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ml.chartshape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4.xml" ContentType="application/vnd.openxmlformats-officedocument.drawing+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13"/>
  <workbookPr defaultThemeVersion="166925"/>
  <mc:AlternateContent xmlns:mc="http://schemas.openxmlformats.org/markup-compatibility/2006">
    <mc:Choice Requires="x15">
      <x15ac:absPath xmlns:x15ac="http://schemas.microsoft.com/office/spreadsheetml/2010/11/ac" url="/Users/eugenehwang/Documents/GitHub/FedRAMP_800-53_Controls/"/>
    </mc:Choice>
  </mc:AlternateContent>
  <xr:revisionPtr revIDLastSave="0" documentId="13_ncr:1_{FD876906-AE12-524B-BCA4-58D8980B5722}" xr6:coauthVersionLast="34" xr6:coauthVersionMax="34" xr10:uidLastSave="{00000000-0000-0000-0000-000000000000}"/>
  <bookViews>
    <workbookView xWindow="0" yWindow="460" windowWidth="27580" windowHeight="16520" xr2:uid="{00000000-000D-0000-FFFF-FFFF00000000}"/>
  </bookViews>
  <sheets>
    <sheet name="Main - 800-53 Control Relations" sheetId="2" r:id="rId1"/>
    <sheet name="Sheet1" sheetId="21" r:id="rId2"/>
    <sheet name="Pivot" sheetId="18" r:id="rId3"/>
    <sheet name="Dashboard" sheetId="20" r:id="rId4"/>
    <sheet name="QA" sheetId="15" r:id="rId5"/>
    <sheet name="Important Notes" sheetId="12" r:id="rId6"/>
    <sheet name="Ref-Families" sheetId="6" r:id="rId7"/>
    <sheet name="Ref-NIST 800-53 (Rev. 4)" sheetId="3" r:id="rId8"/>
    <sheet name="Ref-ALL NIST 800-53 Controls" sheetId="14" r:id="rId9"/>
    <sheet name="Ref-CIS-High Baseline" sheetId="10" r:id="rId10"/>
    <sheet name="Ref-LI-SaaS Baseline" sheetId="19" r:id="rId11"/>
    <sheet name="Ref-CIS-Low or Mod Baseline" sheetId="11" r:id="rId12"/>
    <sheet name="Ref-Original" sheetId="1" r:id="rId13"/>
  </sheets>
  <definedNames>
    <definedName name="_xlnm._FilterDatabase" localSheetId="0" hidden="1">'Main - 800-53 Control Relations'!$A$1:$Q$907</definedName>
    <definedName name="_xlnm._FilterDatabase" localSheetId="4" hidden="1">QA!$Q$1:$R$907</definedName>
    <definedName name="_xlnm._FilterDatabase" localSheetId="8" hidden="1">'Ref-ALL NIST 800-53 Controls'!$A$1:$L$909</definedName>
    <definedName name="_xlnm._FilterDatabase" localSheetId="9" hidden="1">'Ref-CIS-High Baseline'!$B$3:$N$424</definedName>
    <definedName name="_xlnm._FilterDatabase" localSheetId="11" hidden="1">'Ref-CIS-Low or Mod Baseline'!$B$3:$N$328</definedName>
    <definedName name="_xlnm._FilterDatabase" localSheetId="10" hidden="1">'Ref-LI-SaaS Baseline'!$A$2:$G$2</definedName>
    <definedName name="_Toc149814541" localSheetId="9">'Ref-CIS-High Baseline'!#REF!</definedName>
    <definedName name="_Toc149814541" localSheetId="11">'Ref-CIS-Low or Mod Baseline'!#REF!</definedName>
    <definedName name="_Toc149814541" localSheetId="10">'Ref-LI-SaaS Baseline'!#REF!</definedName>
    <definedName name="_Toc149814542" localSheetId="9">'Ref-CIS-High Baseline'!#REF!</definedName>
    <definedName name="_Toc149814542" localSheetId="11">'Ref-CIS-Low or Mod Baseline'!#REF!</definedName>
    <definedName name="_Toc149814542" localSheetId="10">'Ref-LI-SaaS Baseline'!#REF!</definedName>
    <definedName name="_Toc149814543" localSheetId="9">'Ref-CIS-High Baseline'!#REF!</definedName>
    <definedName name="_Toc149814543" localSheetId="11">'Ref-CIS-Low or Mod Baseline'!#REF!</definedName>
    <definedName name="_Toc149814543" localSheetId="10">'Ref-LI-SaaS Baseline'!#REF!</definedName>
    <definedName name="_Toc149814544" localSheetId="9">'Ref-CIS-High Baseline'!#REF!</definedName>
    <definedName name="_Toc149814544" localSheetId="11">'Ref-CIS-Low or Mod Baseline'!#REF!</definedName>
    <definedName name="_Toc149814544" localSheetId="10">'Ref-LI-SaaS Baseline'!#REF!</definedName>
    <definedName name="_Toc149814545" localSheetId="9">'Ref-CIS-High Baseline'!#REF!</definedName>
    <definedName name="_Toc149814545" localSheetId="11">'Ref-CIS-Low or Mod Baseline'!#REF!</definedName>
    <definedName name="_Toc149814545" localSheetId="10">'Ref-LI-SaaS Baseline'!#REF!</definedName>
    <definedName name="_Toc149814546" localSheetId="9">'Ref-CIS-High Baseline'!#REF!</definedName>
    <definedName name="_Toc149814546" localSheetId="11">'Ref-CIS-Low or Mod Baseline'!#REF!</definedName>
    <definedName name="_Toc149814546" localSheetId="10">'Ref-LI-SaaS Baseline'!#REF!</definedName>
    <definedName name="_Toc149814547" localSheetId="9">'Ref-CIS-High Baseline'!#REF!</definedName>
    <definedName name="_Toc149814547" localSheetId="11">'Ref-CIS-Low or Mod Baseline'!#REF!</definedName>
    <definedName name="_Toc149814547" localSheetId="10">'Ref-LI-SaaS Baseline'!#REF!</definedName>
    <definedName name="_Toc149814548" localSheetId="9">'Ref-CIS-High Baseline'!#REF!</definedName>
    <definedName name="_Toc149814548" localSheetId="11">'Ref-CIS-Low or Mod Baseline'!#REF!</definedName>
    <definedName name="_Toc149814548" localSheetId="10">'Ref-LI-SaaS Baseline'!#REF!</definedName>
    <definedName name="_Toc149814549" localSheetId="9">'Ref-CIS-High Baseline'!#REF!</definedName>
    <definedName name="_Toc149814549" localSheetId="11">'Ref-CIS-Low or Mod Baseline'!#REF!</definedName>
    <definedName name="_Toc149814549" localSheetId="10">'Ref-LI-SaaS Baseline'!#REF!</definedName>
    <definedName name="_Toc149814550" localSheetId="9">'Ref-CIS-High Baseline'!#REF!</definedName>
    <definedName name="_Toc149814550" localSheetId="11">'Ref-CIS-Low or Mod Baseline'!#REF!</definedName>
    <definedName name="_Toc149814550" localSheetId="10">'Ref-LI-SaaS Baseline'!#REF!</definedName>
    <definedName name="_Toc149814551" localSheetId="9">'Ref-CIS-High Baseline'!#REF!</definedName>
    <definedName name="_Toc149814551" localSheetId="11">'Ref-CIS-Low or Mod Baseline'!#REF!</definedName>
    <definedName name="_Toc149814551" localSheetId="10">'Ref-LI-SaaS Baseline'!#REF!</definedName>
    <definedName name="_Toc149814552" localSheetId="9">'Ref-CIS-High Baseline'!#REF!</definedName>
    <definedName name="_Toc149814552" localSheetId="11">'Ref-CIS-Low or Mod Baseline'!#REF!</definedName>
    <definedName name="_Toc149814552" localSheetId="10">'Ref-LI-SaaS Baseline'!#REF!</definedName>
    <definedName name="_Toc149814553" localSheetId="9">'Ref-CIS-High Baseline'!#REF!</definedName>
    <definedName name="_Toc149814553" localSheetId="11">'Ref-CIS-Low or Mod Baseline'!#REF!</definedName>
    <definedName name="_Toc149814553" localSheetId="10">'Ref-LI-SaaS Baseline'!#REF!</definedName>
    <definedName name="_Toc149814554" localSheetId="9">'Ref-CIS-High Baseline'!#REF!</definedName>
    <definedName name="_Toc149814554" localSheetId="11">'Ref-CIS-Low or Mod Baseline'!#REF!</definedName>
    <definedName name="_Toc149814554" localSheetId="10">'Ref-LI-SaaS Baseline'!#REF!</definedName>
    <definedName name="_Toc149814555" localSheetId="9">'Ref-CIS-High Baseline'!#REF!</definedName>
    <definedName name="_Toc149814555" localSheetId="11">'Ref-CIS-Low or Mod Baseline'!#REF!</definedName>
    <definedName name="_Toc149814555" localSheetId="10">'Ref-LI-SaaS Baseline'!#REF!</definedName>
    <definedName name="_Toc149814556" localSheetId="9">'Ref-CIS-High Baseline'!#REF!</definedName>
    <definedName name="_Toc149814556" localSheetId="11">'Ref-CIS-Low or Mod Baseline'!#REF!</definedName>
    <definedName name="_Toc149814556" localSheetId="10">'Ref-LI-SaaS Baseline'!#REF!</definedName>
    <definedName name="_Toc149814557" localSheetId="9">'Ref-CIS-High Baseline'!#REF!</definedName>
    <definedName name="_Toc149814557" localSheetId="11">'Ref-CIS-Low or Mod Baseline'!#REF!</definedName>
    <definedName name="_Toc149814557" localSheetId="10">'Ref-LI-SaaS Baseline'!#REF!</definedName>
    <definedName name="_xlnm.Print_Titles" localSheetId="9">'Ref-CIS-High Baseline'!#REF!</definedName>
    <definedName name="_xlnm.Print_Titles" localSheetId="11">'Ref-CIS-Low or Mod Baseline'!#REF!</definedName>
    <definedName name="Z_B6182D6E_E46A_4172_8368_2F404B653D36_.wvu.FilterData" localSheetId="10" hidden="1">'Ref-LI-SaaS Baseline'!$A$2:$CM$128</definedName>
  </definedNames>
  <calcPr calcId="179017"/>
  <pivotCaches>
    <pivotCache cacheId="6" r:id="rId14"/>
    <pivotCache cacheId="7" r:id="rId15"/>
    <pivotCache cacheId="13" r:id="rId16"/>
  </pivotCaches>
</workbook>
</file>

<file path=xl/calcChain.xml><?xml version="1.0" encoding="utf-8"?>
<calcChain xmlns="http://schemas.openxmlformats.org/spreadsheetml/2006/main">
  <c r="C908" i="2" l="1"/>
  <c r="C909" i="2"/>
  <c r="C910" i="2"/>
  <c r="C911" i="2"/>
  <c r="C912" i="2"/>
  <c r="C913" i="2"/>
  <c r="C914" i="2"/>
  <c r="C915" i="2"/>
  <c r="C916" i="2"/>
  <c r="C917" i="2"/>
  <c r="C918" i="2"/>
  <c r="C919" i="2"/>
  <c r="C920" i="2"/>
  <c r="C921" i="2"/>
  <c r="C922" i="2"/>
  <c r="C923" i="2"/>
  <c r="D766" i="2"/>
  <c r="D767" i="2"/>
  <c r="D768" i="2"/>
  <c r="D769" i="2"/>
  <c r="D770" i="2"/>
  <c r="D771" i="2"/>
  <c r="D772" i="2"/>
  <c r="D773" i="2"/>
  <c r="D774" i="2"/>
  <c r="D775" i="2"/>
  <c r="D776" i="2"/>
  <c r="D777" i="2"/>
  <c r="D778" i="2"/>
  <c r="D779" i="2"/>
  <c r="D780" i="2"/>
  <c r="D781" i="2"/>
  <c r="D782" i="2"/>
  <c r="D783" i="2"/>
  <c r="D784" i="2"/>
  <c r="D785" i="2"/>
  <c r="D786" i="2"/>
  <c r="D787" i="2"/>
  <c r="D788" i="2"/>
  <c r="D789" i="2"/>
  <c r="D790" i="2"/>
  <c r="D791" i="2"/>
  <c r="D792" i="2"/>
  <c r="D793" i="2"/>
  <c r="D794" i="2"/>
  <c r="D795" i="2"/>
  <c r="D796" i="2"/>
  <c r="D797" i="2"/>
  <c r="D798" i="2"/>
  <c r="D799" i="2"/>
  <c r="D800" i="2"/>
  <c r="D801" i="2"/>
  <c r="D802" i="2"/>
  <c r="D803" i="2"/>
  <c r="D804" i="2"/>
  <c r="D805" i="2"/>
  <c r="D806" i="2"/>
  <c r="D807" i="2"/>
  <c r="D808" i="2"/>
  <c r="D809" i="2"/>
  <c r="D810" i="2"/>
  <c r="D811" i="2"/>
  <c r="D812" i="2"/>
  <c r="D813" i="2"/>
  <c r="D814" i="2"/>
  <c r="D815" i="2"/>
  <c r="D816" i="2"/>
  <c r="D817" i="2"/>
  <c r="D818" i="2"/>
  <c r="D819" i="2"/>
  <c r="D820" i="2"/>
  <c r="D821" i="2"/>
  <c r="D822" i="2"/>
  <c r="D823" i="2"/>
  <c r="D824" i="2"/>
  <c r="D825" i="2"/>
  <c r="D826" i="2"/>
  <c r="D827" i="2"/>
  <c r="D828" i="2"/>
  <c r="D829" i="2"/>
  <c r="D830" i="2"/>
  <c r="D831" i="2"/>
  <c r="D832" i="2"/>
  <c r="D833" i="2"/>
  <c r="D834" i="2"/>
  <c r="D835" i="2"/>
  <c r="D836" i="2"/>
  <c r="D837" i="2"/>
  <c r="D838" i="2"/>
  <c r="D839" i="2"/>
  <c r="D840" i="2"/>
  <c r="D841" i="2"/>
  <c r="D842" i="2"/>
  <c r="D843" i="2"/>
  <c r="D844" i="2"/>
  <c r="D845" i="2"/>
  <c r="D846" i="2"/>
  <c r="D847" i="2"/>
  <c r="D848" i="2"/>
  <c r="D849" i="2"/>
  <c r="D850" i="2"/>
  <c r="D851" i="2"/>
  <c r="D852" i="2"/>
  <c r="D853" i="2"/>
  <c r="D854" i="2"/>
  <c r="D855" i="2"/>
  <c r="D856" i="2"/>
  <c r="D857" i="2"/>
  <c r="D858" i="2"/>
  <c r="D859" i="2"/>
  <c r="D860" i="2"/>
  <c r="D861" i="2"/>
  <c r="D862" i="2"/>
  <c r="D863" i="2"/>
  <c r="D864" i="2"/>
  <c r="D865" i="2"/>
  <c r="D866" i="2"/>
  <c r="D867" i="2"/>
  <c r="D868" i="2"/>
  <c r="D869" i="2"/>
  <c r="D870" i="2"/>
  <c r="D871" i="2"/>
  <c r="D872" i="2"/>
  <c r="D873" i="2"/>
  <c r="D874" i="2"/>
  <c r="D875" i="2"/>
  <c r="D876" i="2"/>
  <c r="D877" i="2"/>
  <c r="D878" i="2"/>
  <c r="D879" i="2"/>
  <c r="D880" i="2"/>
  <c r="D881" i="2"/>
  <c r="D882" i="2"/>
  <c r="D883" i="2"/>
  <c r="D884" i="2"/>
  <c r="D885" i="2"/>
  <c r="D886" i="2"/>
  <c r="D887" i="2"/>
  <c r="D888" i="2"/>
  <c r="D889" i="2"/>
  <c r="D890" i="2"/>
  <c r="D891" i="2"/>
  <c r="D892" i="2"/>
  <c r="D893" i="2"/>
  <c r="D894" i="2"/>
  <c r="D895" i="2"/>
  <c r="D896" i="2"/>
  <c r="D897" i="2"/>
  <c r="D898" i="2"/>
  <c r="D899" i="2"/>
  <c r="D900" i="2"/>
  <c r="D901" i="2"/>
  <c r="D902" i="2"/>
  <c r="D903" i="2"/>
  <c r="D904" i="2"/>
  <c r="D905" i="2"/>
  <c r="D906" i="2"/>
  <c r="D907" i="2"/>
  <c r="D908" i="2"/>
  <c r="A908" i="2" s="1"/>
  <c r="B908" i="2" s="1"/>
  <c r="D909" i="2"/>
  <c r="A909" i="2" s="1"/>
  <c r="B909" i="2" s="1"/>
  <c r="D910" i="2"/>
  <c r="A910" i="2" s="1"/>
  <c r="B910" i="2" s="1"/>
  <c r="D911" i="2"/>
  <c r="A911" i="2" s="1"/>
  <c r="B911" i="2" s="1"/>
  <c r="D912" i="2"/>
  <c r="A912" i="2" s="1"/>
  <c r="B912" i="2" s="1"/>
  <c r="D913" i="2"/>
  <c r="A913" i="2" s="1"/>
  <c r="B913" i="2" s="1"/>
  <c r="D914" i="2"/>
  <c r="A914" i="2" s="1"/>
  <c r="B914" i="2" s="1"/>
  <c r="D915" i="2"/>
  <c r="A915" i="2" s="1"/>
  <c r="B915" i="2" s="1"/>
  <c r="D916" i="2"/>
  <c r="A916" i="2" s="1"/>
  <c r="B916" i="2" s="1"/>
  <c r="D917" i="2"/>
  <c r="A917" i="2" s="1"/>
  <c r="B917" i="2" s="1"/>
  <c r="D918" i="2"/>
  <c r="A918" i="2" s="1"/>
  <c r="B918" i="2" s="1"/>
  <c r="D919" i="2"/>
  <c r="A919" i="2" s="1"/>
  <c r="B919" i="2" s="1"/>
  <c r="D920" i="2"/>
  <c r="A920" i="2" s="1"/>
  <c r="B920" i="2" s="1"/>
  <c r="D921" i="2"/>
  <c r="A921" i="2" s="1"/>
  <c r="B921" i="2" s="1"/>
  <c r="D922" i="2"/>
  <c r="A922" i="2" s="1"/>
  <c r="B922" i="2" s="1"/>
  <c r="D923" i="2"/>
  <c r="A923" i="2" s="1"/>
  <c r="B923" i="2" s="1"/>
  <c r="D765" i="2"/>
  <c r="E908" i="2"/>
  <c r="E909" i="2"/>
  <c r="E910" i="2"/>
  <c r="E911" i="2"/>
  <c r="E912" i="2"/>
  <c r="E913" i="2"/>
  <c r="E914" i="2"/>
  <c r="E915" i="2"/>
  <c r="E916" i="2"/>
  <c r="E917" i="2"/>
  <c r="E918" i="2"/>
  <c r="E919" i="2"/>
  <c r="E920" i="2"/>
  <c r="E921" i="2"/>
  <c r="E922" i="2"/>
  <c r="E923" i="2"/>
  <c r="F766" i="2"/>
  <c r="F767" i="2"/>
  <c r="F768" i="2"/>
  <c r="F769" i="2"/>
  <c r="F770" i="2"/>
  <c r="F771" i="2"/>
  <c r="F772" i="2"/>
  <c r="F773" i="2"/>
  <c r="F774" i="2"/>
  <c r="F775" i="2"/>
  <c r="F776" i="2"/>
  <c r="F777" i="2"/>
  <c r="F778" i="2"/>
  <c r="F779" i="2"/>
  <c r="F780" i="2"/>
  <c r="F781" i="2"/>
  <c r="F782" i="2"/>
  <c r="F783" i="2"/>
  <c r="F784" i="2"/>
  <c r="F785" i="2"/>
  <c r="F786" i="2"/>
  <c r="F787" i="2"/>
  <c r="F788" i="2"/>
  <c r="F789" i="2"/>
  <c r="F790" i="2"/>
  <c r="F791" i="2"/>
  <c r="F792" i="2"/>
  <c r="F793" i="2"/>
  <c r="F794" i="2"/>
  <c r="F795" i="2"/>
  <c r="F796" i="2"/>
  <c r="F797" i="2"/>
  <c r="F798" i="2"/>
  <c r="F799" i="2"/>
  <c r="F800" i="2"/>
  <c r="F801" i="2"/>
  <c r="F802" i="2"/>
  <c r="F803" i="2"/>
  <c r="F804" i="2"/>
  <c r="F805" i="2"/>
  <c r="F806" i="2"/>
  <c r="F807" i="2"/>
  <c r="F808" i="2"/>
  <c r="F809" i="2"/>
  <c r="F810" i="2"/>
  <c r="F811" i="2"/>
  <c r="F812" i="2"/>
  <c r="F813" i="2"/>
  <c r="F814" i="2"/>
  <c r="F815" i="2"/>
  <c r="F816" i="2"/>
  <c r="F817" i="2"/>
  <c r="F818" i="2"/>
  <c r="F819" i="2"/>
  <c r="F820" i="2"/>
  <c r="F821" i="2"/>
  <c r="F822" i="2"/>
  <c r="F823" i="2"/>
  <c r="F824" i="2"/>
  <c r="F825" i="2"/>
  <c r="F826" i="2"/>
  <c r="F827" i="2"/>
  <c r="F828" i="2"/>
  <c r="F829" i="2"/>
  <c r="F830" i="2"/>
  <c r="F831" i="2"/>
  <c r="F832" i="2"/>
  <c r="F833" i="2"/>
  <c r="F834" i="2"/>
  <c r="F835" i="2"/>
  <c r="F836" i="2"/>
  <c r="F837" i="2"/>
  <c r="F838" i="2"/>
  <c r="F839" i="2"/>
  <c r="F840" i="2"/>
  <c r="F841" i="2"/>
  <c r="F842" i="2"/>
  <c r="F843" i="2"/>
  <c r="F844" i="2"/>
  <c r="F845" i="2"/>
  <c r="F846" i="2"/>
  <c r="F847" i="2"/>
  <c r="F848" i="2"/>
  <c r="F849" i="2"/>
  <c r="F850" i="2"/>
  <c r="F851" i="2"/>
  <c r="F852" i="2"/>
  <c r="F853" i="2"/>
  <c r="F854" i="2"/>
  <c r="F855" i="2"/>
  <c r="F856" i="2"/>
  <c r="F857" i="2"/>
  <c r="F858" i="2"/>
  <c r="F859" i="2"/>
  <c r="F860" i="2"/>
  <c r="F861" i="2"/>
  <c r="F862" i="2"/>
  <c r="F863" i="2"/>
  <c r="F864" i="2"/>
  <c r="F865" i="2"/>
  <c r="F866" i="2"/>
  <c r="F867" i="2"/>
  <c r="F868" i="2"/>
  <c r="F869" i="2"/>
  <c r="F870" i="2"/>
  <c r="F871" i="2"/>
  <c r="F872" i="2"/>
  <c r="F873" i="2"/>
  <c r="F874" i="2"/>
  <c r="F875" i="2"/>
  <c r="F876" i="2"/>
  <c r="F877" i="2"/>
  <c r="F878" i="2"/>
  <c r="F879" i="2"/>
  <c r="F880" i="2"/>
  <c r="F881" i="2"/>
  <c r="F882" i="2"/>
  <c r="F883" i="2"/>
  <c r="F884" i="2"/>
  <c r="F885" i="2"/>
  <c r="F886" i="2"/>
  <c r="F887" i="2"/>
  <c r="F888" i="2"/>
  <c r="F889" i="2"/>
  <c r="F890" i="2"/>
  <c r="F891" i="2"/>
  <c r="F892" i="2"/>
  <c r="F893" i="2"/>
  <c r="F894" i="2"/>
  <c r="F895" i="2"/>
  <c r="F896" i="2"/>
  <c r="F897" i="2"/>
  <c r="F898" i="2"/>
  <c r="F899" i="2"/>
  <c r="F900" i="2"/>
  <c r="F901" i="2"/>
  <c r="F902" i="2"/>
  <c r="F903" i="2"/>
  <c r="F904" i="2"/>
  <c r="F905" i="2"/>
  <c r="F906" i="2"/>
  <c r="F907" i="2"/>
  <c r="F908" i="2"/>
  <c r="F909" i="2"/>
  <c r="F910" i="2"/>
  <c r="F911" i="2"/>
  <c r="F912" i="2"/>
  <c r="F913" i="2"/>
  <c r="F914" i="2"/>
  <c r="F915" i="2"/>
  <c r="F916" i="2"/>
  <c r="F917" i="2"/>
  <c r="F918" i="2"/>
  <c r="F919" i="2"/>
  <c r="F920" i="2"/>
  <c r="F921" i="2"/>
  <c r="F922" i="2"/>
  <c r="F923" i="2"/>
  <c r="F765" i="2"/>
  <c r="A909" i="14"/>
  <c r="A910" i="14"/>
  <c r="A911" i="14"/>
  <c r="A912" i="14"/>
  <c r="A913" i="14"/>
  <c r="A914" i="14"/>
  <c r="A915" i="14"/>
  <c r="A916" i="14"/>
  <c r="A917" i="14"/>
  <c r="A918" i="14"/>
  <c r="A919" i="14"/>
  <c r="A920" i="14"/>
  <c r="A921" i="14"/>
  <c r="A922" i="14"/>
  <c r="A923" i="14"/>
  <c r="A908" i="14"/>
  <c r="E40" i="20" l="1"/>
  <c r="D40" i="20"/>
  <c r="C40" i="20"/>
  <c r="C24" i="20"/>
  <c r="D24" i="20"/>
  <c r="E24" i="20"/>
  <c r="C25" i="20"/>
  <c r="D25" i="20"/>
  <c r="E25" i="20"/>
  <c r="C26" i="20"/>
  <c r="D26" i="20"/>
  <c r="E26" i="20"/>
  <c r="C27" i="20"/>
  <c r="D27" i="20"/>
  <c r="E27" i="20"/>
  <c r="C28" i="20"/>
  <c r="D28" i="20"/>
  <c r="E28" i="20"/>
  <c r="C29" i="20"/>
  <c r="D29" i="20"/>
  <c r="E29" i="20"/>
  <c r="C30" i="20"/>
  <c r="D30" i="20"/>
  <c r="E30" i="20"/>
  <c r="C31" i="20"/>
  <c r="D31" i="20"/>
  <c r="E31" i="20"/>
  <c r="C32" i="20"/>
  <c r="D32" i="20"/>
  <c r="E32" i="20"/>
  <c r="C33" i="20"/>
  <c r="D33" i="20"/>
  <c r="E33" i="20"/>
  <c r="C34" i="20"/>
  <c r="D34" i="20"/>
  <c r="E34" i="20"/>
  <c r="C35" i="20"/>
  <c r="D35" i="20"/>
  <c r="E35" i="20"/>
  <c r="C36" i="20"/>
  <c r="D36" i="20"/>
  <c r="E36" i="20"/>
  <c r="C37" i="20"/>
  <c r="D37" i="20"/>
  <c r="E37" i="20"/>
  <c r="C38" i="20"/>
  <c r="D38" i="20"/>
  <c r="E38" i="20"/>
  <c r="C39" i="20"/>
  <c r="D39" i="20"/>
  <c r="E39" i="20"/>
  <c r="E23" i="20"/>
  <c r="D23" i="20"/>
  <c r="C23" i="20"/>
  <c r="F20" i="20"/>
  <c r="F19" i="20"/>
  <c r="F18" i="20"/>
  <c r="F17" i="20"/>
  <c r="F16" i="20"/>
  <c r="F15" i="20"/>
  <c r="F14" i="20"/>
  <c r="F13" i="20"/>
  <c r="F12" i="20"/>
  <c r="F11" i="20"/>
  <c r="F10" i="20"/>
  <c r="F9" i="20"/>
  <c r="F8" i="20"/>
  <c r="F7" i="20"/>
  <c r="F6" i="20"/>
  <c r="F5" i="20"/>
  <c r="F4" i="20"/>
  <c r="F3" i="20"/>
  <c r="G163" i="20" l="1"/>
  <c r="H162" i="20"/>
  <c r="F162" i="20" s="1"/>
  <c r="G161" i="20"/>
  <c r="H160" i="20"/>
  <c r="F160" i="20" s="1"/>
  <c r="E160" i="20" s="1"/>
  <c r="G159" i="20"/>
  <c r="F158" i="20"/>
  <c r="G157" i="20"/>
  <c r="E20" i="20"/>
  <c r="D20" i="20"/>
  <c r="C20" i="20"/>
  <c r="E162" i="20" l="1"/>
  <c r="E158" i="20"/>
  <c r="K765" i="2"/>
  <c r="K766" i="2"/>
  <c r="K767" i="2"/>
  <c r="K768" i="2"/>
  <c r="K769" i="2"/>
  <c r="K770" i="2"/>
  <c r="K771" i="2"/>
  <c r="K772" i="2"/>
  <c r="K773" i="2"/>
  <c r="K774" i="2"/>
  <c r="K775" i="2"/>
  <c r="K776" i="2"/>
  <c r="K777" i="2"/>
  <c r="K778" i="2"/>
  <c r="K779" i="2"/>
  <c r="K780" i="2"/>
  <c r="K781" i="2"/>
  <c r="K782" i="2"/>
  <c r="K783" i="2"/>
  <c r="K784" i="2"/>
  <c r="K785" i="2"/>
  <c r="K786" i="2"/>
  <c r="K787" i="2"/>
  <c r="K788" i="2"/>
  <c r="K789" i="2"/>
  <c r="K790" i="2"/>
  <c r="K791" i="2"/>
  <c r="K792" i="2"/>
  <c r="K793" i="2"/>
  <c r="K794" i="2"/>
  <c r="K795" i="2"/>
  <c r="K796" i="2"/>
  <c r="K797" i="2"/>
  <c r="K798" i="2"/>
  <c r="K799" i="2"/>
  <c r="K800" i="2"/>
  <c r="K801" i="2"/>
  <c r="K802" i="2"/>
  <c r="K803" i="2"/>
  <c r="K804" i="2"/>
  <c r="K805" i="2"/>
  <c r="K806" i="2"/>
  <c r="K807" i="2"/>
  <c r="K808" i="2"/>
  <c r="K809" i="2"/>
  <c r="K810" i="2"/>
  <c r="K811" i="2"/>
  <c r="K812" i="2"/>
  <c r="K813" i="2"/>
  <c r="K814" i="2"/>
  <c r="K815" i="2"/>
  <c r="K816" i="2"/>
  <c r="K817" i="2"/>
  <c r="K818" i="2"/>
  <c r="K819" i="2"/>
  <c r="K820" i="2"/>
  <c r="K821" i="2"/>
  <c r="K822" i="2"/>
  <c r="K823" i="2"/>
  <c r="K824" i="2"/>
  <c r="K825" i="2"/>
  <c r="K826" i="2"/>
  <c r="K827" i="2"/>
  <c r="K828" i="2"/>
  <c r="K829" i="2"/>
  <c r="K830" i="2"/>
  <c r="K831" i="2"/>
  <c r="K832" i="2"/>
  <c r="K833" i="2"/>
  <c r="K834" i="2"/>
  <c r="K835" i="2"/>
  <c r="K836" i="2"/>
  <c r="K837" i="2"/>
  <c r="K838" i="2"/>
  <c r="K839" i="2"/>
  <c r="K840" i="2"/>
  <c r="K841" i="2"/>
  <c r="K842" i="2"/>
  <c r="K843" i="2"/>
  <c r="K844" i="2"/>
  <c r="K845" i="2"/>
  <c r="K846" i="2"/>
  <c r="K847" i="2"/>
  <c r="K848" i="2"/>
  <c r="K849" i="2"/>
  <c r="K850" i="2"/>
  <c r="K851" i="2"/>
  <c r="K852" i="2"/>
  <c r="K853" i="2"/>
  <c r="K854" i="2"/>
  <c r="K855" i="2"/>
  <c r="K856" i="2"/>
  <c r="K857" i="2"/>
  <c r="K858" i="2"/>
  <c r="K859" i="2"/>
  <c r="K860" i="2"/>
  <c r="K861" i="2"/>
  <c r="K862" i="2"/>
  <c r="K863" i="2"/>
  <c r="K864" i="2"/>
  <c r="K865" i="2"/>
  <c r="K866" i="2"/>
  <c r="K867" i="2"/>
  <c r="K868" i="2"/>
  <c r="K869" i="2"/>
  <c r="K870" i="2"/>
  <c r="K871" i="2"/>
  <c r="K872" i="2"/>
  <c r="K873" i="2"/>
  <c r="K874" i="2"/>
  <c r="K875" i="2"/>
  <c r="K876" i="2"/>
  <c r="K877" i="2"/>
  <c r="K878" i="2"/>
  <c r="K879" i="2"/>
  <c r="K880" i="2"/>
  <c r="K881" i="2"/>
  <c r="K882" i="2"/>
  <c r="K883" i="2"/>
  <c r="K884" i="2"/>
  <c r="K885" i="2"/>
  <c r="K886" i="2"/>
  <c r="K887" i="2"/>
  <c r="K888" i="2"/>
  <c r="K889" i="2"/>
  <c r="K890" i="2"/>
  <c r="K891" i="2"/>
  <c r="K892" i="2"/>
  <c r="K893" i="2"/>
  <c r="K894" i="2"/>
  <c r="K895" i="2"/>
  <c r="K896" i="2"/>
  <c r="K897" i="2"/>
  <c r="K898" i="2"/>
  <c r="K899" i="2"/>
  <c r="K900" i="2"/>
  <c r="K901" i="2"/>
  <c r="K902" i="2"/>
  <c r="K903" i="2"/>
  <c r="K904" i="2"/>
  <c r="K905" i="2"/>
  <c r="K906" i="2"/>
  <c r="K907" i="2"/>
  <c r="D4" i="19"/>
  <c r="D5" i="19"/>
  <c r="D6" i="19"/>
  <c r="D7" i="19"/>
  <c r="D8" i="19"/>
  <c r="D9" i="19"/>
  <c r="D10" i="19"/>
  <c r="D11" i="19"/>
  <c r="D12" i="19"/>
  <c r="D13" i="19"/>
  <c r="D14" i="19"/>
  <c r="D15" i="19"/>
  <c r="D16" i="19"/>
  <c r="D17" i="19"/>
  <c r="D18" i="19"/>
  <c r="D19" i="19"/>
  <c r="D20" i="19"/>
  <c r="D21" i="19"/>
  <c r="D22" i="19"/>
  <c r="D23" i="19"/>
  <c r="D24" i="19"/>
  <c r="D25" i="19"/>
  <c r="D26" i="19"/>
  <c r="D27" i="19"/>
  <c r="D28" i="19"/>
  <c r="D29" i="19"/>
  <c r="D30" i="19"/>
  <c r="D31" i="19"/>
  <c r="D32" i="19"/>
  <c r="D33" i="19"/>
  <c r="D34" i="19"/>
  <c r="D35" i="19"/>
  <c r="D36" i="19"/>
  <c r="D37" i="19"/>
  <c r="D38" i="19"/>
  <c r="D39" i="19"/>
  <c r="D40" i="19"/>
  <c r="D41" i="19"/>
  <c r="D42" i="19"/>
  <c r="D43" i="19"/>
  <c r="D44" i="19"/>
  <c r="D45" i="19"/>
  <c r="D46" i="19"/>
  <c r="D47" i="19"/>
  <c r="D48" i="19"/>
  <c r="D49" i="19"/>
  <c r="D50" i="19"/>
  <c r="D51" i="19"/>
  <c r="D52" i="19"/>
  <c r="D53" i="19"/>
  <c r="D54" i="19"/>
  <c r="D55" i="19"/>
  <c r="D56" i="19"/>
  <c r="D57" i="19"/>
  <c r="D58" i="19"/>
  <c r="D59" i="19"/>
  <c r="D60" i="19"/>
  <c r="D61" i="19"/>
  <c r="D62" i="19"/>
  <c r="D63" i="19"/>
  <c r="D64" i="19"/>
  <c r="D65" i="19"/>
  <c r="D66" i="19"/>
  <c r="D67" i="19"/>
  <c r="D68" i="19"/>
  <c r="D69" i="19"/>
  <c r="D70" i="19"/>
  <c r="D71" i="19"/>
  <c r="D72" i="19"/>
  <c r="D73" i="19"/>
  <c r="D74" i="19"/>
  <c r="D75" i="19"/>
  <c r="D76" i="19"/>
  <c r="D77" i="19"/>
  <c r="D78" i="19"/>
  <c r="D79" i="19"/>
  <c r="D80" i="19"/>
  <c r="D81" i="19"/>
  <c r="D82" i="19"/>
  <c r="D83" i="19"/>
  <c r="D84" i="19"/>
  <c r="D85" i="19"/>
  <c r="D86" i="19"/>
  <c r="D87" i="19"/>
  <c r="D88" i="19"/>
  <c r="D89" i="19"/>
  <c r="D90" i="19"/>
  <c r="D91" i="19"/>
  <c r="D92" i="19"/>
  <c r="D93" i="19"/>
  <c r="D94" i="19"/>
  <c r="D95" i="19"/>
  <c r="D96" i="19"/>
  <c r="D97" i="19"/>
  <c r="D98" i="19"/>
  <c r="D99" i="19"/>
  <c r="D100" i="19"/>
  <c r="D101" i="19"/>
  <c r="D102" i="19"/>
  <c r="D103" i="19"/>
  <c r="D104" i="19"/>
  <c r="D105" i="19"/>
  <c r="D106" i="19"/>
  <c r="D107" i="19"/>
  <c r="D108" i="19"/>
  <c r="D109" i="19"/>
  <c r="D110" i="19"/>
  <c r="D111" i="19"/>
  <c r="D112" i="19"/>
  <c r="D113" i="19"/>
  <c r="D114" i="19"/>
  <c r="D115" i="19"/>
  <c r="D116" i="19"/>
  <c r="D117" i="19"/>
  <c r="D118" i="19"/>
  <c r="D119" i="19"/>
  <c r="D120" i="19"/>
  <c r="D121" i="19"/>
  <c r="D122" i="19"/>
  <c r="D123" i="19"/>
  <c r="D124" i="19"/>
  <c r="D125" i="19"/>
  <c r="D126" i="19"/>
  <c r="D127" i="19"/>
  <c r="D128" i="19"/>
  <c r="D3" i="19"/>
  <c r="A5" i="19"/>
  <c r="A6" i="19" s="1"/>
  <c r="A7" i="19" s="1"/>
  <c r="A8" i="19" s="1"/>
  <c r="A9" i="19" s="1"/>
  <c r="A10" i="19" s="1"/>
  <c r="A11" i="19" s="1"/>
  <c r="A12" i="19" s="1"/>
  <c r="A13" i="19" s="1"/>
  <c r="A14" i="19" s="1"/>
  <c r="A15" i="19" s="1"/>
  <c r="A16" i="19" s="1"/>
  <c r="A17" i="19" s="1"/>
  <c r="A18" i="19" s="1"/>
  <c r="A19" i="19" s="1"/>
  <c r="A20" i="19" s="1"/>
  <c r="A21" i="19" s="1"/>
  <c r="A22" i="19" s="1"/>
  <c r="A23" i="19" s="1"/>
  <c r="A24" i="19" s="1"/>
  <c r="A25" i="19" s="1"/>
  <c r="A26" i="19" s="1"/>
  <c r="A27" i="19" s="1"/>
  <c r="A28" i="19" s="1"/>
  <c r="A29" i="19" s="1"/>
  <c r="A30" i="19" s="1"/>
  <c r="A31" i="19" s="1"/>
  <c r="A32" i="19" s="1"/>
  <c r="A33" i="19" s="1"/>
  <c r="A34" i="19" s="1"/>
  <c r="A35" i="19" s="1"/>
  <c r="A36" i="19" s="1"/>
  <c r="A37" i="19" s="1"/>
  <c r="A38" i="19" s="1"/>
  <c r="A39" i="19" s="1"/>
  <c r="A40" i="19" s="1"/>
  <c r="A41" i="19" s="1"/>
  <c r="A42" i="19" s="1"/>
  <c r="A43" i="19" s="1"/>
  <c r="A44" i="19" s="1"/>
  <c r="A45" i="19" s="1"/>
  <c r="A46" i="19" s="1"/>
  <c r="A47" i="19" s="1"/>
  <c r="A48" i="19" s="1"/>
  <c r="A49" i="19" s="1"/>
  <c r="A50" i="19" s="1"/>
  <c r="A51" i="19" s="1"/>
  <c r="A52" i="19" s="1"/>
  <c r="A53" i="19" s="1"/>
  <c r="A54" i="19" s="1"/>
  <c r="A55" i="19" s="1"/>
  <c r="A56" i="19" s="1"/>
  <c r="A57" i="19" s="1"/>
  <c r="A58" i="19" s="1"/>
  <c r="A59" i="19" s="1"/>
  <c r="A60" i="19" s="1"/>
  <c r="A61" i="19" s="1"/>
  <c r="A62" i="19" s="1"/>
  <c r="A63" i="19" s="1"/>
  <c r="A64" i="19" s="1"/>
  <c r="A65" i="19" s="1"/>
  <c r="A66" i="19" s="1"/>
  <c r="A67" i="19" s="1"/>
  <c r="A68" i="19" s="1"/>
  <c r="A69" i="19" s="1"/>
  <c r="A70" i="19" s="1"/>
  <c r="A71" i="19" s="1"/>
  <c r="A72" i="19" s="1"/>
  <c r="A73" i="19" s="1"/>
  <c r="A74" i="19" s="1"/>
  <c r="A75" i="19" s="1"/>
  <c r="A76" i="19" s="1"/>
  <c r="A77" i="19" s="1"/>
  <c r="A78" i="19" s="1"/>
  <c r="A79" i="19" s="1"/>
  <c r="A80" i="19" s="1"/>
  <c r="A81" i="19" s="1"/>
  <c r="A82" i="19" s="1"/>
  <c r="A83" i="19" s="1"/>
  <c r="A84" i="19" s="1"/>
  <c r="A85" i="19" s="1"/>
  <c r="A86" i="19" s="1"/>
  <c r="A87" i="19" s="1"/>
  <c r="A88" i="19" s="1"/>
  <c r="A89" i="19" s="1"/>
  <c r="A90" i="19" s="1"/>
  <c r="A91" i="19" s="1"/>
  <c r="A92" i="19" s="1"/>
  <c r="A93" i="19" s="1"/>
  <c r="A94" i="19" s="1"/>
  <c r="A95" i="19" s="1"/>
  <c r="A96" i="19" s="1"/>
  <c r="A97" i="19" s="1"/>
  <c r="A98" i="19" s="1"/>
  <c r="A99" i="19" s="1"/>
  <c r="A100" i="19" s="1"/>
  <c r="A101" i="19" s="1"/>
  <c r="A102" i="19" s="1"/>
  <c r="A103" i="19" s="1"/>
  <c r="A104" i="19" s="1"/>
  <c r="A105" i="19" s="1"/>
  <c r="A106" i="19" s="1"/>
  <c r="A107" i="19" s="1"/>
  <c r="A108" i="19" s="1"/>
  <c r="A109" i="19" s="1"/>
  <c r="A110" i="19" s="1"/>
  <c r="A111" i="19" s="1"/>
  <c r="A112" i="19" s="1"/>
  <c r="A113" i="19" s="1"/>
  <c r="A114" i="19" s="1"/>
  <c r="A115" i="19" s="1"/>
  <c r="A116" i="19" s="1"/>
  <c r="A117" i="19" s="1"/>
  <c r="A118" i="19" s="1"/>
  <c r="A119" i="19" s="1"/>
  <c r="A120" i="19" s="1"/>
  <c r="A121" i="19" s="1"/>
  <c r="A122" i="19" s="1"/>
  <c r="A123" i="19" s="1"/>
  <c r="A124" i="19" s="1"/>
  <c r="A125" i="19" s="1"/>
  <c r="A126" i="19" s="1"/>
  <c r="A127" i="19" s="1"/>
  <c r="A128" i="19" s="1"/>
  <c r="A4" i="19"/>
  <c r="C3" i="2" l="1"/>
  <c r="C4" i="2"/>
  <c r="C5" i="2"/>
  <c r="C6" i="2"/>
  <c r="C7" i="2"/>
  <c r="C8" i="2"/>
  <c r="C9" i="2"/>
  <c r="C10" i="2"/>
  <c r="C11" i="2"/>
  <c r="C12" i="2"/>
  <c r="C13" i="2"/>
  <c r="C14" i="2"/>
  <c r="C15" i="2"/>
  <c r="C16" i="2"/>
  <c r="C17" i="2"/>
  <c r="C18" i="2"/>
  <c r="C19" i="2"/>
  <c r="C20" i="2"/>
  <c r="C21" i="2"/>
  <c r="C22" i="2"/>
  <c r="C23" i="2"/>
  <c r="C24" i="2"/>
  <c r="C25" i="2"/>
  <c r="C26" i="2"/>
  <c r="C27" i="2"/>
  <c r="C28" i="2"/>
  <c r="C29" i="2"/>
  <c r="C30" i="2"/>
  <c r="C31" i="2"/>
  <c r="C32" i="2"/>
  <c r="C33" i="2"/>
  <c r="C34" i="2"/>
  <c r="C35" i="2"/>
  <c r="C36" i="2"/>
  <c r="C37" i="2"/>
  <c r="C38" i="2"/>
  <c r="C39" i="2"/>
  <c r="C40" i="2"/>
  <c r="C41" i="2"/>
  <c r="C42" i="2"/>
  <c r="C43" i="2"/>
  <c r="C44" i="2"/>
  <c r="C45" i="2"/>
  <c r="C46" i="2"/>
  <c r="C47" i="2"/>
  <c r="C48" i="2"/>
  <c r="C49" i="2"/>
  <c r="C50" i="2"/>
  <c r="C51" i="2"/>
  <c r="C52" i="2"/>
  <c r="C53" i="2"/>
  <c r="C54" i="2"/>
  <c r="C55" i="2"/>
  <c r="C56" i="2"/>
  <c r="C57" i="2"/>
  <c r="C58" i="2"/>
  <c r="C59" i="2"/>
  <c r="C60" i="2"/>
  <c r="C61" i="2"/>
  <c r="C62" i="2"/>
  <c r="C63" i="2"/>
  <c r="C64" i="2"/>
  <c r="C65" i="2"/>
  <c r="C66" i="2"/>
  <c r="C67" i="2"/>
  <c r="C68" i="2"/>
  <c r="C69" i="2"/>
  <c r="C70" i="2"/>
  <c r="C71" i="2"/>
  <c r="C72" i="2"/>
  <c r="C73" i="2"/>
  <c r="C74" i="2"/>
  <c r="C75" i="2"/>
  <c r="C76" i="2"/>
  <c r="C77" i="2"/>
  <c r="C78" i="2"/>
  <c r="C79" i="2"/>
  <c r="C80" i="2"/>
  <c r="C81" i="2"/>
  <c r="C82" i="2"/>
  <c r="C83" i="2"/>
  <c r="C84" i="2"/>
  <c r="C85" i="2"/>
  <c r="C86" i="2"/>
  <c r="C87" i="2"/>
  <c r="C88" i="2"/>
  <c r="C89" i="2"/>
  <c r="C90" i="2"/>
  <c r="C91" i="2"/>
  <c r="C92" i="2"/>
  <c r="C93" i="2"/>
  <c r="C94" i="2"/>
  <c r="C95" i="2"/>
  <c r="C96" i="2"/>
  <c r="C97" i="2"/>
  <c r="C98" i="2"/>
  <c r="C99" i="2"/>
  <c r="C100" i="2"/>
  <c r="C101" i="2"/>
  <c r="C102" i="2"/>
  <c r="C103" i="2"/>
  <c r="C104" i="2"/>
  <c r="C105" i="2"/>
  <c r="C106" i="2"/>
  <c r="C107" i="2"/>
  <c r="C108" i="2"/>
  <c r="C109" i="2"/>
  <c r="C110" i="2"/>
  <c r="C111" i="2"/>
  <c r="C112" i="2"/>
  <c r="C113" i="2"/>
  <c r="C114" i="2"/>
  <c r="C115" i="2"/>
  <c r="C116" i="2"/>
  <c r="C117" i="2"/>
  <c r="C118" i="2"/>
  <c r="C119" i="2"/>
  <c r="C120" i="2"/>
  <c r="C121" i="2"/>
  <c r="C122" i="2"/>
  <c r="C123" i="2"/>
  <c r="C124" i="2"/>
  <c r="C125" i="2"/>
  <c r="C126" i="2"/>
  <c r="C127" i="2"/>
  <c r="C128" i="2"/>
  <c r="C129" i="2"/>
  <c r="C130" i="2"/>
  <c r="C131" i="2"/>
  <c r="C132" i="2"/>
  <c r="C133" i="2"/>
  <c r="C134" i="2"/>
  <c r="C135" i="2"/>
  <c r="C136" i="2"/>
  <c r="C137" i="2"/>
  <c r="C138" i="2"/>
  <c r="C139" i="2"/>
  <c r="C140" i="2"/>
  <c r="C141" i="2"/>
  <c r="C142" i="2"/>
  <c r="C143" i="2"/>
  <c r="C144" i="2"/>
  <c r="C145" i="2"/>
  <c r="C146" i="2"/>
  <c r="C147" i="2"/>
  <c r="C148" i="2"/>
  <c r="C149" i="2"/>
  <c r="C150" i="2"/>
  <c r="C151" i="2"/>
  <c r="C152" i="2"/>
  <c r="C153" i="2"/>
  <c r="C154" i="2"/>
  <c r="C155" i="2"/>
  <c r="C156" i="2"/>
  <c r="C157" i="2"/>
  <c r="C158" i="2"/>
  <c r="C159" i="2"/>
  <c r="C160" i="2"/>
  <c r="C161" i="2"/>
  <c r="C162" i="2"/>
  <c r="C163" i="2"/>
  <c r="C164" i="2"/>
  <c r="C165" i="2"/>
  <c r="C166" i="2"/>
  <c r="C167" i="2"/>
  <c r="C168" i="2"/>
  <c r="C169" i="2"/>
  <c r="C170" i="2"/>
  <c r="C171" i="2"/>
  <c r="C172" i="2"/>
  <c r="C173" i="2"/>
  <c r="C174" i="2"/>
  <c r="C175" i="2"/>
  <c r="C176" i="2"/>
  <c r="C177" i="2"/>
  <c r="C178" i="2"/>
  <c r="C179" i="2"/>
  <c r="C180" i="2"/>
  <c r="C181" i="2"/>
  <c r="C182" i="2"/>
  <c r="C183" i="2"/>
  <c r="C184" i="2"/>
  <c r="C185" i="2"/>
  <c r="C186" i="2"/>
  <c r="C187" i="2"/>
  <c r="C188" i="2"/>
  <c r="C189" i="2"/>
  <c r="C190" i="2"/>
  <c r="C191" i="2"/>
  <c r="C192" i="2"/>
  <c r="C193" i="2"/>
  <c r="C194" i="2"/>
  <c r="C195" i="2"/>
  <c r="C196" i="2"/>
  <c r="C197" i="2"/>
  <c r="C198" i="2"/>
  <c r="C199" i="2"/>
  <c r="C200" i="2"/>
  <c r="C201" i="2"/>
  <c r="C202" i="2"/>
  <c r="C203" i="2"/>
  <c r="C204" i="2"/>
  <c r="C205" i="2"/>
  <c r="C206" i="2"/>
  <c r="C207" i="2"/>
  <c r="C208" i="2"/>
  <c r="C209" i="2"/>
  <c r="C210" i="2"/>
  <c r="C211" i="2"/>
  <c r="C212" i="2"/>
  <c r="C213" i="2"/>
  <c r="C214" i="2"/>
  <c r="C215" i="2"/>
  <c r="C216" i="2"/>
  <c r="C217" i="2"/>
  <c r="C218" i="2"/>
  <c r="C219" i="2"/>
  <c r="C220" i="2"/>
  <c r="C221" i="2"/>
  <c r="C222" i="2"/>
  <c r="C223" i="2"/>
  <c r="C224" i="2"/>
  <c r="C225" i="2"/>
  <c r="C226" i="2"/>
  <c r="C227" i="2"/>
  <c r="C228" i="2"/>
  <c r="C229" i="2"/>
  <c r="C230" i="2"/>
  <c r="C231" i="2"/>
  <c r="C232" i="2"/>
  <c r="C233" i="2"/>
  <c r="C234" i="2"/>
  <c r="C235" i="2"/>
  <c r="C236" i="2"/>
  <c r="C237" i="2"/>
  <c r="C238" i="2"/>
  <c r="C239" i="2"/>
  <c r="C240" i="2"/>
  <c r="C241" i="2"/>
  <c r="C242" i="2"/>
  <c r="C243" i="2"/>
  <c r="C244" i="2"/>
  <c r="C245" i="2"/>
  <c r="C246" i="2"/>
  <c r="C247" i="2"/>
  <c r="C248" i="2"/>
  <c r="C249" i="2"/>
  <c r="C250" i="2"/>
  <c r="C251" i="2"/>
  <c r="C252" i="2"/>
  <c r="C253" i="2"/>
  <c r="C254" i="2"/>
  <c r="C255" i="2"/>
  <c r="C256" i="2"/>
  <c r="C257" i="2"/>
  <c r="C258" i="2"/>
  <c r="C259" i="2"/>
  <c r="C260" i="2"/>
  <c r="C261" i="2"/>
  <c r="C262" i="2"/>
  <c r="C263" i="2"/>
  <c r="C264" i="2"/>
  <c r="C265" i="2"/>
  <c r="C266" i="2"/>
  <c r="C267" i="2"/>
  <c r="C268" i="2"/>
  <c r="C269" i="2"/>
  <c r="C270" i="2"/>
  <c r="C271" i="2"/>
  <c r="C272" i="2"/>
  <c r="C273" i="2"/>
  <c r="C274" i="2"/>
  <c r="C275" i="2"/>
  <c r="C276" i="2"/>
  <c r="C277" i="2"/>
  <c r="C278" i="2"/>
  <c r="C279" i="2"/>
  <c r="C280" i="2"/>
  <c r="C281" i="2"/>
  <c r="C282" i="2"/>
  <c r="C283" i="2"/>
  <c r="C284" i="2"/>
  <c r="C285" i="2"/>
  <c r="C286" i="2"/>
  <c r="C287" i="2"/>
  <c r="C288" i="2"/>
  <c r="C289" i="2"/>
  <c r="C290" i="2"/>
  <c r="C291" i="2"/>
  <c r="C292" i="2"/>
  <c r="C293" i="2"/>
  <c r="C294" i="2"/>
  <c r="C295" i="2"/>
  <c r="C296" i="2"/>
  <c r="C297" i="2"/>
  <c r="C298" i="2"/>
  <c r="C299" i="2"/>
  <c r="C300" i="2"/>
  <c r="C301" i="2"/>
  <c r="C302" i="2"/>
  <c r="C303" i="2"/>
  <c r="C304" i="2"/>
  <c r="C305" i="2"/>
  <c r="C306" i="2"/>
  <c r="C307" i="2"/>
  <c r="C308" i="2"/>
  <c r="C309" i="2"/>
  <c r="C310" i="2"/>
  <c r="C311" i="2"/>
  <c r="C312" i="2"/>
  <c r="C313" i="2"/>
  <c r="C314" i="2"/>
  <c r="C315" i="2"/>
  <c r="C316" i="2"/>
  <c r="C317" i="2"/>
  <c r="C318" i="2"/>
  <c r="C319" i="2"/>
  <c r="C320" i="2"/>
  <c r="C321" i="2"/>
  <c r="C322" i="2"/>
  <c r="C323" i="2"/>
  <c r="C324" i="2"/>
  <c r="C325" i="2"/>
  <c r="C326" i="2"/>
  <c r="C327" i="2"/>
  <c r="C328" i="2"/>
  <c r="C329" i="2"/>
  <c r="C330" i="2"/>
  <c r="C331" i="2"/>
  <c r="C332" i="2"/>
  <c r="C333" i="2"/>
  <c r="C334" i="2"/>
  <c r="C335" i="2"/>
  <c r="C336" i="2"/>
  <c r="C337" i="2"/>
  <c r="C338" i="2"/>
  <c r="C339" i="2"/>
  <c r="C340" i="2"/>
  <c r="C341" i="2"/>
  <c r="C342" i="2"/>
  <c r="C343" i="2"/>
  <c r="C344" i="2"/>
  <c r="C345" i="2"/>
  <c r="C346" i="2"/>
  <c r="C347" i="2"/>
  <c r="C348" i="2"/>
  <c r="C349" i="2"/>
  <c r="C350" i="2"/>
  <c r="C351" i="2"/>
  <c r="C352" i="2"/>
  <c r="C353" i="2"/>
  <c r="C354" i="2"/>
  <c r="C355" i="2"/>
  <c r="C356" i="2"/>
  <c r="C357" i="2"/>
  <c r="C358" i="2"/>
  <c r="C359" i="2"/>
  <c r="C360" i="2"/>
  <c r="C361" i="2"/>
  <c r="C362" i="2"/>
  <c r="C363" i="2"/>
  <c r="C364" i="2"/>
  <c r="C365" i="2"/>
  <c r="C366" i="2"/>
  <c r="C367" i="2"/>
  <c r="C368" i="2"/>
  <c r="C369" i="2"/>
  <c r="C370" i="2"/>
  <c r="C371" i="2"/>
  <c r="C372" i="2"/>
  <c r="C373" i="2"/>
  <c r="C374" i="2"/>
  <c r="C375" i="2"/>
  <c r="C376" i="2"/>
  <c r="C377" i="2"/>
  <c r="C378" i="2"/>
  <c r="C379" i="2"/>
  <c r="C380" i="2"/>
  <c r="C381" i="2"/>
  <c r="C382" i="2"/>
  <c r="C383" i="2"/>
  <c r="C384" i="2"/>
  <c r="C385" i="2"/>
  <c r="C386" i="2"/>
  <c r="C387" i="2"/>
  <c r="C388" i="2"/>
  <c r="C389" i="2"/>
  <c r="C390" i="2"/>
  <c r="C391" i="2"/>
  <c r="C392" i="2"/>
  <c r="C393" i="2"/>
  <c r="C394" i="2"/>
  <c r="C395" i="2"/>
  <c r="C396" i="2"/>
  <c r="C397" i="2"/>
  <c r="C398" i="2"/>
  <c r="C399" i="2"/>
  <c r="C400" i="2"/>
  <c r="C401" i="2"/>
  <c r="C402" i="2"/>
  <c r="C403" i="2"/>
  <c r="C404" i="2"/>
  <c r="C405" i="2"/>
  <c r="C406" i="2"/>
  <c r="C407" i="2"/>
  <c r="C408" i="2"/>
  <c r="C409" i="2"/>
  <c r="C410" i="2"/>
  <c r="C411" i="2"/>
  <c r="C412" i="2"/>
  <c r="C413" i="2"/>
  <c r="C414" i="2"/>
  <c r="C415" i="2"/>
  <c r="C416" i="2"/>
  <c r="C417" i="2"/>
  <c r="C418" i="2"/>
  <c r="C419" i="2"/>
  <c r="C420" i="2"/>
  <c r="C421" i="2"/>
  <c r="C422" i="2"/>
  <c r="C423" i="2"/>
  <c r="C424" i="2"/>
  <c r="C425" i="2"/>
  <c r="C426" i="2"/>
  <c r="C427" i="2"/>
  <c r="C428" i="2"/>
  <c r="C429" i="2"/>
  <c r="C430" i="2"/>
  <c r="C431" i="2"/>
  <c r="C432" i="2"/>
  <c r="C433" i="2"/>
  <c r="C434" i="2"/>
  <c r="C435" i="2"/>
  <c r="C436" i="2"/>
  <c r="C437" i="2"/>
  <c r="C438" i="2"/>
  <c r="C439" i="2"/>
  <c r="C440" i="2"/>
  <c r="C441" i="2"/>
  <c r="C442" i="2"/>
  <c r="C443" i="2"/>
  <c r="C444" i="2"/>
  <c r="C445" i="2"/>
  <c r="C446" i="2"/>
  <c r="C447" i="2"/>
  <c r="C448" i="2"/>
  <c r="C449" i="2"/>
  <c r="C450" i="2"/>
  <c r="C451" i="2"/>
  <c r="C452" i="2"/>
  <c r="C453" i="2"/>
  <c r="C454" i="2"/>
  <c r="C455" i="2"/>
  <c r="C456" i="2"/>
  <c r="C457" i="2"/>
  <c r="C458" i="2"/>
  <c r="C459" i="2"/>
  <c r="C460" i="2"/>
  <c r="C461" i="2"/>
  <c r="C462" i="2"/>
  <c r="C463" i="2"/>
  <c r="C464" i="2"/>
  <c r="C465" i="2"/>
  <c r="C466" i="2"/>
  <c r="C467" i="2"/>
  <c r="C468" i="2"/>
  <c r="C469" i="2"/>
  <c r="C470" i="2"/>
  <c r="C471" i="2"/>
  <c r="C472" i="2"/>
  <c r="C473" i="2"/>
  <c r="C474" i="2"/>
  <c r="C475" i="2"/>
  <c r="C476" i="2"/>
  <c r="C477" i="2"/>
  <c r="C478" i="2"/>
  <c r="C479" i="2"/>
  <c r="C480" i="2"/>
  <c r="C481" i="2"/>
  <c r="C482" i="2"/>
  <c r="C483" i="2"/>
  <c r="C484" i="2"/>
  <c r="C485" i="2"/>
  <c r="C486" i="2"/>
  <c r="C487" i="2"/>
  <c r="C488" i="2"/>
  <c r="C489" i="2"/>
  <c r="C490" i="2"/>
  <c r="C491" i="2"/>
  <c r="C492" i="2"/>
  <c r="C493" i="2"/>
  <c r="C494" i="2"/>
  <c r="C495" i="2"/>
  <c r="C496" i="2"/>
  <c r="C497" i="2"/>
  <c r="C498" i="2"/>
  <c r="C499" i="2"/>
  <c r="C500" i="2"/>
  <c r="C501" i="2"/>
  <c r="C502" i="2"/>
  <c r="C503" i="2"/>
  <c r="C504" i="2"/>
  <c r="C505" i="2"/>
  <c r="C506" i="2"/>
  <c r="C507" i="2"/>
  <c r="C508" i="2"/>
  <c r="C509" i="2"/>
  <c r="C510" i="2"/>
  <c r="C511" i="2"/>
  <c r="C512" i="2"/>
  <c r="C513" i="2"/>
  <c r="C514" i="2"/>
  <c r="C515" i="2"/>
  <c r="C516" i="2"/>
  <c r="C517" i="2"/>
  <c r="C518" i="2"/>
  <c r="C519" i="2"/>
  <c r="C520" i="2"/>
  <c r="C521" i="2"/>
  <c r="C522" i="2"/>
  <c r="C523" i="2"/>
  <c r="C524" i="2"/>
  <c r="C525" i="2"/>
  <c r="C526" i="2"/>
  <c r="C527" i="2"/>
  <c r="C528" i="2"/>
  <c r="C529" i="2"/>
  <c r="C530" i="2"/>
  <c r="C531" i="2"/>
  <c r="C532" i="2"/>
  <c r="C533" i="2"/>
  <c r="C534" i="2"/>
  <c r="C535" i="2"/>
  <c r="C536" i="2"/>
  <c r="C537" i="2"/>
  <c r="C538" i="2"/>
  <c r="C539" i="2"/>
  <c r="C540" i="2"/>
  <c r="C541" i="2"/>
  <c r="C542" i="2"/>
  <c r="C543" i="2"/>
  <c r="C544" i="2"/>
  <c r="C545" i="2"/>
  <c r="C546" i="2"/>
  <c r="C547" i="2"/>
  <c r="C548" i="2"/>
  <c r="C549" i="2"/>
  <c r="C550" i="2"/>
  <c r="C551" i="2"/>
  <c r="C552" i="2"/>
  <c r="C553" i="2"/>
  <c r="C554" i="2"/>
  <c r="C555" i="2"/>
  <c r="C556" i="2"/>
  <c r="C557" i="2"/>
  <c r="C558" i="2"/>
  <c r="C559" i="2"/>
  <c r="C560" i="2"/>
  <c r="C561" i="2"/>
  <c r="C562" i="2"/>
  <c r="C563" i="2"/>
  <c r="C564" i="2"/>
  <c r="C565" i="2"/>
  <c r="C566" i="2"/>
  <c r="C567" i="2"/>
  <c r="C568" i="2"/>
  <c r="C569" i="2"/>
  <c r="C570" i="2"/>
  <c r="C571" i="2"/>
  <c r="C572" i="2"/>
  <c r="C573" i="2"/>
  <c r="C574" i="2"/>
  <c r="C575" i="2"/>
  <c r="C576" i="2"/>
  <c r="C577" i="2"/>
  <c r="C578" i="2"/>
  <c r="C579" i="2"/>
  <c r="C580" i="2"/>
  <c r="C581" i="2"/>
  <c r="C582" i="2"/>
  <c r="C583" i="2"/>
  <c r="C584" i="2"/>
  <c r="C585" i="2"/>
  <c r="C586" i="2"/>
  <c r="C587" i="2"/>
  <c r="C588" i="2"/>
  <c r="C589" i="2"/>
  <c r="C590" i="2"/>
  <c r="C591" i="2"/>
  <c r="C592" i="2"/>
  <c r="C593" i="2"/>
  <c r="C594" i="2"/>
  <c r="C595" i="2"/>
  <c r="C596" i="2"/>
  <c r="C597" i="2"/>
  <c r="C598" i="2"/>
  <c r="C599" i="2"/>
  <c r="C600" i="2"/>
  <c r="C601" i="2"/>
  <c r="C602" i="2"/>
  <c r="C603" i="2"/>
  <c r="C604" i="2"/>
  <c r="C605" i="2"/>
  <c r="C606" i="2"/>
  <c r="C607" i="2"/>
  <c r="C608" i="2"/>
  <c r="C609" i="2"/>
  <c r="C610" i="2"/>
  <c r="C611" i="2"/>
  <c r="C612" i="2"/>
  <c r="C613" i="2"/>
  <c r="C614" i="2"/>
  <c r="C615" i="2"/>
  <c r="C616" i="2"/>
  <c r="C617" i="2"/>
  <c r="C618" i="2"/>
  <c r="C619" i="2"/>
  <c r="C620" i="2"/>
  <c r="C621" i="2"/>
  <c r="C622" i="2"/>
  <c r="C623" i="2"/>
  <c r="C624" i="2"/>
  <c r="C625" i="2"/>
  <c r="C626" i="2"/>
  <c r="C627" i="2"/>
  <c r="C628" i="2"/>
  <c r="C629" i="2"/>
  <c r="C630" i="2"/>
  <c r="C631" i="2"/>
  <c r="C632" i="2"/>
  <c r="C633" i="2"/>
  <c r="C634" i="2"/>
  <c r="C635" i="2"/>
  <c r="C636" i="2"/>
  <c r="C637" i="2"/>
  <c r="C638" i="2"/>
  <c r="C639" i="2"/>
  <c r="C640" i="2"/>
  <c r="C641" i="2"/>
  <c r="C642" i="2"/>
  <c r="C643" i="2"/>
  <c r="C644" i="2"/>
  <c r="C645" i="2"/>
  <c r="C646" i="2"/>
  <c r="C647" i="2"/>
  <c r="C648" i="2"/>
  <c r="C649" i="2"/>
  <c r="C650" i="2"/>
  <c r="C651" i="2"/>
  <c r="C652" i="2"/>
  <c r="C653" i="2"/>
  <c r="C654" i="2"/>
  <c r="C655" i="2"/>
  <c r="C656" i="2"/>
  <c r="C657" i="2"/>
  <c r="C658" i="2"/>
  <c r="C659" i="2"/>
  <c r="C660" i="2"/>
  <c r="C661" i="2"/>
  <c r="C662" i="2"/>
  <c r="C663" i="2"/>
  <c r="C664" i="2"/>
  <c r="C665" i="2"/>
  <c r="C666" i="2"/>
  <c r="C667" i="2"/>
  <c r="C668" i="2"/>
  <c r="C669" i="2"/>
  <c r="C670" i="2"/>
  <c r="C671" i="2"/>
  <c r="C672" i="2"/>
  <c r="C673" i="2"/>
  <c r="C674" i="2"/>
  <c r="C675" i="2"/>
  <c r="C676" i="2"/>
  <c r="C677" i="2"/>
  <c r="C678" i="2"/>
  <c r="C679" i="2"/>
  <c r="C680" i="2"/>
  <c r="C681" i="2"/>
  <c r="C682" i="2"/>
  <c r="C683" i="2"/>
  <c r="C684" i="2"/>
  <c r="C685" i="2"/>
  <c r="C686" i="2"/>
  <c r="C687" i="2"/>
  <c r="C688" i="2"/>
  <c r="C689" i="2"/>
  <c r="C690" i="2"/>
  <c r="C691" i="2"/>
  <c r="C692" i="2"/>
  <c r="C693" i="2"/>
  <c r="C694" i="2"/>
  <c r="C695" i="2"/>
  <c r="C696" i="2"/>
  <c r="C697" i="2"/>
  <c r="C698" i="2"/>
  <c r="C699" i="2"/>
  <c r="C700" i="2"/>
  <c r="C701" i="2"/>
  <c r="C702" i="2"/>
  <c r="C703" i="2"/>
  <c r="C704" i="2"/>
  <c r="C705" i="2"/>
  <c r="C706" i="2"/>
  <c r="C707" i="2"/>
  <c r="C708" i="2"/>
  <c r="C709" i="2"/>
  <c r="C710" i="2"/>
  <c r="C711" i="2"/>
  <c r="C712" i="2"/>
  <c r="C713" i="2"/>
  <c r="C714" i="2"/>
  <c r="C715" i="2"/>
  <c r="C716" i="2"/>
  <c r="C717" i="2"/>
  <c r="C718" i="2"/>
  <c r="C719" i="2"/>
  <c r="C720" i="2"/>
  <c r="C721" i="2"/>
  <c r="C722" i="2"/>
  <c r="C723" i="2"/>
  <c r="C724" i="2"/>
  <c r="C725" i="2"/>
  <c r="C726" i="2"/>
  <c r="C727" i="2"/>
  <c r="C728" i="2"/>
  <c r="C729" i="2"/>
  <c r="C730" i="2"/>
  <c r="C731" i="2"/>
  <c r="C732" i="2"/>
  <c r="C733" i="2"/>
  <c r="C734" i="2"/>
  <c r="C735" i="2"/>
  <c r="C736" i="2"/>
  <c r="C737" i="2"/>
  <c r="C738" i="2"/>
  <c r="C739" i="2"/>
  <c r="C740" i="2"/>
  <c r="C741" i="2"/>
  <c r="C742" i="2"/>
  <c r="C743" i="2"/>
  <c r="C744" i="2"/>
  <c r="C745" i="2"/>
  <c r="C746" i="2"/>
  <c r="C747" i="2"/>
  <c r="C748" i="2"/>
  <c r="C749" i="2"/>
  <c r="C750" i="2"/>
  <c r="C751" i="2"/>
  <c r="C752" i="2"/>
  <c r="C753" i="2"/>
  <c r="C754" i="2"/>
  <c r="C755" i="2"/>
  <c r="C756" i="2"/>
  <c r="C757" i="2"/>
  <c r="C758" i="2"/>
  <c r="C759" i="2"/>
  <c r="C760" i="2"/>
  <c r="C761" i="2"/>
  <c r="C762" i="2"/>
  <c r="C763" i="2"/>
  <c r="C764" i="2"/>
  <c r="C2" i="2"/>
  <c r="U3" i="15" l="1"/>
  <c r="U4" i="15"/>
  <c r="U5" i="15"/>
  <c r="U6" i="15"/>
  <c r="U7" i="15"/>
  <c r="U8" i="15"/>
  <c r="U9" i="15"/>
  <c r="U10" i="15"/>
  <c r="U11" i="15"/>
  <c r="U12" i="15"/>
  <c r="U13" i="15"/>
  <c r="U14" i="15"/>
  <c r="U15" i="15"/>
  <c r="U16" i="15"/>
  <c r="U17" i="15"/>
  <c r="U18" i="15"/>
  <c r="U19" i="15"/>
  <c r="U20" i="15"/>
  <c r="U21" i="15"/>
  <c r="U22" i="15"/>
  <c r="U23" i="15"/>
  <c r="U24" i="15"/>
  <c r="U25" i="15"/>
  <c r="U26" i="15"/>
  <c r="U27" i="15"/>
  <c r="U28" i="15"/>
  <c r="U29" i="15"/>
  <c r="U30" i="15"/>
  <c r="U31" i="15"/>
  <c r="U32" i="15"/>
  <c r="U33" i="15"/>
  <c r="U34" i="15"/>
  <c r="U35" i="15"/>
  <c r="U36" i="15"/>
  <c r="U37" i="15"/>
  <c r="U38" i="15"/>
  <c r="U39" i="15"/>
  <c r="U40" i="15"/>
  <c r="U41" i="15"/>
  <c r="U42" i="15"/>
  <c r="U43" i="15"/>
  <c r="U44" i="15"/>
  <c r="U45" i="15"/>
  <c r="U46" i="15"/>
  <c r="U47" i="15"/>
  <c r="U48" i="15"/>
  <c r="U49" i="15"/>
  <c r="U50" i="15"/>
  <c r="U51" i="15"/>
  <c r="U52" i="15"/>
  <c r="U53" i="15"/>
  <c r="U54" i="15"/>
  <c r="U55" i="15"/>
  <c r="U56" i="15"/>
  <c r="U57" i="15"/>
  <c r="U58" i="15"/>
  <c r="U59" i="15"/>
  <c r="U60" i="15"/>
  <c r="U61" i="15"/>
  <c r="U62" i="15"/>
  <c r="U63" i="15"/>
  <c r="U64" i="15"/>
  <c r="U65" i="15"/>
  <c r="U66" i="15"/>
  <c r="U67" i="15"/>
  <c r="U68" i="15"/>
  <c r="U69" i="15"/>
  <c r="U70" i="15"/>
  <c r="U71" i="15"/>
  <c r="U72" i="15"/>
  <c r="U73" i="15"/>
  <c r="U74" i="15"/>
  <c r="U75" i="15"/>
  <c r="U76" i="15"/>
  <c r="U77" i="15"/>
  <c r="U78" i="15"/>
  <c r="U79" i="15"/>
  <c r="U80" i="15"/>
  <c r="U81" i="15"/>
  <c r="U82" i="15"/>
  <c r="U83" i="15"/>
  <c r="U84" i="15"/>
  <c r="U85" i="15"/>
  <c r="U86" i="15"/>
  <c r="U87" i="15"/>
  <c r="U88" i="15"/>
  <c r="U89" i="15"/>
  <c r="U90" i="15"/>
  <c r="U91" i="15"/>
  <c r="U92" i="15"/>
  <c r="U93" i="15"/>
  <c r="U94" i="15"/>
  <c r="U95" i="15"/>
  <c r="U96" i="15"/>
  <c r="U97" i="15"/>
  <c r="U98" i="15"/>
  <c r="U99" i="15"/>
  <c r="U100" i="15"/>
  <c r="U101" i="15"/>
  <c r="U102" i="15"/>
  <c r="U103" i="15"/>
  <c r="U104" i="15"/>
  <c r="U105" i="15"/>
  <c r="U106" i="15"/>
  <c r="U107" i="15"/>
  <c r="U108" i="15"/>
  <c r="U109" i="15"/>
  <c r="U110" i="15"/>
  <c r="U111" i="15"/>
  <c r="U112" i="15"/>
  <c r="U113" i="15"/>
  <c r="U114" i="15"/>
  <c r="U115" i="15"/>
  <c r="U116" i="15"/>
  <c r="U117" i="15"/>
  <c r="U118" i="15"/>
  <c r="U119" i="15"/>
  <c r="U120" i="15"/>
  <c r="U121" i="15"/>
  <c r="U122" i="15"/>
  <c r="U123" i="15"/>
  <c r="U124" i="15"/>
  <c r="U125" i="15"/>
  <c r="U126" i="15"/>
  <c r="U127" i="15"/>
  <c r="U128" i="15"/>
  <c r="U129" i="15"/>
  <c r="U130" i="15"/>
  <c r="U131" i="15"/>
  <c r="U132" i="15"/>
  <c r="U133" i="15"/>
  <c r="U134" i="15"/>
  <c r="U135" i="15"/>
  <c r="U136" i="15"/>
  <c r="U137" i="15"/>
  <c r="U138" i="15"/>
  <c r="U139" i="15"/>
  <c r="U140" i="15"/>
  <c r="U141" i="15"/>
  <c r="U142" i="15"/>
  <c r="U143" i="15"/>
  <c r="U144" i="15"/>
  <c r="U145" i="15"/>
  <c r="U146" i="15"/>
  <c r="U147" i="15"/>
  <c r="U148" i="15"/>
  <c r="U149" i="15"/>
  <c r="U150" i="15"/>
  <c r="U151" i="15"/>
  <c r="U152" i="15"/>
  <c r="U153" i="15"/>
  <c r="U154" i="15"/>
  <c r="U155" i="15"/>
  <c r="U156" i="15"/>
  <c r="U157" i="15"/>
  <c r="U158" i="15"/>
  <c r="U159" i="15"/>
  <c r="U160" i="15"/>
  <c r="U161" i="15"/>
  <c r="U162" i="15"/>
  <c r="U163" i="15"/>
  <c r="U164" i="15"/>
  <c r="U165" i="15"/>
  <c r="U166" i="15"/>
  <c r="U167" i="15"/>
  <c r="U168" i="15"/>
  <c r="U169" i="15"/>
  <c r="U170" i="15"/>
  <c r="U171" i="15"/>
  <c r="U172" i="15"/>
  <c r="U173" i="15"/>
  <c r="U174" i="15"/>
  <c r="U175" i="15"/>
  <c r="U176" i="15"/>
  <c r="U177" i="15"/>
  <c r="U178" i="15"/>
  <c r="U179" i="15"/>
  <c r="U180" i="15"/>
  <c r="U181" i="15"/>
  <c r="U182" i="15"/>
  <c r="U183" i="15"/>
  <c r="U184" i="15"/>
  <c r="U185" i="15"/>
  <c r="U186" i="15"/>
  <c r="U187" i="15"/>
  <c r="U188" i="15"/>
  <c r="U189" i="15"/>
  <c r="U190" i="15"/>
  <c r="U191" i="15"/>
  <c r="U192" i="15"/>
  <c r="U193" i="15"/>
  <c r="U194" i="15"/>
  <c r="U195" i="15"/>
  <c r="U196" i="15"/>
  <c r="U197" i="15"/>
  <c r="U198" i="15"/>
  <c r="U199" i="15"/>
  <c r="U200" i="15"/>
  <c r="U201" i="15"/>
  <c r="U202" i="15"/>
  <c r="U203" i="15"/>
  <c r="U204" i="15"/>
  <c r="U205" i="15"/>
  <c r="U206" i="15"/>
  <c r="U207" i="15"/>
  <c r="U208" i="15"/>
  <c r="U209" i="15"/>
  <c r="U210" i="15"/>
  <c r="U211" i="15"/>
  <c r="U212" i="15"/>
  <c r="U213" i="15"/>
  <c r="U214" i="15"/>
  <c r="U215" i="15"/>
  <c r="U216" i="15"/>
  <c r="U217" i="15"/>
  <c r="U218" i="15"/>
  <c r="U219" i="15"/>
  <c r="U220" i="15"/>
  <c r="U221" i="15"/>
  <c r="U222" i="15"/>
  <c r="U223" i="15"/>
  <c r="U224" i="15"/>
  <c r="U225" i="15"/>
  <c r="U226" i="15"/>
  <c r="U227" i="15"/>
  <c r="U228" i="15"/>
  <c r="U229" i="15"/>
  <c r="U230" i="15"/>
  <c r="U231" i="15"/>
  <c r="U232" i="15"/>
  <c r="U233" i="15"/>
  <c r="U234" i="15"/>
  <c r="U235" i="15"/>
  <c r="U236" i="15"/>
  <c r="U237" i="15"/>
  <c r="U238" i="15"/>
  <c r="U239" i="15"/>
  <c r="U240" i="15"/>
  <c r="U241" i="15"/>
  <c r="U242" i="15"/>
  <c r="U243" i="15"/>
  <c r="U244" i="15"/>
  <c r="U245" i="15"/>
  <c r="U246" i="15"/>
  <c r="U247" i="15"/>
  <c r="U248" i="15"/>
  <c r="U249" i="15"/>
  <c r="U250" i="15"/>
  <c r="U251" i="15"/>
  <c r="U252" i="15"/>
  <c r="U253" i="15"/>
  <c r="U254" i="15"/>
  <c r="U255" i="15"/>
  <c r="U256" i="15"/>
  <c r="U257" i="15"/>
  <c r="U258" i="15"/>
  <c r="U259" i="15"/>
  <c r="U260" i="15"/>
  <c r="U261" i="15"/>
  <c r="U262" i="15"/>
  <c r="U263" i="15"/>
  <c r="U264" i="15"/>
  <c r="U265" i="15"/>
  <c r="U266" i="15"/>
  <c r="U267" i="15"/>
  <c r="U268" i="15"/>
  <c r="U269" i="15"/>
  <c r="U270" i="15"/>
  <c r="U271" i="15"/>
  <c r="U272" i="15"/>
  <c r="U273" i="15"/>
  <c r="U274" i="15"/>
  <c r="U275" i="15"/>
  <c r="U276" i="15"/>
  <c r="U277" i="15"/>
  <c r="U278" i="15"/>
  <c r="U279" i="15"/>
  <c r="U280" i="15"/>
  <c r="U281" i="15"/>
  <c r="U282" i="15"/>
  <c r="U283" i="15"/>
  <c r="U284" i="15"/>
  <c r="U285" i="15"/>
  <c r="U286" i="15"/>
  <c r="U287" i="15"/>
  <c r="U288" i="15"/>
  <c r="U289" i="15"/>
  <c r="U290" i="15"/>
  <c r="U291" i="15"/>
  <c r="U292" i="15"/>
  <c r="U293" i="15"/>
  <c r="U294" i="15"/>
  <c r="U295" i="15"/>
  <c r="U296" i="15"/>
  <c r="U297" i="15"/>
  <c r="U298" i="15"/>
  <c r="U299" i="15"/>
  <c r="U300" i="15"/>
  <c r="U301" i="15"/>
  <c r="U302" i="15"/>
  <c r="U303" i="15"/>
  <c r="U304" i="15"/>
  <c r="U305" i="15"/>
  <c r="U306" i="15"/>
  <c r="U307" i="15"/>
  <c r="U308" i="15"/>
  <c r="U309" i="15"/>
  <c r="U310" i="15"/>
  <c r="U311" i="15"/>
  <c r="U312" i="15"/>
  <c r="U313" i="15"/>
  <c r="U314" i="15"/>
  <c r="U315" i="15"/>
  <c r="U316" i="15"/>
  <c r="U317" i="15"/>
  <c r="U318" i="15"/>
  <c r="U319" i="15"/>
  <c r="U320" i="15"/>
  <c r="U321" i="15"/>
  <c r="U322" i="15"/>
  <c r="U323" i="15"/>
  <c r="U324" i="15"/>
  <c r="U325" i="15"/>
  <c r="U326" i="15"/>
  <c r="U327" i="15"/>
  <c r="U328" i="15"/>
  <c r="U329" i="15"/>
  <c r="U330" i="15"/>
  <c r="U331" i="15"/>
  <c r="U332" i="15"/>
  <c r="U333" i="15"/>
  <c r="U334" i="15"/>
  <c r="U335" i="15"/>
  <c r="U336" i="15"/>
  <c r="U337" i="15"/>
  <c r="U338" i="15"/>
  <c r="U339" i="15"/>
  <c r="U340" i="15"/>
  <c r="U341" i="15"/>
  <c r="U342" i="15"/>
  <c r="U343" i="15"/>
  <c r="U344" i="15"/>
  <c r="U345" i="15"/>
  <c r="U346" i="15"/>
  <c r="U347" i="15"/>
  <c r="U348" i="15"/>
  <c r="U349" i="15"/>
  <c r="U350" i="15"/>
  <c r="U351" i="15"/>
  <c r="U352" i="15"/>
  <c r="U353" i="15"/>
  <c r="U354" i="15"/>
  <c r="U355" i="15"/>
  <c r="U356" i="15"/>
  <c r="U357" i="15"/>
  <c r="U358" i="15"/>
  <c r="U359" i="15"/>
  <c r="U360" i="15"/>
  <c r="U361" i="15"/>
  <c r="U362" i="15"/>
  <c r="U363" i="15"/>
  <c r="U364" i="15"/>
  <c r="U365" i="15"/>
  <c r="U366" i="15"/>
  <c r="U367" i="15"/>
  <c r="U368" i="15"/>
  <c r="U369" i="15"/>
  <c r="U370" i="15"/>
  <c r="U371" i="15"/>
  <c r="U372" i="15"/>
  <c r="U373" i="15"/>
  <c r="U374" i="15"/>
  <c r="U375" i="15"/>
  <c r="U376" i="15"/>
  <c r="U377" i="15"/>
  <c r="U378" i="15"/>
  <c r="U379" i="15"/>
  <c r="U380" i="15"/>
  <c r="U381" i="15"/>
  <c r="U382" i="15"/>
  <c r="U383" i="15"/>
  <c r="U384" i="15"/>
  <c r="U385" i="15"/>
  <c r="U386" i="15"/>
  <c r="U387" i="15"/>
  <c r="U388" i="15"/>
  <c r="U389" i="15"/>
  <c r="U390" i="15"/>
  <c r="U391" i="15"/>
  <c r="U392" i="15"/>
  <c r="U393" i="15"/>
  <c r="U394" i="15"/>
  <c r="U395" i="15"/>
  <c r="U396" i="15"/>
  <c r="U397" i="15"/>
  <c r="U398" i="15"/>
  <c r="U399" i="15"/>
  <c r="U400" i="15"/>
  <c r="U401" i="15"/>
  <c r="U402" i="15"/>
  <c r="U403" i="15"/>
  <c r="U404" i="15"/>
  <c r="U405" i="15"/>
  <c r="U406" i="15"/>
  <c r="U407" i="15"/>
  <c r="U408" i="15"/>
  <c r="U409" i="15"/>
  <c r="U410" i="15"/>
  <c r="U411" i="15"/>
  <c r="U412" i="15"/>
  <c r="U413" i="15"/>
  <c r="U414" i="15"/>
  <c r="U415" i="15"/>
  <c r="U416" i="15"/>
  <c r="U417" i="15"/>
  <c r="U418" i="15"/>
  <c r="U419" i="15"/>
  <c r="U420" i="15"/>
  <c r="U421" i="15"/>
  <c r="U422" i="15"/>
  <c r="U423" i="15"/>
  <c r="U424" i="15"/>
  <c r="U425" i="15"/>
  <c r="U426" i="15"/>
  <c r="U427" i="15"/>
  <c r="U428" i="15"/>
  <c r="U429" i="15"/>
  <c r="U430" i="15"/>
  <c r="U431" i="15"/>
  <c r="U432" i="15"/>
  <c r="U433" i="15"/>
  <c r="U434" i="15"/>
  <c r="U435" i="15"/>
  <c r="U436" i="15"/>
  <c r="U437" i="15"/>
  <c r="U438" i="15"/>
  <c r="U439" i="15"/>
  <c r="U440" i="15"/>
  <c r="U441" i="15"/>
  <c r="U442" i="15"/>
  <c r="U443" i="15"/>
  <c r="U444" i="15"/>
  <c r="U445" i="15"/>
  <c r="U446" i="15"/>
  <c r="U447" i="15"/>
  <c r="U448" i="15"/>
  <c r="U449" i="15"/>
  <c r="U450" i="15"/>
  <c r="U451" i="15"/>
  <c r="U452" i="15"/>
  <c r="U453" i="15"/>
  <c r="U454" i="15"/>
  <c r="U455" i="15"/>
  <c r="U456" i="15"/>
  <c r="U457" i="15"/>
  <c r="U458" i="15"/>
  <c r="U459" i="15"/>
  <c r="U460" i="15"/>
  <c r="U461" i="15"/>
  <c r="U462" i="15"/>
  <c r="U463" i="15"/>
  <c r="U464" i="15"/>
  <c r="U465" i="15"/>
  <c r="U466" i="15"/>
  <c r="U467" i="15"/>
  <c r="U468" i="15"/>
  <c r="U469" i="15"/>
  <c r="U470" i="15"/>
  <c r="U471" i="15"/>
  <c r="U472" i="15"/>
  <c r="U473" i="15"/>
  <c r="U474" i="15"/>
  <c r="U475" i="15"/>
  <c r="U476" i="15"/>
  <c r="U477" i="15"/>
  <c r="U478" i="15"/>
  <c r="U479" i="15"/>
  <c r="U480" i="15"/>
  <c r="U481" i="15"/>
  <c r="U482" i="15"/>
  <c r="U483" i="15"/>
  <c r="U484" i="15"/>
  <c r="U485" i="15"/>
  <c r="U486" i="15"/>
  <c r="U487" i="15"/>
  <c r="U488" i="15"/>
  <c r="U489" i="15"/>
  <c r="U490" i="15"/>
  <c r="U491" i="15"/>
  <c r="U492" i="15"/>
  <c r="U493" i="15"/>
  <c r="U494" i="15"/>
  <c r="U495" i="15"/>
  <c r="U496" i="15"/>
  <c r="U497" i="15"/>
  <c r="U498" i="15"/>
  <c r="U499" i="15"/>
  <c r="U500" i="15"/>
  <c r="U501" i="15"/>
  <c r="U502" i="15"/>
  <c r="U503" i="15"/>
  <c r="U504" i="15"/>
  <c r="U505" i="15"/>
  <c r="U506" i="15"/>
  <c r="U507" i="15"/>
  <c r="U508" i="15"/>
  <c r="U509" i="15"/>
  <c r="U510" i="15"/>
  <c r="U511" i="15"/>
  <c r="U512" i="15"/>
  <c r="U513" i="15"/>
  <c r="U514" i="15"/>
  <c r="U515" i="15"/>
  <c r="U516" i="15"/>
  <c r="U517" i="15"/>
  <c r="U518" i="15"/>
  <c r="U519" i="15"/>
  <c r="U520" i="15"/>
  <c r="U521" i="15"/>
  <c r="U522" i="15"/>
  <c r="U523" i="15"/>
  <c r="U524" i="15"/>
  <c r="U525" i="15"/>
  <c r="U526" i="15"/>
  <c r="U527" i="15"/>
  <c r="U528" i="15"/>
  <c r="U529" i="15"/>
  <c r="U530" i="15"/>
  <c r="U531" i="15"/>
  <c r="U532" i="15"/>
  <c r="U533" i="15"/>
  <c r="U534" i="15"/>
  <c r="U535" i="15"/>
  <c r="U536" i="15"/>
  <c r="U537" i="15"/>
  <c r="U538" i="15"/>
  <c r="U539" i="15"/>
  <c r="U540" i="15"/>
  <c r="U541" i="15"/>
  <c r="U542" i="15"/>
  <c r="U543" i="15"/>
  <c r="U544" i="15"/>
  <c r="U545" i="15"/>
  <c r="U546" i="15"/>
  <c r="U547" i="15"/>
  <c r="U548" i="15"/>
  <c r="U549" i="15"/>
  <c r="U550" i="15"/>
  <c r="U551" i="15"/>
  <c r="U552" i="15"/>
  <c r="U553" i="15"/>
  <c r="U554" i="15"/>
  <c r="U555" i="15"/>
  <c r="U556" i="15"/>
  <c r="U557" i="15"/>
  <c r="U558" i="15"/>
  <c r="U559" i="15"/>
  <c r="U560" i="15"/>
  <c r="U561" i="15"/>
  <c r="U562" i="15"/>
  <c r="U563" i="15"/>
  <c r="U564" i="15"/>
  <c r="U565" i="15"/>
  <c r="U566" i="15"/>
  <c r="U567" i="15"/>
  <c r="U568" i="15"/>
  <c r="U569" i="15"/>
  <c r="U570" i="15"/>
  <c r="U571" i="15"/>
  <c r="U572" i="15"/>
  <c r="U573" i="15"/>
  <c r="U574" i="15"/>
  <c r="U575" i="15"/>
  <c r="U576" i="15"/>
  <c r="U577" i="15"/>
  <c r="U578" i="15"/>
  <c r="U579" i="15"/>
  <c r="U580" i="15"/>
  <c r="U581" i="15"/>
  <c r="U582" i="15"/>
  <c r="U583" i="15"/>
  <c r="U584" i="15"/>
  <c r="U585" i="15"/>
  <c r="U586" i="15"/>
  <c r="U587" i="15"/>
  <c r="U588" i="15"/>
  <c r="U589" i="15"/>
  <c r="U590" i="15"/>
  <c r="U591" i="15"/>
  <c r="U592" i="15"/>
  <c r="U593" i="15"/>
  <c r="U594" i="15"/>
  <c r="U595" i="15"/>
  <c r="U596" i="15"/>
  <c r="U597" i="15"/>
  <c r="U598" i="15"/>
  <c r="U599" i="15"/>
  <c r="U600" i="15"/>
  <c r="U601" i="15"/>
  <c r="U602" i="15"/>
  <c r="U603" i="15"/>
  <c r="U604" i="15"/>
  <c r="U605" i="15"/>
  <c r="U606" i="15"/>
  <c r="U607" i="15"/>
  <c r="U608" i="15"/>
  <c r="U609" i="15"/>
  <c r="U610" i="15"/>
  <c r="U611" i="15"/>
  <c r="U612" i="15"/>
  <c r="U613" i="15"/>
  <c r="U614" i="15"/>
  <c r="U615" i="15"/>
  <c r="U616" i="15"/>
  <c r="U617" i="15"/>
  <c r="U618" i="15"/>
  <c r="U619" i="15"/>
  <c r="U620" i="15"/>
  <c r="U621" i="15"/>
  <c r="U622" i="15"/>
  <c r="U623" i="15"/>
  <c r="U624" i="15"/>
  <c r="U625" i="15"/>
  <c r="U626" i="15"/>
  <c r="U627" i="15"/>
  <c r="U628" i="15"/>
  <c r="U629" i="15"/>
  <c r="U630" i="15"/>
  <c r="U631" i="15"/>
  <c r="U632" i="15"/>
  <c r="U633" i="15"/>
  <c r="U634" i="15"/>
  <c r="U635" i="15"/>
  <c r="U636" i="15"/>
  <c r="U637" i="15"/>
  <c r="U638" i="15"/>
  <c r="U639" i="15"/>
  <c r="U640" i="15"/>
  <c r="U641" i="15"/>
  <c r="U642" i="15"/>
  <c r="U643" i="15"/>
  <c r="U644" i="15"/>
  <c r="U645" i="15"/>
  <c r="U646" i="15"/>
  <c r="U647" i="15"/>
  <c r="U648" i="15"/>
  <c r="U649" i="15"/>
  <c r="U650" i="15"/>
  <c r="U651" i="15"/>
  <c r="U652" i="15"/>
  <c r="U653" i="15"/>
  <c r="U654" i="15"/>
  <c r="U655" i="15"/>
  <c r="U656" i="15"/>
  <c r="U657" i="15"/>
  <c r="U658" i="15"/>
  <c r="U659" i="15"/>
  <c r="U660" i="15"/>
  <c r="U661" i="15"/>
  <c r="U662" i="15"/>
  <c r="U663" i="15"/>
  <c r="U664" i="15"/>
  <c r="U665" i="15"/>
  <c r="U666" i="15"/>
  <c r="U667" i="15"/>
  <c r="U668" i="15"/>
  <c r="U669" i="15"/>
  <c r="U670" i="15"/>
  <c r="U671" i="15"/>
  <c r="U672" i="15"/>
  <c r="U673" i="15"/>
  <c r="U674" i="15"/>
  <c r="U675" i="15"/>
  <c r="U676" i="15"/>
  <c r="U677" i="15"/>
  <c r="U678" i="15"/>
  <c r="U679" i="15"/>
  <c r="U680" i="15"/>
  <c r="U681" i="15"/>
  <c r="U682" i="15"/>
  <c r="U683" i="15"/>
  <c r="U684" i="15"/>
  <c r="U685" i="15"/>
  <c r="U686" i="15"/>
  <c r="U687" i="15"/>
  <c r="U688" i="15"/>
  <c r="U689" i="15"/>
  <c r="U690" i="15"/>
  <c r="U691" i="15"/>
  <c r="U692" i="15"/>
  <c r="U693" i="15"/>
  <c r="U694" i="15"/>
  <c r="U695" i="15"/>
  <c r="U696" i="15"/>
  <c r="U697" i="15"/>
  <c r="U698" i="15"/>
  <c r="U699" i="15"/>
  <c r="U700" i="15"/>
  <c r="U701" i="15"/>
  <c r="U702" i="15"/>
  <c r="U703" i="15"/>
  <c r="U704" i="15"/>
  <c r="U705" i="15"/>
  <c r="U706" i="15"/>
  <c r="U707" i="15"/>
  <c r="U708" i="15"/>
  <c r="U709" i="15"/>
  <c r="U710" i="15"/>
  <c r="U711" i="15"/>
  <c r="U712" i="15"/>
  <c r="U713" i="15"/>
  <c r="U714" i="15"/>
  <c r="U715" i="15"/>
  <c r="U716" i="15"/>
  <c r="U717" i="15"/>
  <c r="U718" i="15"/>
  <c r="U719" i="15"/>
  <c r="U720" i="15"/>
  <c r="U721" i="15"/>
  <c r="U722" i="15"/>
  <c r="U723" i="15"/>
  <c r="U724" i="15"/>
  <c r="U725" i="15"/>
  <c r="U726" i="15"/>
  <c r="U727" i="15"/>
  <c r="U728" i="15"/>
  <c r="U729" i="15"/>
  <c r="U730" i="15"/>
  <c r="U731" i="15"/>
  <c r="U732" i="15"/>
  <c r="U733" i="15"/>
  <c r="U734" i="15"/>
  <c r="U735" i="15"/>
  <c r="U736" i="15"/>
  <c r="U737" i="15"/>
  <c r="U738" i="15"/>
  <c r="U739" i="15"/>
  <c r="U740" i="15"/>
  <c r="U741" i="15"/>
  <c r="U742" i="15"/>
  <c r="U743" i="15"/>
  <c r="U744" i="15"/>
  <c r="U745" i="15"/>
  <c r="U746" i="15"/>
  <c r="U747" i="15"/>
  <c r="U748" i="15"/>
  <c r="U749" i="15"/>
  <c r="U750" i="15"/>
  <c r="U751" i="15"/>
  <c r="U752" i="15"/>
  <c r="U753" i="15"/>
  <c r="U754" i="15"/>
  <c r="U755" i="15"/>
  <c r="U756" i="15"/>
  <c r="U757" i="15"/>
  <c r="U758" i="15"/>
  <c r="U759" i="15"/>
  <c r="U760" i="15"/>
  <c r="U761" i="15"/>
  <c r="U762" i="15"/>
  <c r="U763" i="15"/>
  <c r="U764" i="15"/>
  <c r="U2" i="15"/>
  <c r="R877" i="15"/>
  <c r="R876" i="15"/>
  <c r="R871" i="15"/>
  <c r="R870" i="15"/>
  <c r="R869" i="15"/>
  <c r="R868" i="15"/>
  <c r="R867" i="15"/>
  <c r="R866" i="15"/>
  <c r="R865" i="15"/>
  <c r="R864" i="15"/>
  <c r="R875" i="15"/>
  <c r="R874" i="15"/>
  <c r="R873" i="15"/>
  <c r="R872" i="15"/>
  <c r="R854" i="15"/>
  <c r="R853" i="15"/>
  <c r="R851" i="15"/>
  <c r="R850" i="15"/>
  <c r="R849" i="15"/>
  <c r="R848" i="15"/>
  <c r="R847" i="15"/>
  <c r="R846" i="15"/>
  <c r="R845" i="15"/>
  <c r="R844" i="15"/>
  <c r="R852" i="15"/>
  <c r="R843" i="15"/>
  <c r="R842" i="15"/>
  <c r="R831" i="15"/>
  <c r="R827" i="15"/>
  <c r="R826" i="15"/>
  <c r="R825" i="15"/>
  <c r="R824" i="15"/>
  <c r="R823" i="15"/>
  <c r="R822" i="15"/>
  <c r="R821" i="15"/>
  <c r="R841" i="15"/>
  <c r="R840" i="15"/>
  <c r="R839" i="15"/>
  <c r="R838" i="15"/>
  <c r="R837" i="15"/>
  <c r="R836" i="15"/>
  <c r="R835" i="15"/>
  <c r="R834" i="15"/>
  <c r="R833" i="15"/>
  <c r="R832" i="15"/>
  <c r="R830" i="15"/>
  <c r="R829" i="15"/>
  <c r="R828" i="15"/>
  <c r="R820" i="15"/>
  <c r="R819" i="15"/>
  <c r="R818" i="15"/>
  <c r="R816" i="15"/>
  <c r="R815" i="15"/>
  <c r="R814" i="15"/>
  <c r="R813" i="15"/>
  <c r="R812" i="15"/>
  <c r="R811" i="15"/>
  <c r="R810" i="15"/>
  <c r="R809" i="15"/>
  <c r="R817" i="15"/>
  <c r="R808" i="15"/>
  <c r="R807" i="15"/>
  <c r="R806" i="15"/>
  <c r="R805" i="15"/>
  <c r="R2" i="15"/>
  <c r="R3" i="15"/>
  <c r="R4" i="15"/>
  <c r="R5" i="15"/>
  <c r="R6" i="15"/>
  <c r="R906" i="15"/>
  <c r="R905" i="15"/>
  <c r="R904" i="15"/>
  <c r="R903" i="15"/>
  <c r="R902" i="15"/>
  <c r="R7" i="15"/>
  <c r="R901" i="15"/>
  <c r="R900" i="15"/>
  <c r="R8" i="15"/>
  <c r="R9" i="15"/>
  <c r="R10" i="15"/>
  <c r="R11" i="15"/>
  <c r="R12" i="15"/>
  <c r="R13" i="15"/>
  <c r="R14" i="15"/>
  <c r="R15" i="15"/>
  <c r="R16" i="15"/>
  <c r="R17" i="15"/>
  <c r="R18" i="15"/>
  <c r="R19" i="15"/>
  <c r="R899" i="15"/>
  <c r="R898" i="15"/>
  <c r="R897" i="15"/>
  <c r="R896" i="15"/>
  <c r="R895" i="15"/>
  <c r="R894" i="15"/>
  <c r="R893" i="15"/>
  <c r="R892" i="15"/>
  <c r="R891" i="15"/>
  <c r="R890" i="15"/>
  <c r="R889" i="15"/>
  <c r="R888" i="15"/>
  <c r="R887" i="15"/>
  <c r="R886" i="15"/>
  <c r="R885" i="15"/>
  <c r="R884" i="15"/>
  <c r="R883" i="15"/>
  <c r="R882" i="15"/>
  <c r="R881" i="15"/>
  <c r="R880" i="15"/>
  <c r="R879" i="15"/>
  <c r="R878" i="15"/>
  <c r="R863" i="15"/>
  <c r="R862" i="15"/>
  <c r="R861" i="15"/>
  <c r="R860" i="15"/>
  <c r="R859" i="15"/>
  <c r="R858" i="15"/>
  <c r="R857" i="15"/>
  <c r="R856" i="15"/>
  <c r="R855" i="15"/>
  <c r="R20" i="15"/>
  <c r="R21" i="15"/>
  <c r="R22" i="15"/>
  <c r="R23" i="15"/>
  <c r="R24" i="15"/>
  <c r="R804" i="15"/>
  <c r="R803" i="15"/>
  <c r="R802" i="15"/>
  <c r="R801" i="15"/>
  <c r="R800" i="15"/>
  <c r="R799" i="15"/>
  <c r="R798" i="15"/>
  <c r="R797" i="15"/>
  <c r="R796" i="15"/>
  <c r="R795" i="15"/>
  <c r="R25" i="15"/>
  <c r="R794" i="15"/>
  <c r="R781" i="15"/>
  <c r="R780" i="15"/>
  <c r="R779" i="15"/>
  <c r="R778" i="15"/>
  <c r="R777" i="15"/>
  <c r="R776" i="15"/>
  <c r="R775" i="15"/>
  <c r="R774" i="15"/>
  <c r="R773" i="15"/>
  <c r="R772" i="15"/>
  <c r="R771" i="15"/>
  <c r="R770" i="15"/>
  <c r="R769" i="15"/>
  <c r="R768" i="15"/>
  <c r="R767" i="15"/>
  <c r="R766" i="15"/>
  <c r="R765" i="15"/>
  <c r="R763" i="15"/>
  <c r="R762" i="15"/>
  <c r="R761" i="15"/>
  <c r="R760" i="15"/>
  <c r="R759" i="15"/>
  <c r="R758" i="15"/>
  <c r="R757" i="15"/>
  <c r="R756" i="15"/>
  <c r="R764" i="15"/>
  <c r="R755" i="15"/>
  <c r="R754" i="15"/>
  <c r="R753" i="15"/>
  <c r="R752" i="15"/>
  <c r="R751" i="15"/>
  <c r="R750" i="15"/>
  <c r="R749" i="15"/>
  <c r="R748" i="15"/>
  <c r="R747" i="15"/>
  <c r="R746" i="15"/>
  <c r="R745" i="15"/>
  <c r="R744" i="15"/>
  <c r="R743" i="15"/>
  <c r="R793" i="15"/>
  <c r="R792" i="15"/>
  <c r="R791" i="15"/>
  <c r="R790" i="15"/>
  <c r="R789" i="15"/>
  <c r="R788" i="15"/>
  <c r="R787" i="15"/>
  <c r="R786" i="15"/>
  <c r="R785" i="15"/>
  <c r="R784" i="15"/>
  <c r="R783" i="15"/>
  <c r="R782" i="15"/>
  <c r="R26" i="15"/>
  <c r="R27" i="15"/>
  <c r="R28" i="15"/>
  <c r="R29" i="15"/>
  <c r="R30" i="15"/>
  <c r="R31" i="15"/>
  <c r="R32" i="15"/>
  <c r="R33" i="15"/>
  <c r="R34" i="15"/>
  <c r="R35" i="15"/>
  <c r="R36" i="15"/>
  <c r="R742" i="15"/>
  <c r="R741" i="15"/>
  <c r="R740" i="15"/>
  <c r="R739" i="15"/>
  <c r="R738" i="15"/>
  <c r="R737" i="15"/>
  <c r="R736" i="15"/>
  <c r="R735" i="15"/>
  <c r="R734" i="15"/>
  <c r="R733" i="15"/>
  <c r="R732" i="15"/>
  <c r="R37" i="15"/>
  <c r="R731" i="15"/>
  <c r="R730" i="15"/>
  <c r="R729" i="15"/>
  <c r="R728" i="15"/>
  <c r="R727" i="15"/>
  <c r="R726" i="15"/>
  <c r="R725" i="15"/>
  <c r="R724" i="15"/>
  <c r="R723" i="15"/>
  <c r="R722" i="15"/>
  <c r="R721" i="15"/>
  <c r="R720" i="15"/>
  <c r="R719" i="15"/>
  <c r="R713" i="15"/>
  <c r="R712" i="15"/>
  <c r="R711" i="15"/>
  <c r="R710" i="15"/>
  <c r="R709" i="15"/>
  <c r="R708" i="15"/>
  <c r="R707" i="15"/>
  <c r="R706" i="15"/>
  <c r="R705" i="15"/>
  <c r="R704" i="15"/>
  <c r="R703" i="15"/>
  <c r="R702" i="15"/>
  <c r="R701" i="15"/>
  <c r="R700" i="15"/>
  <c r="R699" i="15"/>
  <c r="R698" i="15"/>
  <c r="R697" i="15"/>
  <c r="R696" i="15"/>
  <c r="R695" i="15"/>
  <c r="R694" i="15"/>
  <c r="R693" i="15"/>
  <c r="R692" i="15"/>
  <c r="R691" i="15"/>
  <c r="R690" i="15"/>
  <c r="R689" i="15"/>
  <c r="R688" i="15"/>
  <c r="R687" i="15"/>
  <c r="R686" i="15"/>
  <c r="R685" i="15"/>
  <c r="R684" i="15"/>
  <c r="R683" i="15"/>
  <c r="R682" i="15"/>
  <c r="R681" i="15"/>
  <c r="R680" i="15"/>
  <c r="R679" i="15"/>
  <c r="R678" i="15"/>
  <c r="R677" i="15"/>
  <c r="R676" i="15"/>
  <c r="R675" i="15"/>
  <c r="R674" i="15"/>
  <c r="R673" i="15"/>
  <c r="R672" i="15"/>
  <c r="R671" i="15"/>
  <c r="R670" i="15"/>
  <c r="R669" i="15"/>
  <c r="R668" i="15"/>
  <c r="R667" i="15"/>
  <c r="R666" i="15"/>
  <c r="R665" i="15"/>
  <c r="R718" i="15"/>
  <c r="R717" i="15"/>
  <c r="R716" i="15"/>
  <c r="R715" i="15"/>
  <c r="R714" i="15"/>
  <c r="R664" i="15"/>
  <c r="R656" i="15"/>
  <c r="R655" i="15"/>
  <c r="R654" i="15"/>
  <c r="R653" i="15"/>
  <c r="R652" i="15"/>
  <c r="R651" i="15"/>
  <c r="R650" i="15"/>
  <c r="R649" i="15"/>
  <c r="R648" i="15"/>
  <c r="R647" i="15"/>
  <c r="R646" i="15"/>
  <c r="R645" i="15"/>
  <c r="R644" i="15"/>
  <c r="R643" i="15"/>
  <c r="R642" i="15"/>
  <c r="R641" i="15"/>
  <c r="R640" i="15"/>
  <c r="R38" i="15"/>
  <c r="R639" i="15"/>
  <c r="R638" i="15"/>
  <c r="R637" i="15"/>
  <c r="R636" i="15"/>
  <c r="R635" i="15"/>
  <c r="R634" i="15"/>
  <c r="R633" i="15"/>
  <c r="R632" i="15"/>
  <c r="R631" i="15"/>
  <c r="R630" i="15"/>
  <c r="R629" i="15"/>
  <c r="R628" i="15"/>
  <c r="R627" i="15"/>
  <c r="R626" i="15"/>
  <c r="R625" i="15"/>
  <c r="R624" i="15"/>
  <c r="R623" i="15"/>
  <c r="R622" i="15"/>
  <c r="R621" i="15"/>
  <c r="R620" i="15"/>
  <c r="R619" i="15"/>
  <c r="R618" i="15"/>
  <c r="R617" i="15"/>
  <c r="R616" i="15"/>
  <c r="R615" i="15"/>
  <c r="R663" i="15"/>
  <c r="R662" i="15"/>
  <c r="R661" i="15"/>
  <c r="R660" i="15"/>
  <c r="R659" i="15"/>
  <c r="R658" i="15"/>
  <c r="R657" i="15"/>
  <c r="R39" i="15"/>
  <c r="R40" i="15"/>
  <c r="R41" i="15"/>
  <c r="R614" i="15"/>
  <c r="R613" i="15"/>
  <c r="R612" i="15"/>
  <c r="R607" i="15"/>
  <c r="R606" i="15"/>
  <c r="R605" i="15"/>
  <c r="R604" i="15"/>
  <c r="R603" i="15"/>
  <c r="R602" i="15"/>
  <c r="R601" i="15"/>
  <c r="R600" i="15"/>
  <c r="R611" i="15"/>
  <c r="R610" i="15"/>
  <c r="R609" i="15"/>
  <c r="R608" i="15"/>
  <c r="R599" i="15"/>
  <c r="R598" i="15"/>
  <c r="R597" i="15"/>
  <c r="R596" i="15"/>
  <c r="R595" i="15"/>
  <c r="R594" i="15"/>
  <c r="R593" i="15"/>
  <c r="R592" i="15"/>
  <c r="R591" i="15"/>
  <c r="R590" i="15"/>
  <c r="R589" i="15"/>
  <c r="R588" i="15"/>
  <c r="R587" i="15"/>
  <c r="R586" i="15"/>
  <c r="R585" i="15"/>
  <c r="R578" i="15"/>
  <c r="R577" i="15"/>
  <c r="R576" i="15"/>
  <c r="R575" i="15"/>
  <c r="R574" i="15"/>
  <c r="R573" i="15"/>
  <c r="R572" i="15"/>
  <c r="R571" i="15"/>
  <c r="R584" i="15"/>
  <c r="R583" i="15"/>
  <c r="R582" i="15"/>
  <c r="R581" i="15"/>
  <c r="R580" i="15"/>
  <c r="R579" i="15"/>
  <c r="R570" i="15"/>
  <c r="R569" i="15"/>
  <c r="R568" i="15"/>
  <c r="R567" i="15"/>
  <c r="R566" i="15"/>
  <c r="R565" i="15"/>
  <c r="R564" i="15"/>
  <c r="R563" i="15"/>
  <c r="R42" i="15"/>
  <c r="R43" i="15"/>
  <c r="R44" i="15"/>
  <c r="R45" i="15"/>
  <c r="R46" i="15"/>
  <c r="R562" i="15"/>
  <c r="R561" i="15"/>
  <c r="R560" i="15"/>
  <c r="R559" i="15"/>
  <c r="R558" i="15"/>
  <c r="R557" i="15"/>
  <c r="R556" i="15"/>
  <c r="R555" i="15"/>
  <c r="R554" i="15"/>
  <c r="R552" i="15"/>
  <c r="R551" i="15"/>
  <c r="R550" i="15"/>
  <c r="R549" i="15"/>
  <c r="R548" i="15"/>
  <c r="R547" i="15"/>
  <c r="R546" i="15"/>
  <c r="R545" i="15"/>
  <c r="R553" i="15"/>
  <c r="R544" i="15"/>
  <c r="R543" i="15"/>
  <c r="R542" i="15"/>
  <c r="R541" i="15"/>
  <c r="R540" i="15"/>
  <c r="R539" i="15"/>
  <c r="R538" i="15"/>
  <c r="R537" i="15"/>
  <c r="R536" i="15"/>
  <c r="R535" i="15"/>
  <c r="R47" i="15"/>
  <c r="R48" i="15"/>
  <c r="R49" i="15"/>
  <c r="R50" i="15"/>
  <c r="R51" i="15"/>
  <c r="R52" i="15"/>
  <c r="R534" i="15"/>
  <c r="R533" i="15"/>
  <c r="R532" i="15"/>
  <c r="R531" i="15"/>
  <c r="R530" i="15"/>
  <c r="R529" i="15"/>
  <c r="R528" i="15"/>
  <c r="R527" i="15"/>
  <c r="R526" i="15"/>
  <c r="R525" i="15"/>
  <c r="R524" i="15"/>
  <c r="R523" i="15"/>
  <c r="R522" i="15"/>
  <c r="R521" i="15"/>
  <c r="R520" i="15"/>
  <c r="R519" i="15"/>
  <c r="R518" i="15"/>
  <c r="R517" i="15"/>
  <c r="R516" i="15"/>
  <c r="R515" i="15"/>
  <c r="R514" i="15"/>
  <c r="R513" i="15"/>
  <c r="R512" i="15"/>
  <c r="R511" i="15"/>
  <c r="R510" i="15"/>
  <c r="R509" i="15"/>
  <c r="R508" i="15"/>
  <c r="R507" i="15"/>
  <c r="R506" i="15"/>
  <c r="R505" i="15"/>
  <c r="R504" i="15"/>
  <c r="R503" i="15"/>
  <c r="R502" i="15"/>
  <c r="R501" i="15"/>
  <c r="R500" i="15"/>
  <c r="R499" i="15"/>
  <c r="R498" i="15"/>
  <c r="R497" i="15"/>
  <c r="R496" i="15"/>
  <c r="R495" i="15"/>
  <c r="R494" i="15"/>
  <c r="R493" i="15"/>
  <c r="R492" i="15"/>
  <c r="R491" i="15"/>
  <c r="R490" i="15"/>
  <c r="R489" i="15"/>
  <c r="R488" i="15"/>
  <c r="R487" i="15"/>
  <c r="R486" i="15"/>
  <c r="R485" i="15"/>
  <c r="R484" i="15"/>
  <c r="R483" i="15"/>
  <c r="R53" i="15"/>
  <c r="R54" i="15"/>
  <c r="R55" i="15"/>
  <c r="R56" i="15"/>
  <c r="R57" i="15"/>
  <c r="R482" i="15"/>
  <c r="R460" i="15"/>
  <c r="R459" i="15"/>
  <c r="R458" i="15"/>
  <c r="R457" i="15"/>
  <c r="R456" i="15"/>
  <c r="R455" i="15"/>
  <c r="R454" i="15"/>
  <c r="R453" i="15"/>
  <c r="R452" i="15"/>
  <c r="R451" i="15"/>
  <c r="R450" i="15"/>
  <c r="R449" i="15"/>
  <c r="R448" i="15"/>
  <c r="R447" i="15"/>
  <c r="R446" i="15"/>
  <c r="R445" i="15"/>
  <c r="R444" i="15"/>
  <c r="R443" i="15"/>
  <c r="R442" i="15"/>
  <c r="R441" i="15"/>
  <c r="R440" i="15"/>
  <c r="R58" i="15"/>
  <c r="R439" i="15"/>
  <c r="R438" i="15"/>
  <c r="R437" i="15"/>
  <c r="R436" i="15"/>
  <c r="R435" i="15"/>
  <c r="R434" i="15"/>
  <c r="R481" i="15"/>
  <c r="R480" i="15"/>
  <c r="R479" i="15"/>
  <c r="R478" i="15"/>
  <c r="R477" i="15"/>
  <c r="R476" i="15"/>
  <c r="R475" i="15"/>
  <c r="R474" i="15"/>
  <c r="R473" i="15"/>
  <c r="R472" i="15"/>
  <c r="R471" i="15"/>
  <c r="R470" i="15"/>
  <c r="R469" i="15"/>
  <c r="R468" i="15"/>
  <c r="R467" i="15"/>
  <c r="R466" i="15"/>
  <c r="R465" i="15"/>
  <c r="R464" i="15"/>
  <c r="R463" i="15"/>
  <c r="R462" i="15"/>
  <c r="R461" i="15"/>
  <c r="R59" i="15"/>
  <c r="R60" i="15"/>
  <c r="R61" i="15"/>
  <c r="R433" i="15"/>
  <c r="R432" i="15"/>
  <c r="R431" i="15"/>
  <c r="R430" i="15"/>
  <c r="R429" i="15"/>
  <c r="R62" i="15"/>
  <c r="R428" i="15"/>
  <c r="R427" i="15"/>
  <c r="R63" i="15"/>
  <c r="R64" i="15"/>
  <c r="R65" i="15"/>
  <c r="R426" i="15"/>
  <c r="R425" i="15"/>
  <c r="R424" i="15"/>
  <c r="R66" i="15"/>
  <c r="R423" i="15"/>
  <c r="R422" i="15"/>
  <c r="R421" i="15"/>
  <c r="R420" i="15"/>
  <c r="R419" i="15"/>
  <c r="R418" i="15"/>
  <c r="R417" i="15"/>
  <c r="R416" i="15"/>
  <c r="R415" i="15"/>
  <c r="R414" i="15"/>
  <c r="R413" i="15"/>
  <c r="R412" i="15"/>
  <c r="R411" i="15"/>
  <c r="R410" i="15"/>
  <c r="R409" i="15"/>
  <c r="R408" i="15"/>
  <c r="R407" i="15"/>
  <c r="R406" i="15"/>
  <c r="R405" i="15"/>
  <c r="R67" i="15"/>
  <c r="R404" i="15"/>
  <c r="R403" i="15"/>
  <c r="R401" i="15"/>
  <c r="R400" i="15"/>
  <c r="R399" i="15"/>
  <c r="R398" i="15"/>
  <c r="R397" i="15"/>
  <c r="R396" i="15"/>
  <c r="R395" i="15"/>
  <c r="R394" i="15"/>
  <c r="R402" i="15"/>
  <c r="R68" i="15"/>
  <c r="R393" i="15"/>
  <c r="R339" i="15"/>
  <c r="R338" i="15"/>
  <c r="R337" i="15"/>
  <c r="R336" i="15"/>
  <c r="R334" i="15"/>
  <c r="R333" i="15"/>
  <c r="R332" i="15"/>
  <c r="R331" i="15"/>
  <c r="R330" i="15"/>
  <c r="R329" i="15"/>
  <c r="R328" i="15"/>
  <c r="R327" i="15"/>
  <c r="R335" i="15"/>
  <c r="R326" i="15"/>
  <c r="R325" i="15"/>
  <c r="R324" i="15"/>
  <c r="R323" i="15"/>
  <c r="R322" i="15"/>
  <c r="R321" i="15"/>
  <c r="R69" i="15"/>
  <c r="R70" i="15"/>
  <c r="R320" i="15"/>
  <c r="R319" i="15"/>
  <c r="R318" i="15"/>
  <c r="R317" i="15"/>
  <c r="R316" i="15"/>
  <c r="R315" i="15"/>
  <c r="R314" i="15"/>
  <c r="R392" i="15"/>
  <c r="R391" i="15"/>
  <c r="R390" i="15"/>
  <c r="R389" i="15"/>
  <c r="R388" i="15"/>
  <c r="R387" i="15"/>
  <c r="R386" i="15"/>
  <c r="R385" i="15"/>
  <c r="R384" i="15"/>
  <c r="R383" i="15"/>
  <c r="R382" i="15"/>
  <c r="R381" i="15"/>
  <c r="R380" i="15"/>
  <c r="R379" i="15"/>
  <c r="R378" i="15"/>
  <c r="R377" i="15"/>
  <c r="R376" i="15"/>
  <c r="R375" i="15"/>
  <c r="R368" i="15"/>
  <c r="R367" i="15"/>
  <c r="R366" i="15"/>
  <c r="R365" i="15"/>
  <c r="R364" i="15"/>
  <c r="R363" i="15"/>
  <c r="R362" i="15"/>
  <c r="R361" i="15"/>
  <c r="R374" i="15"/>
  <c r="R373" i="15"/>
  <c r="R372" i="15"/>
  <c r="R371" i="15"/>
  <c r="R370" i="15"/>
  <c r="R369" i="15"/>
  <c r="R71" i="15"/>
  <c r="R72" i="15"/>
  <c r="R73" i="15"/>
  <c r="R360" i="15"/>
  <c r="R359" i="15"/>
  <c r="R356" i="15"/>
  <c r="R355" i="15"/>
  <c r="R354" i="15"/>
  <c r="R353" i="15"/>
  <c r="R352" i="15"/>
  <c r="R351" i="15"/>
  <c r="R350" i="15"/>
  <c r="R349" i="15"/>
  <c r="R358" i="15"/>
  <c r="R357" i="15"/>
  <c r="R348" i="15"/>
  <c r="R347" i="15"/>
  <c r="R346" i="15"/>
  <c r="R345" i="15"/>
  <c r="R344" i="15"/>
  <c r="R343" i="15"/>
  <c r="R342" i="15"/>
  <c r="R341" i="15"/>
  <c r="R340" i="15"/>
  <c r="R74" i="15"/>
  <c r="R75" i="15"/>
  <c r="R76" i="15"/>
  <c r="R77" i="15"/>
  <c r="R78" i="15"/>
  <c r="R79" i="15"/>
  <c r="R80" i="15"/>
  <c r="R81" i="15"/>
  <c r="R82" i="15"/>
  <c r="R83" i="15"/>
  <c r="R84" i="15"/>
  <c r="R85" i="15"/>
  <c r="R86" i="15"/>
  <c r="R313" i="15"/>
  <c r="R287" i="15"/>
  <c r="R286" i="15"/>
  <c r="R269" i="15"/>
  <c r="R268" i="15"/>
  <c r="R267" i="15"/>
  <c r="R266" i="15"/>
  <c r="R265" i="15"/>
  <c r="R264" i="15"/>
  <c r="R260" i="15"/>
  <c r="R259" i="15"/>
  <c r="R258" i="15"/>
  <c r="R257" i="15"/>
  <c r="R256" i="15"/>
  <c r="R255" i="15"/>
  <c r="R254" i="15"/>
  <c r="R87" i="15"/>
  <c r="R253" i="15"/>
  <c r="R252" i="15"/>
  <c r="R241" i="15"/>
  <c r="R236" i="15"/>
  <c r="R235" i="15"/>
  <c r="R234" i="15"/>
  <c r="R233" i="15"/>
  <c r="R232" i="15"/>
  <c r="R231" i="15"/>
  <c r="R230" i="15"/>
  <c r="R251" i="15"/>
  <c r="R250" i="15"/>
  <c r="R249" i="15"/>
  <c r="R248" i="15"/>
  <c r="R247" i="15"/>
  <c r="R246" i="15"/>
  <c r="R245" i="15"/>
  <c r="R244" i="15"/>
  <c r="R243" i="15"/>
  <c r="R242" i="15"/>
  <c r="R240" i="15"/>
  <c r="R239" i="15"/>
  <c r="R238" i="15"/>
  <c r="R237" i="15"/>
  <c r="R229" i="15"/>
  <c r="R228" i="15"/>
  <c r="R227" i="15"/>
  <c r="R226" i="15"/>
  <c r="R225" i="15"/>
  <c r="R88" i="15"/>
  <c r="R312" i="15"/>
  <c r="R89" i="15"/>
  <c r="R90" i="15"/>
  <c r="R311" i="15"/>
  <c r="R310" i="15"/>
  <c r="R309" i="15"/>
  <c r="R308" i="15"/>
  <c r="R307" i="15"/>
  <c r="R306" i="15"/>
  <c r="R305" i="15"/>
  <c r="R304" i="15"/>
  <c r="R303" i="15"/>
  <c r="R302" i="15"/>
  <c r="R301" i="15"/>
  <c r="R91" i="15"/>
  <c r="R300" i="15"/>
  <c r="R299" i="15"/>
  <c r="R298" i="15"/>
  <c r="R297" i="15"/>
  <c r="R296" i="15"/>
  <c r="R92" i="15"/>
  <c r="R93" i="15"/>
  <c r="R295" i="15"/>
  <c r="R294" i="15"/>
  <c r="R293" i="15"/>
  <c r="R292" i="15"/>
  <c r="R291" i="15"/>
  <c r="R290" i="15"/>
  <c r="R289" i="15"/>
  <c r="R288" i="15"/>
  <c r="R285" i="15"/>
  <c r="R284" i="15"/>
  <c r="R283" i="15"/>
  <c r="R282" i="15"/>
  <c r="R281" i="15"/>
  <c r="R280" i="15"/>
  <c r="R279" i="15"/>
  <c r="R278" i="15"/>
  <c r="R277" i="15"/>
  <c r="R276" i="15"/>
  <c r="R275" i="15"/>
  <c r="R274" i="15"/>
  <c r="R273" i="15"/>
  <c r="R94" i="15"/>
  <c r="R95" i="15"/>
  <c r="R96" i="15"/>
  <c r="R97" i="15"/>
  <c r="R272" i="15"/>
  <c r="R271" i="15"/>
  <c r="R270" i="15"/>
  <c r="R98" i="15"/>
  <c r="R99" i="15"/>
  <c r="R100" i="15"/>
  <c r="R101" i="15"/>
  <c r="R102" i="15"/>
  <c r="R103" i="15"/>
  <c r="R104" i="15"/>
  <c r="R105" i="15"/>
  <c r="R106" i="15"/>
  <c r="R107" i="15"/>
  <c r="R108" i="15"/>
  <c r="R109" i="15"/>
  <c r="R110" i="15"/>
  <c r="R111" i="15"/>
  <c r="R112" i="15"/>
  <c r="R113" i="15"/>
  <c r="R114" i="15"/>
  <c r="R115" i="15"/>
  <c r="R116" i="15"/>
  <c r="R117" i="15"/>
  <c r="R118" i="15"/>
  <c r="R119" i="15"/>
  <c r="R120" i="15"/>
  <c r="R121" i="15"/>
  <c r="R263" i="15"/>
  <c r="R262" i="15"/>
  <c r="R261" i="15"/>
  <c r="R122" i="15"/>
  <c r="R123" i="15"/>
  <c r="R124" i="15"/>
  <c r="R125" i="15"/>
  <c r="R126" i="15"/>
  <c r="R127" i="15"/>
  <c r="R128" i="15"/>
  <c r="R129" i="15"/>
  <c r="R130" i="15"/>
  <c r="R131" i="15"/>
  <c r="R132" i="15"/>
  <c r="R133" i="15"/>
  <c r="R224" i="15"/>
  <c r="R214" i="15"/>
  <c r="R213" i="15"/>
  <c r="R212" i="15"/>
  <c r="R211" i="15"/>
  <c r="R210" i="15"/>
  <c r="R209" i="15"/>
  <c r="R208" i="15"/>
  <c r="R207" i="15"/>
  <c r="R206" i="15"/>
  <c r="R204" i="15"/>
  <c r="R203" i="15"/>
  <c r="R202" i="15"/>
  <c r="R201" i="15"/>
  <c r="R200" i="15"/>
  <c r="R199" i="15"/>
  <c r="R198" i="15"/>
  <c r="R197" i="15"/>
  <c r="R205" i="15"/>
  <c r="R196" i="15"/>
  <c r="R195" i="15"/>
  <c r="R184" i="15"/>
  <c r="R178" i="15"/>
  <c r="R177" i="15"/>
  <c r="R176" i="15"/>
  <c r="R175" i="15"/>
  <c r="R174" i="15"/>
  <c r="R173" i="15"/>
  <c r="R172" i="15"/>
  <c r="R194" i="15"/>
  <c r="R193" i="15"/>
  <c r="R192" i="15"/>
  <c r="R191" i="15"/>
  <c r="R190" i="15"/>
  <c r="R189" i="15"/>
  <c r="R188" i="15"/>
  <c r="R187" i="15"/>
  <c r="R186" i="15"/>
  <c r="R185" i="15"/>
  <c r="R183" i="15"/>
  <c r="R182" i="15"/>
  <c r="R181" i="15"/>
  <c r="R180" i="15"/>
  <c r="R179" i="15"/>
  <c r="R171" i="15"/>
  <c r="R170" i="15"/>
  <c r="R169" i="15"/>
  <c r="R168" i="15"/>
  <c r="R167" i="15"/>
  <c r="R166" i="15"/>
  <c r="R165" i="15"/>
  <c r="R164" i="15"/>
  <c r="R156" i="15"/>
  <c r="R155" i="15"/>
  <c r="R154" i="15"/>
  <c r="R153" i="15"/>
  <c r="R152" i="15"/>
  <c r="R151" i="15"/>
  <c r="R150" i="15"/>
  <c r="R149" i="15"/>
  <c r="R163" i="15"/>
  <c r="R162" i="15"/>
  <c r="R161" i="15"/>
  <c r="R160" i="15"/>
  <c r="R159" i="15"/>
  <c r="R158" i="15"/>
  <c r="R157" i="15"/>
  <c r="R148" i="15"/>
  <c r="R147" i="15"/>
  <c r="R146" i="15"/>
  <c r="R145" i="15"/>
  <c r="R134" i="15"/>
  <c r="R223" i="15"/>
  <c r="R222" i="15"/>
  <c r="R221" i="15"/>
  <c r="R220" i="15"/>
  <c r="R219" i="15"/>
  <c r="R218" i="15"/>
  <c r="R217" i="15"/>
  <c r="R216" i="15"/>
  <c r="R135" i="15"/>
  <c r="R136" i="15"/>
  <c r="R137" i="15"/>
  <c r="R138" i="15"/>
  <c r="R139" i="15"/>
  <c r="R140" i="15"/>
  <c r="R141" i="15"/>
  <c r="R142" i="15"/>
  <c r="R143" i="15"/>
  <c r="R215" i="15"/>
  <c r="R144" i="15"/>
  <c r="R907" i="15"/>
  <c r="N1" i="15" l="1"/>
  <c r="K1" i="15"/>
  <c r="F1" i="15"/>
  <c r="C1" i="15"/>
  <c r="M3" i="15"/>
  <c r="M4" i="15"/>
  <c r="M5" i="15"/>
  <c r="M6" i="15"/>
  <c r="M7" i="15"/>
  <c r="M8" i="15"/>
  <c r="M9" i="15"/>
  <c r="M10" i="15"/>
  <c r="M11" i="15"/>
  <c r="M12" i="15"/>
  <c r="M13" i="15"/>
  <c r="M14" i="15"/>
  <c r="M15" i="15"/>
  <c r="M16" i="15"/>
  <c r="M17" i="15"/>
  <c r="M18" i="15"/>
  <c r="M19" i="15"/>
  <c r="M20" i="15"/>
  <c r="M21" i="15"/>
  <c r="M22" i="15"/>
  <c r="M23" i="15"/>
  <c r="M24" i="15"/>
  <c r="M25" i="15"/>
  <c r="M26" i="15"/>
  <c r="M27" i="15"/>
  <c r="M28" i="15"/>
  <c r="M29" i="15"/>
  <c r="M30" i="15"/>
  <c r="M31" i="15"/>
  <c r="M32" i="15"/>
  <c r="M33" i="15"/>
  <c r="M34" i="15"/>
  <c r="M35" i="15"/>
  <c r="M36" i="15"/>
  <c r="M37" i="15"/>
  <c r="M38" i="15"/>
  <c r="M39" i="15"/>
  <c r="M40" i="15"/>
  <c r="M41" i="15"/>
  <c r="M42" i="15"/>
  <c r="M43" i="15"/>
  <c r="M44" i="15"/>
  <c r="M45" i="15"/>
  <c r="M46" i="15"/>
  <c r="M47" i="15"/>
  <c r="M48" i="15"/>
  <c r="M49" i="15"/>
  <c r="M50" i="15"/>
  <c r="M51" i="15"/>
  <c r="M52" i="15"/>
  <c r="M53" i="15"/>
  <c r="M54" i="15"/>
  <c r="M55" i="15"/>
  <c r="M56" i="15"/>
  <c r="M57" i="15"/>
  <c r="M58" i="15"/>
  <c r="M59" i="15"/>
  <c r="M60" i="15"/>
  <c r="M61" i="15"/>
  <c r="M62" i="15"/>
  <c r="M63" i="15"/>
  <c r="M64" i="15"/>
  <c r="M65" i="15"/>
  <c r="M66" i="15"/>
  <c r="M67" i="15"/>
  <c r="M68" i="15"/>
  <c r="M69" i="15"/>
  <c r="M70" i="15"/>
  <c r="M71" i="15"/>
  <c r="M72" i="15"/>
  <c r="M73" i="15"/>
  <c r="M74" i="15"/>
  <c r="M75" i="15"/>
  <c r="M76" i="15"/>
  <c r="M77" i="15"/>
  <c r="M78" i="15"/>
  <c r="M79" i="15"/>
  <c r="M80" i="15"/>
  <c r="M81" i="15"/>
  <c r="M82" i="15"/>
  <c r="M83" i="15"/>
  <c r="M84" i="15"/>
  <c r="M85" i="15"/>
  <c r="M86" i="15"/>
  <c r="M87" i="15"/>
  <c r="M88" i="15"/>
  <c r="M89" i="15"/>
  <c r="M90" i="15"/>
  <c r="M91" i="15"/>
  <c r="M92" i="15"/>
  <c r="M93" i="15"/>
  <c r="M94" i="15"/>
  <c r="M95" i="15"/>
  <c r="M96" i="15"/>
  <c r="M97" i="15"/>
  <c r="M98" i="15"/>
  <c r="M99" i="15"/>
  <c r="M100" i="15"/>
  <c r="M101" i="15"/>
  <c r="M102" i="15"/>
  <c r="M103" i="15"/>
  <c r="M104" i="15"/>
  <c r="M105" i="15"/>
  <c r="M106" i="15"/>
  <c r="M107" i="15"/>
  <c r="M108" i="15"/>
  <c r="M109" i="15"/>
  <c r="M110" i="15"/>
  <c r="M111" i="15"/>
  <c r="M112" i="15"/>
  <c r="M113" i="15"/>
  <c r="M114" i="15"/>
  <c r="M115" i="15"/>
  <c r="M116" i="15"/>
  <c r="M117" i="15"/>
  <c r="M118" i="15"/>
  <c r="M119" i="15"/>
  <c r="M120" i="15"/>
  <c r="M121" i="15"/>
  <c r="M122" i="15"/>
  <c r="M123" i="15"/>
  <c r="M124" i="15"/>
  <c r="M125" i="15"/>
  <c r="M126" i="15"/>
  <c r="M127" i="15"/>
  <c r="M128" i="15"/>
  <c r="M129" i="15"/>
  <c r="M130" i="15"/>
  <c r="M131" i="15"/>
  <c r="M132" i="15"/>
  <c r="M133" i="15"/>
  <c r="M134" i="15"/>
  <c r="M135" i="15"/>
  <c r="M136" i="15"/>
  <c r="M137" i="15"/>
  <c r="M138" i="15"/>
  <c r="M139" i="15"/>
  <c r="M140" i="15"/>
  <c r="M141" i="15"/>
  <c r="M142" i="15"/>
  <c r="M143" i="15"/>
  <c r="M144" i="15"/>
  <c r="M145" i="15"/>
  <c r="M146" i="15"/>
  <c r="M147" i="15"/>
  <c r="M148" i="15"/>
  <c r="M149" i="15"/>
  <c r="M150" i="15"/>
  <c r="M151" i="15"/>
  <c r="M152" i="15"/>
  <c r="M153" i="15"/>
  <c r="M154" i="15"/>
  <c r="M155" i="15"/>
  <c r="M156" i="15"/>
  <c r="M157" i="15"/>
  <c r="M158" i="15"/>
  <c r="M159" i="15"/>
  <c r="M160" i="15"/>
  <c r="M161" i="15"/>
  <c r="M162" i="15"/>
  <c r="M163" i="15"/>
  <c r="M164" i="15"/>
  <c r="M165" i="15"/>
  <c r="M166" i="15"/>
  <c r="M167" i="15"/>
  <c r="M168" i="15"/>
  <c r="M169" i="15"/>
  <c r="M170" i="15"/>
  <c r="M171" i="15"/>
  <c r="M172" i="15"/>
  <c r="M173" i="15"/>
  <c r="M174" i="15"/>
  <c r="M175" i="15"/>
  <c r="M176" i="15"/>
  <c r="M177" i="15"/>
  <c r="M178" i="15"/>
  <c r="M179" i="15"/>
  <c r="M180" i="15"/>
  <c r="M181" i="15"/>
  <c r="M182" i="15"/>
  <c r="M183" i="15"/>
  <c r="M184" i="15"/>
  <c r="M185" i="15"/>
  <c r="M186" i="15"/>
  <c r="M187" i="15"/>
  <c r="M188" i="15"/>
  <c r="M189" i="15"/>
  <c r="M190" i="15"/>
  <c r="M191" i="15"/>
  <c r="M192" i="15"/>
  <c r="M193" i="15"/>
  <c r="M194" i="15"/>
  <c r="M195" i="15"/>
  <c r="M196" i="15"/>
  <c r="M197" i="15"/>
  <c r="M198" i="15"/>
  <c r="M199" i="15"/>
  <c r="M200" i="15"/>
  <c r="M201" i="15"/>
  <c r="M202" i="15"/>
  <c r="M203" i="15"/>
  <c r="M204" i="15"/>
  <c r="M205" i="15"/>
  <c r="M206" i="15"/>
  <c r="M207" i="15"/>
  <c r="M208" i="15"/>
  <c r="M209" i="15"/>
  <c r="M210" i="15"/>
  <c r="M211" i="15"/>
  <c r="M212" i="15"/>
  <c r="M213" i="15"/>
  <c r="M214" i="15"/>
  <c r="M215" i="15"/>
  <c r="M216" i="15"/>
  <c r="M217" i="15"/>
  <c r="M218" i="15"/>
  <c r="M219" i="15"/>
  <c r="M220" i="15"/>
  <c r="M221" i="15"/>
  <c r="M222" i="15"/>
  <c r="M223" i="15"/>
  <c r="M224" i="15"/>
  <c r="M225" i="15"/>
  <c r="M226" i="15"/>
  <c r="M227" i="15"/>
  <c r="M228" i="15"/>
  <c r="M229" i="15"/>
  <c r="M230" i="15"/>
  <c r="M231" i="15"/>
  <c r="M232" i="15"/>
  <c r="M233" i="15"/>
  <c r="M234" i="15"/>
  <c r="M235" i="15"/>
  <c r="M236" i="15"/>
  <c r="M237" i="15"/>
  <c r="M238" i="15"/>
  <c r="M239" i="15"/>
  <c r="M240" i="15"/>
  <c r="M241" i="15"/>
  <c r="M242" i="15"/>
  <c r="M243" i="15"/>
  <c r="M244" i="15"/>
  <c r="M245" i="15"/>
  <c r="M246" i="15"/>
  <c r="M247" i="15"/>
  <c r="M248" i="15"/>
  <c r="M249" i="15"/>
  <c r="M250" i="15"/>
  <c r="M251" i="15"/>
  <c r="M252" i="15"/>
  <c r="M253" i="15"/>
  <c r="M254" i="15"/>
  <c r="M255" i="15"/>
  <c r="M256" i="15"/>
  <c r="M257" i="15"/>
  <c r="M258" i="15"/>
  <c r="M259" i="15"/>
  <c r="M260" i="15"/>
  <c r="M261" i="15"/>
  <c r="M262" i="15"/>
  <c r="M263" i="15"/>
  <c r="M264" i="15"/>
  <c r="M265" i="15"/>
  <c r="M266" i="15"/>
  <c r="M267" i="15"/>
  <c r="M268" i="15"/>
  <c r="M269" i="15"/>
  <c r="M270" i="15"/>
  <c r="M271" i="15"/>
  <c r="M272" i="15"/>
  <c r="M273" i="15"/>
  <c r="M274" i="15"/>
  <c r="M275" i="15"/>
  <c r="M276" i="15"/>
  <c r="M277" i="15"/>
  <c r="M278" i="15"/>
  <c r="M279" i="15"/>
  <c r="M280" i="15"/>
  <c r="M281" i="15"/>
  <c r="M282" i="15"/>
  <c r="M283" i="15"/>
  <c r="M284" i="15"/>
  <c r="M285" i="15"/>
  <c r="M286" i="15"/>
  <c r="M287" i="15"/>
  <c r="M288" i="15"/>
  <c r="M289" i="15"/>
  <c r="M290" i="15"/>
  <c r="M291" i="15"/>
  <c r="M292" i="15"/>
  <c r="M293" i="15"/>
  <c r="M294" i="15"/>
  <c r="M295" i="15"/>
  <c r="M296" i="15"/>
  <c r="M297" i="15"/>
  <c r="M298" i="15"/>
  <c r="M299" i="15"/>
  <c r="M300" i="15"/>
  <c r="M301" i="15"/>
  <c r="M302" i="15"/>
  <c r="M303" i="15"/>
  <c r="M304" i="15"/>
  <c r="M305" i="15"/>
  <c r="M306" i="15"/>
  <c r="M307" i="15"/>
  <c r="M308" i="15"/>
  <c r="M309" i="15"/>
  <c r="M310" i="15"/>
  <c r="M311" i="15"/>
  <c r="M312" i="15"/>
  <c r="M313" i="15"/>
  <c r="M314" i="15"/>
  <c r="M315" i="15"/>
  <c r="M316" i="15"/>
  <c r="M317" i="15"/>
  <c r="M318" i="15"/>
  <c r="M319" i="15"/>
  <c r="M320" i="15"/>
  <c r="M2" i="15"/>
  <c r="J3" i="15"/>
  <c r="J4" i="15"/>
  <c r="J5" i="15"/>
  <c r="J6" i="15"/>
  <c r="J7" i="15"/>
  <c r="J8" i="15"/>
  <c r="J9" i="15"/>
  <c r="J10" i="15"/>
  <c r="J11" i="15"/>
  <c r="J12" i="15"/>
  <c r="J13" i="15"/>
  <c r="J14" i="15"/>
  <c r="J15" i="15"/>
  <c r="J16" i="15"/>
  <c r="J17" i="15"/>
  <c r="J18" i="15"/>
  <c r="J19" i="15"/>
  <c r="J20" i="15"/>
  <c r="J21" i="15"/>
  <c r="J22" i="15"/>
  <c r="J23" i="15"/>
  <c r="J24" i="15"/>
  <c r="J25" i="15"/>
  <c r="J26" i="15"/>
  <c r="J27" i="15"/>
  <c r="J28" i="15"/>
  <c r="J29" i="15"/>
  <c r="J30" i="15"/>
  <c r="J31" i="15"/>
  <c r="J32" i="15"/>
  <c r="J33" i="15"/>
  <c r="J34" i="15"/>
  <c r="J35" i="15"/>
  <c r="J36" i="15"/>
  <c r="J37" i="15"/>
  <c r="J38" i="15"/>
  <c r="J39" i="15"/>
  <c r="J40" i="15"/>
  <c r="J41" i="15"/>
  <c r="J42" i="15"/>
  <c r="J43" i="15"/>
  <c r="J44" i="15"/>
  <c r="J45" i="15"/>
  <c r="J46" i="15"/>
  <c r="J47" i="15"/>
  <c r="J48" i="15"/>
  <c r="J49" i="15"/>
  <c r="J50" i="15"/>
  <c r="J51" i="15"/>
  <c r="J52" i="15"/>
  <c r="J53" i="15"/>
  <c r="J54" i="15"/>
  <c r="J55" i="15"/>
  <c r="J56" i="15"/>
  <c r="J57" i="15"/>
  <c r="J58" i="15"/>
  <c r="J59" i="15"/>
  <c r="J60" i="15"/>
  <c r="J61" i="15"/>
  <c r="J62" i="15"/>
  <c r="J63" i="15"/>
  <c r="J64" i="15"/>
  <c r="J65" i="15"/>
  <c r="J66" i="15"/>
  <c r="J67" i="15"/>
  <c r="J68" i="15"/>
  <c r="J69" i="15"/>
  <c r="J70" i="15"/>
  <c r="J71" i="15"/>
  <c r="J72" i="15"/>
  <c r="J73" i="15"/>
  <c r="J74" i="15"/>
  <c r="J75" i="15"/>
  <c r="J76" i="15"/>
  <c r="J77" i="15"/>
  <c r="J78" i="15"/>
  <c r="J79" i="15"/>
  <c r="J80" i="15"/>
  <c r="J81" i="15"/>
  <c r="J82" i="15"/>
  <c r="J83" i="15"/>
  <c r="J84" i="15"/>
  <c r="J85" i="15"/>
  <c r="J86" i="15"/>
  <c r="J87" i="15"/>
  <c r="J88" i="15"/>
  <c r="J89" i="15"/>
  <c r="J90" i="15"/>
  <c r="J91" i="15"/>
  <c r="J92" i="15"/>
  <c r="J93" i="15"/>
  <c r="J94" i="15"/>
  <c r="J95" i="15"/>
  <c r="J96" i="15"/>
  <c r="J97" i="15"/>
  <c r="J98" i="15"/>
  <c r="J99" i="15"/>
  <c r="J100" i="15"/>
  <c r="J101" i="15"/>
  <c r="J102" i="15"/>
  <c r="J103" i="15"/>
  <c r="J104" i="15"/>
  <c r="J105" i="15"/>
  <c r="J106" i="15"/>
  <c r="J107" i="15"/>
  <c r="J108" i="15"/>
  <c r="J109" i="15"/>
  <c r="J110" i="15"/>
  <c r="J111" i="15"/>
  <c r="J112" i="15"/>
  <c r="J113" i="15"/>
  <c r="J114" i="15"/>
  <c r="J115" i="15"/>
  <c r="J116" i="15"/>
  <c r="J117" i="15"/>
  <c r="J118" i="15"/>
  <c r="J119" i="15"/>
  <c r="J120" i="15"/>
  <c r="J121" i="15"/>
  <c r="J122" i="15"/>
  <c r="J123" i="15"/>
  <c r="J124" i="15"/>
  <c r="J125" i="15"/>
  <c r="J126" i="15"/>
  <c r="J127" i="15"/>
  <c r="J128" i="15"/>
  <c r="J129" i="15"/>
  <c r="J130" i="15"/>
  <c r="J131" i="15"/>
  <c r="J132" i="15"/>
  <c r="J133" i="15"/>
  <c r="J134" i="15"/>
  <c r="J135" i="15"/>
  <c r="J136" i="15"/>
  <c r="J137" i="15"/>
  <c r="J138" i="15"/>
  <c r="J139" i="15"/>
  <c r="J140" i="15"/>
  <c r="J141" i="15"/>
  <c r="J142" i="15"/>
  <c r="J143" i="15"/>
  <c r="J144" i="15"/>
  <c r="J145" i="15"/>
  <c r="J146" i="15"/>
  <c r="J147" i="15"/>
  <c r="J148" i="15"/>
  <c r="J149" i="15"/>
  <c r="J150" i="15"/>
  <c r="J151" i="15"/>
  <c r="J152" i="15"/>
  <c r="J153" i="15"/>
  <c r="J154" i="15"/>
  <c r="J155" i="15"/>
  <c r="J156" i="15"/>
  <c r="J157" i="15"/>
  <c r="J158" i="15"/>
  <c r="J159" i="15"/>
  <c r="J160" i="15"/>
  <c r="J161" i="15"/>
  <c r="J162" i="15"/>
  <c r="J163" i="15"/>
  <c r="J164" i="15"/>
  <c r="J165" i="15"/>
  <c r="J166" i="15"/>
  <c r="J167" i="15"/>
  <c r="J168" i="15"/>
  <c r="J169" i="15"/>
  <c r="J170" i="15"/>
  <c r="J171" i="15"/>
  <c r="J172" i="15"/>
  <c r="J173" i="15"/>
  <c r="J174" i="15"/>
  <c r="J175" i="15"/>
  <c r="J176" i="15"/>
  <c r="J177" i="15"/>
  <c r="J178" i="15"/>
  <c r="J179" i="15"/>
  <c r="J180" i="15"/>
  <c r="J181" i="15"/>
  <c r="J182" i="15"/>
  <c r="J183" i="15"/>
  <c r="J184" i="15"/>
  <c r="J185" i="15"/>
  <c r="J186" i="15"/>
  <c r="J187" i="15"/>
  <c r="J188" i="15"/>
  <c r="J189" i="15"/>
  <c r="J190" i="15"/>
  <c r="J191" i="15"/>
  <c r="J192" i="15"/>
  <c r="J193" i="15"/>
  <c r="J194" i="15"/>
  <c r="J195" i="15"/>
  <c r="J196" i="15"/>
  <c r="J197" i="15"/>
  <c r="J198" i="15"/>
  <c r="J199" i="15"/>
  <c r="J200" i="15"/>
  <c r="J201" i="15"/>
  <c r="J202" i="15"/>
  <c r="J203" i="15"/>
  <c r="J204" i="15"/>
  <c r="J205" i="15"/>
  <c r="J206" i="15"/>
  <c r="J207" i="15"/>
  <c r="J208" i="15"/>
  <c r="J209" i="15"/>
  <c r="J210" i="15"/>
  <c r="J211" i="15"/>
  <c r="J212" i="15"/>
  <c r="J213" i="15"/>
  <c r="J214" i="15"/>
  <c r="J215" i="15"/>
  <c r="J216" i="15"/>
  <c r="J217" i="15"/>
  <c r="J218" i="15"/>
  <c r="J219" i="15"/>
  <c r="J220" i="15"/>
  <c r="J221" i="15"/>
  <c r="J222" i="15"/>
  <c r="J223" i="15"/>
  <c r="J224" i="15"/>
  <c r="J225" i="15"/>
  <c r="J226" i="15"/>
  <c r="J227" i="15"/>
  <c r="J228" i="15"/>
  <c r="J229" i="15"/>
  <c r="J230" i="15"/>
  <c r="J231" i="15"/>
  <c r="J232" i="15"/>
  <c r="J233" i="15"/>
  <c r="J234" i="15"/>
  <c r="J235" i="15"/>
  <c r="J236" i="15"/>
  <c r="J237" i="15"/>
  <c r="J238" i="15"/>
  <c r="J239" i="15"/>
  <c r="J240" i="15"/>
  <c r="J241" i="15"/>
  <c r="J242" i="15"/>
  <c r="J243" i="15"/>
  <c r="J244" i="15"/>
  <c r="J245" i="15"/>
  <c r="J246" i="15"/>
  <c r="J247" i="15"/>
  <c r="J248" i="15"/>
  <c r="J249" i="15"/>
  <c r="J250" i="15"/>
  <c r="J251" i="15"/>
  <c r="J252" i="15"/>
  <c r="J253" i="15"/>
  <c r="J254" i="15"/>
  <c r="J255" i="15"/>
  <c r="J256" i="15"/>
  <c r="J257" i="15"/>
  <c r="J258" i="15"/>
  <c r="J259" i="15"/>
  <c r="J260" i="15"/>
  <c r="J261" i="15"/>
  <c r="J262" i="15"/>
  <c r="J2" i="15"/>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E124" i="15"/>
  <c r="E125" i="15"/>
  <c r="E126" i="15"/>
  <c r="E127" i="15"/>
  <c r="E128" i="15"/>
  <c r="E129" i="15"/>
  <c r="E130" i="15"/>
  <c r="E131" i="15"/>
  <c r="E132" i="15"/>
  <c r="E133" i="15"/>
  <c r="E134" i="15"/>
  <c r="E135" i="15"/>
  <c r="E136" i="15"/>
  <c r="E137" i="15"/>
  <c r="E138" i="15"/>
  <c r="E139" i="15"/>
  <c r="E140" i="15"/>
  <c r="E141" i="15"/>
  <c r="E142" i="15"/>
  <c r="E143" i="15"/>
  <c r="E144" i="15"/>
  <c r="E145" i="15"/>
  <c r="E146" i="15"/>
  <c r="E147" i="15"/>
  <c r="E148" i="15"/>
  <c r="E149" i="15"/>
  <c r="E150" i="15"/>
  <c r="E151" i="15"/>
  <c r="E152" i="15"/>
  <c r="E153" i="15"/>
  <c r="E154" i="15"/>
  <c r="E155" i="15"/>
  <c r="E156" i="15"/>
  <c r="E157" i="15"/>
  <c r="E158" i="15"/>
  <c r="E159" i="15"/>
  <c r="E160" i="15"/>
  <c r="E161" i="15"/>
  <c r="E162" i="15"/>
  <c r="E163" i="15"/>
  <c r="E164" i="15"/>
  <c r="E165" i="15"/>
  <c r="E166" i="15"/>
  <c r="E167" i="15"/>
  <c r="E168" i="15"/>
  <c r="E169" i="15"/>
  <c r="E170" i="15"/>
  <c r="E171" i="15"/>
  <c r="E172" i="15"/>
  <c r="E173" i="15"/>
  <c r="E174" i="15"/>
  <c r="E175" i="15"/>
  <c r="E176" i="15"/>
  <c r="E177" i="15"/>
  <c r="E178" i="15"/>
  <c r="E179" i="15"/>
  <c r="E180" i="15"/>
  <c r="E181" i="15"/>
  <c r="E182" i="15"/>
  <c r="E183" i="15"/>
  <c r="E184" i="15"/>
  <c r="E185" i="15"/>
  <c r="E186" i="15"/>
  <c r="E187" i="15"/>
  <c r="E188" i="15"/>
  <c r="E189" i="15"/>
  <c r="E190" i="15"/>
  <c r="E191" i="15"/>
  <c r="E192" i="15"/>
  <c r="E193" i="15"/>
  <c r="E194" i="15"/>
  <c r="E195" i="15"/>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E226" i="15"/>
  <c r="E227" i="15"/>
  <c r="E228" i="15"/>
  <c r="E229" i="15"/>
  <c r="E230" i="15"/>
  <c r="E231" i="15"/>
  <c r="E232" i="15"/>
  <c r="E233" i="15"/>
  <c r="E234" i="15"/>
  <c r="E235" i="15"/>
  <c r="E236" i="15"/>
  <c r="E237" i="15"/>
  <c r="E238" i="15"/>
  <c r="E239" i="15"/>
  <c r="E240" i="15"/>
  <c r="E241" i="15"/>
  <c r="E242" i="15"/>
  <c r="E243" i="15"/>
  <c r="E244" i="15"/>
  <c r="E245" i="15"/>
  <c r="E246" i="15"/>
  <c r="E247" i="15"/>
  <c r="E248" i="15"/>
  <c r="E249" i="15"/>
  <c r="E250" i="15"/>
  <c r="E251" i="15"/>
  <c r="E252" i="15"/>
  <c r="E253" i="15"/>
  <c r="E254" i="15"/>
  <c r="E255" i="15"/>
  <c r="E256" i="15"/>
  <c r="E257" i="15"/>
  <c r="E258" i="15"/>
  <c r="E259" i="15"/>
  <c r="E260" i="15"/>
  <c r="E261" i="15"/>
  <c r="E262" i="15"/>
  <c r="E263" i="15"/>
  <c r="E264" i="15"/>
  <c r="E265" i="15"/>
  <c r="E266" i="15"/>
  <c r="E267" i="15"/>
  <c r="E268" i="15"/>
  <c r="E269" i="15"/>
  <c r="E270" i="15"/>
  <c r="E271" i="15"/>
  <c r="E272" i="15"/>
  <c r="E273" i="15"/>
  <c r="E274" i="15"/>
  <c r="E275" i="15"/>
  <c r="E276" i="15"/>
  <c r="E277" i="15"/>
  <c r="E278" i="15"/>
  <c r="E279" i="15"/>
  <c r="E280" i="15"/>
  <c r="E281" i="15"/>
  <c r="E282" i="15"/>
  <c r="E283" i="15"/>
  <c r="E284" i="15"/>
  <c r="E285" i="15"/>
  <c r="E286" i="15"/>
  <c r="E287" i="15"/>
  <c r="E288" i="15"/>
  <c r="E289" i="15"/>
  <c r="E290" i="15"/>
  <c r="E291" i="15"/>
  <c r="E292" i="15"/>
  <c r="E293" i="15"/>
  <c r="E294" i="15"/>
  <c r="E295" i="15"/>
  <c r="E296" i="15"/>
  <c r="E297" i="15"/>
  <c r="E298" i="15"/>
  <c r="E299" i="15"/>
  <c r="E300" i="15"/>
  <c r="E301" i="15"/>
  <c r="E302" i="15"/>
  <c r="E303" i="15"/>
  <c r="E304" i="15"/>
  <c r="E305" i="15"/>
  <c r="E306" i="15"/>
  <c r="E307" i="15"/>
  <c r="E308" i="15"/>
  <c r="E309" i="15"/>
  <c r="E310" i="15"/>
  <c r="E311" i="15"/>
  <c r="E312" i="15"/>
  <c r="E313" i="15"/>
  <c r="E314" i="15"/>
  <c r="E315" i="15"/>
  <c r="E316" i="15"/>
  <c r="E317" i="15"/>
  <c r="E318" i="15"/>
  <c r="E319" i="15"/>
  <c r="E320" i="15"/>
  <c r="E321" i="15"/>
  <c r="E322" i="15"/>
  <c r="E323" i="15"/>
  <c r="E324" i="15"/>
  <c r="E325" i="15"/>
  <c r="E326" i="15"/>
  <c r="E327" i="15"/>
  <c r="E328" i="15"/>
  <c r="E329" i="15"/>
  <c r="E330" i="15"/>
  <c r="E331" i="15"/>
  <c r="E332" i="15"/>
  <c r="E333" i="15"/>
  <c r="E334" i="15"/>
  <c r="E335" i="15"/>
  <c r="E336" i="15"/>
  <c r="E337" i="15"/>
  <c r="E338" i="15"/>
  <c r="E339" i="15"/>
  <c r="E340" i="15"/>
  <c r="E341" i="15"/>
  <c r="E342" i="15"/>
  <c r="E343" i="15"/>
  <c r="E344" i="15"/>
  <c r="E345" i="15"/>
  <c r="E346" i="15"/>
  <c r="E347" i="15"/>
  <c r="E348" i="15"/>
  <c r="E349" i="15"/>
  <c r="E350" i="15"/>
  <c r="E351" i="15"/>
  <c r="E352" i="15"/>
  <c r="E353" i="15"/>
  <c r="E354" i="15"/>
  <c r="E355" i="15"/>
  <c r="E356" i="15"/>
  <c r="E357" i="15"/>
  <c r="E358" i="15"/>
  <c r="E359" i="15"/>
  <c r="E360" i="15"/>
  <c r="E361" i="15"/>
  <c r="E362" i="15"/>
  <c r="E363" i="15"/>
  <c r="E364" i="15"/>
  <c r="E365" i="15"/>
  <c r="E366" i="15"/>
  <c r="E367" i="15"/>
  <c r="E368" i="15"/>
  <c r="E369" i="15"/>
  <c r="E370" i="15"/>
  <c r="E371" i="15"/>
  <c r="E372" i="15"/>
  <c r="E373" i="15"/>
  <c r="E374" i="15"/>
  <c r="E375" i="15"/>
  <c r="E376" i="15"/>
  <c r="E377" i="15"/>
  <c r="E378" i="15"/>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2" i="15"/>
  <c r="B3" i="15"/>
  <c r="B4" i="15"/>
  <c r="B5" i="15"/>
  <c r="B6" i="15"/>
  <c r="B7" i="15"/>
  <c r="B8" i="15"/>
  <c r="B9" i="15"/>
  <c r="B10" i="15"/>
  <c r="B11" i="15"/>
  <c r="B12" i="15"/>
  <c r="B13" i="15"/>
  <c r="B14" i="15"/>
  <c r="B15" i="15"/>
  <c r="B16" i="15"/>
  <c r="B17" i="15"/>
  <c r="B18" i="15"/>
  <c r="B19" i="15"/>
  <c r="B20" i="15"/>
  <c r="B21" i="15"/>
  <c r="B22" i="15"/>
  <c r="B23" i="15"/>
  <c r="B24" i="15"/>
  <c r="B25" i="15"/>
  <c r="B26" i="15"/>
  <c r="B27" i="15"/>
  <c r="B28" i="15"/>
  <c r="B29" i="15"/>
  <c r="B30" i="15"/>
  <c r="B31" i="15"/>
  <c r="B32" i="15"/>
  <c r="B33" i="15"/>
  <c r="B34" i="15"/>
  <c r="B35" i="15"/>
  <c r="B36" i="15"/>
  <c r="B37" i="15"/>
  <c r="B38" i="15"/>
  <c r="B39" i="15"/>
  <c r="B40" i="15"/>
  <c r="B41" i="15"/>
  <c r="B42" i="15"/>
  <c r="B43" i="15"/>
  <c r="B44" i="15"/>
  <c r="B45" i="15"/>
  <c r="B46" i="15"/>
  <c r="B47" i="15"/>
  <c r="B48" i="15"/>
  <c r="B49" i="15"/>
  <c r="B50" i="15"/>
  <c r="B51" i="15"/>
  <c r="B52" i="15"/>
  <c r="B53" i="15"/>
  <c r="B54" i="15"/>
  <c r="B55" i="15"/>
  <c r="B56" i="15"/>
  <c r="B57" i="15"/>
  <c r="B58" i="15"/>
  <c r="B59" i="15"/>
  <c r="B60" i="15"/>
  <c r="B61" i="15"/>
  <c r="B62" i="15"/>
  <c r="B63" i="15"/>
  <c r="B64" i="15"/>
  <c r="B65" i="15"/>
  <c r="B66" i="15"/>
  <c r="B67" i="15"/>
  <c r="B68" i="15"/>
  <c r="B69" i="15"/>
  <c r="B70" i="15"/>
  <c r="B71" i="15"/>
  <c r="B72" i="15"/>
  <c r="B73" i="15"/>
  <c r="B74" i="15"/>
  <c r="B75" i="15"/>
  <c r="B76" i="15"/>
  <c r="B77" i="15"/>
  <c r="B78" i="15"/>
  <c r="B79" i="15"/>
  <c r="B80" i="15"/>
  <c r="B81" i="15"/>
  <c r="B82" i="15"/>
  <c r="B83" i="15"/>
  <c r="B84" i="15"/>
  <c r="B85" i="15"/>
  <c r="B86" i="15"/>
  <c r="B87" i="15"/>
  <c r="B88" i="15"/>
  <c r="B89" i="15"/>
  <c r="B90" i="15"/>
  <c r="B91" i="15"/>
  <c r="B92" i="15"/>
  <c r="B93" i="15"/>
  <c r="B94" i="15"/>
  <c r="B95" i="15"/>
  <c r="B96" i="15"/>
  <c r="B97" i="15"/>
  <c r="B98" i="15"/>
  <c r="B99" i="15"/>
  <c r="B100" i="15"/>
  <c r="B101" i="15"/>
  <c r="B102" i="15"/>
  <c r="B103" i="15"/>
  <c r="B104" i="15"/>
  <c r="B105" i="15"/>
  <c r="B106" i="15"/>
  <c r="B107" i="15"/>
  <c r="B108" i="15"/>
  <c r="B109" i="15"/>
  <c r="B110" i="15"/>
  <c r="B111" i="15"/>
  <c r="B112" i="15"/>
  <c r="B113" i="15"/>
  <c r="B114" i="15"/>
  <c r="B115" i="15"/>
  <c r="B116" i="15"/>
  <c r="B117" i="15"/>
  <c r="B118" i="15"/>
  <c r="B119" i="15"/>
  <c r="B120" i="15"/>
  <c r="B121" i="15"/>
  <c r="B122" i="15"/>
  <c r="B123" i="15"/>
  <c r="B124" i="15"/>
  <c r="B125" i="15"/>
  <c r="B126" i="15"/>
  <c r="B127" i="15"/>
  <c r="B128" i="15"/>
  <c r="B129" i="15"/>
  <c r="B130" i="15"/>
  <c r="B131" i="15"/>
  <c r="B132" i="15"/>
  <c r="B133" i="15"/>
  <c r="B134" i="15"/>
  <c r="B135" i="15"/>
  <c r="B136" i="15"/>
  <c r="B137" i="15"/>
  <c r="B138" i="15"/>
  <c r="B139" i="15"/>
  <c r="B140" i="15"/>
  <c r="B141" i="15"/>
  <c r="B142" i="15"/>
  <c r="B143" i="15"/>
  <c r="B144" i="15"/>
  <c r="B145" i="15"/>
  <c r="B146" i="15"/>
  <c r="B147" i="15"/>
  <c r="B148" i="15"/>
  <c r="B149" i="15"/>
  <c r="B150" i="15"/>
  <c r="B151" i="15"/>
  <c r="B152" i="15"/>
  <c r="B153" i="15"/>
  <c r="B154" i="15"/>
  <c r="B155" i="15"/>
  <c r="B156" i="15"/>
  <c r="B157" i="15"/>
  <c r="B158" i="15"/>
  <c r="B159" i="15"/>
  <c r="B160" i="15"/>
  <c r="B161" i="15"/>
  <c r="B162" i="15"/>
  <c r="B163" i="15"/>
  <c r="B164" i="15"/>
  <c r="B165" i="15"/>
  <c r="B166" i="15"/>
  <c r="B167" i="15"/>
  <c r="B168" i="15"/>
  <c r="B169" i="15"/>
  <c r="B170" i="15"/>
  <c r="B171" i="15"/>
  <c r="B172" i="15"/>
  <c r="B173" i="15"/>
  <c r="B174" i="15"/>
  <c r="B175" i="15"/>
  <c r="B176" i="15"/>
  <c r="B177" i="15"/>
  <c r="B178" i="15"/>
  <c r="B179" i="15"/>
  <c r="B180" i="15"/>
  <c r="B181" i="15"/>
  <c r="B182" i="15"/>
  <c r="B183" i="15"/>
  <c r="B184" i="15"/>
  <c r="B185" i="15"/>
  <c r="B186" i="15"/>
  <c r="B187" i="15"/>
  <c r="B188" i="15"/>
  <c r="B189" i="15"/>
  <c r="B190" i="15"/>
  <c r="B191" i="15"/>
  <c r="B192" i="15"/>
  <c r="B193" i="15"/>
  <c r="B194" i="15"/>
  <c r="B195" i="15"/>
  <c r="B196" i="15"/>
  <c r="B197" i="15"/>
  <c r="B198" i="15"/>
  <c r="B199" i="15"/>
  <c r="B200" i="15"/>
  <c r="B201" i="15"/>
  <c r="B202" i="15"/>
  <c r="B203" i="15"/>
  <c r="B204" i="15"/>
  <c r="B205" i="15"/>
  <c r="B206" i="15"/>
  <c r="B207" i="15"/>
  <c r="B208" i="15"/>
  <c r="B209" i="15"/>
  <c r="B210" i="15"/>
  <c r="B211" i="15"/>
  <c r="B212" i="15"/>
  <c r="B213" i="15"/>
  <c r="B214" i="15"/>
  <c r="B215" i="15"/>
  <c r="B216" i="15"/>
  <c r="B217" i="15"/>
  <c r="B218" i="15"/>
  <c r="B219" i="15"/>
  <c r="B220" i="15"/>
  <c r="B221" i="15"/>
  <c r="B222" i="15"/>
  <c r="B223" i="15"/>
  <c r="B224" i="15"/>
  <c r="B225" i="15"/>
  <c r="B226" i="15"/>
  <c r="B227" i="15"/>
  <c r="B228" i="15"/>
  <c r="B229" i="15"/>
  <c r="B230" i="15"/>
  <c r="B231" i="15"/>
  <c r="B232" i="15"/>
  <c r="B233" i="15"/>
  <c r="B234" i="15"/>
  <c r="B235" i="15"/>
  <c r="B236" i="15"/>
  <c r="B237" i="15"/>
  <c r="B238" i="15"/>
  <c r="B239" i="15"/>
  <c r="B240" i="15"/>
  <c r="B241" i="15"/>
  <c r="B242" i="15"/>
  <c r="B243" i="15"/>
  <c r="B244" i="15"/>
  <c r="B245" i="15"/>
  <c r="B246" i="15"/>
  <c r="B247" i="15"/>
  <c r="B248" i="15"/>
  <c r="B249" i="15"/>
  <c r="B250" i="15"/>
  <c r="B251" i="15"/>
  <c r="B252" i="15"/>
  <c r="B253" i="15"/>
  <c r="B254" i="15"/>
  <c r="B255" i="15"/>
  <c r="B256" i="15"/>
  <c r="B257" i="15"/>
  <c r="B258" i="15"/>
  <c r="B259" i="15"/>
  <c r="B260" i="15"/>
  <c r="B261" i="15"/>
  <c r="B262" i="15"/>
  <c r="B263" i="15"/>
  <c r="B264" i="15"/>
  <c r="B265" i="15"/>
  <c r="B266" i="15"/>
  <c r="B267" i="15"/>
  <c r="B268" i="15"/>
  <c r="B269" i="15"/>
  <c r="B270" i="15"/>
  <c r="B271" i="15"/>
  <c r="B272" i="15"/>
  <c r="B273" i="15"/>
  <c r="B274" i="15"/>
  <c r="B275" i="15"/>
  <c r="B276" i="15"/>
  <c r="B277" i="15"/>
  <c r="B278" i="15"/>
  <c r="B279" i="15"/>
  <c r="B280" i="15"/>
  <c r="B281" i="15"/>
  <c r="B282" i="15"/>
  <c r="B283" i="15"/>
  <c r="B284" i="15"/>
  <c r="B285" i="15"/>
  <c r="B286" i="15"/>
  <c r="B287" i="15"/>
  <c r="B288" i="15"/>
  <c r="B289" i="15"/>
  <c r="B290" i="15"/>
  <c r="B291" i="15"/>
  <c r="B292" i="15"/>
  <c r="B293" i="15"/>
  <c r="B294" i="15"/>
  <c r="B295" i="15"/>
  <c r="B296" i="15"/>
  <c r="B297" i="15"/>
  <c r="B298" i="15"/>
  <c r="B299" i="15"/>
  <c r="B300" i="15"/>
  <c r="B301" i="15"/>
  <c r="B302" i="15"/>
  <c r="B303" i="15"/>
  <c r="B304" i="15"/>
  <c r="B305" i="15"/>
  <c r="B306" i="15"/>
  <c r="B307" i="15"/>
  <c r="B308" i="15"/>
  <c r="B309" i="15"/>
  <c r="B310" i="15"/>
  <c r="B311" i="15"/>
  <c r="B312" i="15"/>
  <c r="B313" i="15"/>
  <c r="B314" i="15"/>
  <c r="B315" i="15"/>
  <c r="B316" i="15"/>
  <c r="B317" i="15"/>
  <c r="B318" i="15"/>
  <c r="B319" i="15"/>
  <c r="B320" i="15"/>
  <c r="B321" i="15"/>
  <c r="B322" i="15"/>
  <c r="B323" i="15"/>
  <c r="B324" i="15"/>
  <c r="B325" i="15"/>
  <c r="B326" i="15"/>
  <c r="B327" i="15"/>
  <c r="B328" i="15"/>
  <c r="B329" i="15"/>
  <c r="B330" i="15"/>
  <c r="B331" i="15"/>
  <c r="B332" i="15"/>
  <c r="B333" i="15"/>
  <c r="B334" i="15"/>
  <c r="B335" i="15"/>
  <c r="B336" i="15"/>
  <c r="B337" i="15"/>
  <c r="B338" i="15"/>
  <c r="B339" i="15"/>
  <c r="B340" i="15"/>
  <c r="B341" i="15"/>
  <c r="B342" i="15"/>
  <c r="B343" i="15"/>
  <c r="B344" i="15"/>
  <c r="B2" i="15"/>
  <c r="A3" i="14"/>
  <c r="A4" i="14"/>
  <c r="A5" i="14"/>
  <c r="A6" i="14"/>
  <c r="A7" i="14"/>
  <c r="A8" i="14"/>
  <c r="A9" i="14"/>
  <c r="A10" i="14"/>
  <c r="A11" i="14"/>
  <c r="A12" i="14"/>
  <c r="A13" i="14"/>
  <c r="A14" i="14"/>
  <c r="A15" i="14"/>
  <c r="A16" i="14"/>
  <c r="A17" i="14"/>
  <c r="A18" i="14"/>
  <c r="A19" i="14"/>
  <c r="A20" i="14"/>
  <c r="A21" i="14"/>
  <c r="A22" i="14"/>
  <c r="A23" i="14"/>
  <c r="A24" i="14"/>
  <c r="A25" i="14"/>
  <c r="A26" i="14"/>
  <c r="A27" i="14"/>
  <c r="A28" i="14"/>
  <c r="A29" i="14"/>
  <c r="A30" i="14"/>
  <c r="A31" i="14"/>
  <c r="A32" i="14"/>
  <c r="A33" i="14"/>
  <c r="A34" i="14"/>
  <c r="A35" i="14"/>
  <c r="A36" i="14"/>
  <c r="A37" i="14"/>
  <c r="A38" i="14"/>
  <c r="A39" i="14"/>
  <c r="A40" i="14"/>
  <c r="A41" i="14"/>
  <c r="A42" i="14"/>
  <c r="A43" i="14"/>
  <c r="A44" i="14"/>
  <c r="A45" i="14"/>
  <c r="A46" i="14"/>
  <c r="A47" i="14"/>
  <c r="A48" i="14"/>
  <c r="A49" i="14"/>
  <c r="A50" i="14"/>
  <c r="A51" i="14"/>
  <c r="A52" i="14"/>
  <c r="A53" i="14"/>
  <c r="A54" i="14"/>
  <c r="A55" i="14"/>
  <c r="A56" i="14"/>
  <c r="A57" i="14"/>
  <c r="A58" i="14"/>
  <c r="A59" i="14"/>
  <c r="A60" i="14"/>
  <c r="A61" i="14"/>
  <c r="A62" i="14"/>
  <c r="A63" i="14"/>
  <c r="A64" i="14"/>
  <c r="A65" i="14"/>
  <c r="A66" i="14"/>
  <c r="A67" i="14"/>
  <c r="A68" i="14"/>
  <c r="A69" i="14"/>
  <c r="A70" i="14"/>
  <c r="A71" i="14"/>
  <c r="A72" i="14"/>
  <c r="A73" i="14"/>
  <c r="A74" i="14"/>
  <c r="A75" i="14"/>
  <c r="A76" i="14"/>
  <c r="A77" i="14"/>
  <c r="A78" i="14"/>
  <c r="A79" i="14"/>
  <c r="A80" i="14"/>
  <c r="A81" i="14"/>
  <c r="A82" i="14"/>
  <c r="A83" i="14"/>
  <c r="A84" i="14"/>
  <c r="A85" i="14"/>
  <c r="A86" i="14"/>
  <c r="A87" i="14"/>
  <c r="A88" i="14"/>
  <c r="A89" i="14"/>
  <c r="A90" i="14"/>
  <c r="A91" i="14"/>
  <c r="A92" i="14"/>
  <c r="A93" i="14"/>
  <c r="A94" i="14"/>
  <c r="A95" i="14"/>
  <c r="A96" i="14"/>
  <c r="A97" i="14"/>
  <c r="A98" i="14"/>
  <c r="A99" i="14"/>
  <c r="A100" i="14"/>
  <c r="A101" i="14"/>
  <c r="A102" i="14"/>
  <c r="A103" i="14"/>
  <c r="A104" i="14"/>
  <c r="A105" i="14"/>
  <c r="A106" i="14"/>
  <c r="A107" i="14"/>
  <c r="A108" i="14"/>
  <c r="A109" i="14"/>
  <c r="A110" i="14"/>
  <c r="A111" i="14"/>
  <c r="A112" i="14"/>
  <c r="A113" i="14"/>
  <c r="A114" i="14"/>
  <c r="A115" i="14"/>
  <c r="A116" i="14"/>
  <c r="A117" i="14"/>
  <c r="A118" i="14"/>
  <c r="A119" i="14"/>
  <c r="A120" i="14"/>
  <c r="A121" i="14"/>
  <c r="A122" i="14"/>
  <c r="A123" i="14"/>
  <c r="A124" i="14"/>
  <c r="A125" i="14"/>
  <c r="A126" i="14"/>
  <c r="A127" i="14"/>
  <c r="A128" i="14"/>
  <c r="A129" i="14"/>
  <c r="A130" i="14"/>
  <c r="A131" i="14"/>
  <c r="A132" i="14"/>
  <c r="A133" i="14"/>
  <c r="A134" i="14"/>
  <c r="A135" i="14"/>
  <c r="A136" i="14"/>
  <c r="A137" i="14"/>
  <c r="A138" i="14"/>
  <c r="A139" i="14"/>
  <c r="A140" i="14"/>
  <c r="A141" i="14"/>
  <c r="A142" i="14"/>
  <c r="A143" i="14"/>
  <c r="A144" i="14"/>
  <c r="A145" i="14"/>
  <c r="A146" i="14"/>
  <c r="A147" i="14"/>
  <c r="A148" i="14"/>
  <c r="A149" i="14"/>
  <c r="A150" i="14"/>
  <c r="A151" i="14"/>
  <c r="A152" i="14"/>
  <c r="A153" i="14"/>
  <c r="A154" i="14"/>
  <c r="A155" i="14"/>
  <c r="A156" i="14"/>
  <c r="A157" i="14"/>
  <c r="A158" i="14"/>
  <c r="A159" i="14"/>
  <c r="A160" i="14"/>
  <c r="A161" i="14"/>
  <c r="A162" i="14"/>
  <c r="A163" i="14"/>
  <c r="A164" i="14"/>
  <c r="A165" i="14"/>
  <c r="A166" i="14"/>
  <c r="A167" i="14"/>
  <c r="A168" i="14"/>
  <c r="A169" i="14"/>
  <c r="A170" i="14"/>
  <c r="A171" i="14"/>
  <c r="A172" i="14"/>
  <c r="A173" i="14"/>
  <c r="A174" i="14"/>
  <c r="A175" i="14"/>
  <c r="A176" i="14"/>
  <c r="A177" i="14"/>
  <c r="A178" i="14"/>
  <c r="A179" i="14"/>
  <c r="A180" i="14"/>
  <c r="A181" i="14"/>
  <c r="A182" i="14"/>
  <c r="A183" i="14"/>
  <c r="A184" i="14"/>
  <c r="A185" i="14"/>
  <c r="A186" i="14"/>
  <c r="A187" i="14"/>
  <c r="A188" i="14"/>
  <c r="A189" i="14"/>
  <c r="A190" i="14"/>
  <c r="A191" i="14"/>
  <c r="A192" i="14"/>
  <c r="A193" i="14"/>
  <c r="A194" i="14"/>
  <c r="A195" i="14"/>
  <c r="A196" i="14"/>
  <c r="A197" i="14"/>
  <c r="A198" i="14"/>
  <c r="A199" i="14"/>
  <c r="A200" i="14"/>
  <c r="A201" i="14"/>
  <c r="A202" i="14"/>
  <c r="A203" i="14"/>
  <c r="A204" i="14"/>
  <c r="A205" i="14"/>
  <c r="A206" i="14"/>
  <c r="A207" i="14"/>
  <c r="A208" i="14"/>
  <c r="A209" i="14"/>
  <c r="A210" i="14"/>
  <c r="A211" i="14"/>
  <c r="A212" i="14"/>
  <c r="A213" i="14"/>
  <c r="A214" i="14"/>
  <c r="A215" i="14"/>
  <c r="A216" i="14"/>
  <c r="A217" i="14"/>
  <c r="A218" i="14"/>
  <c r="A219" i="14"/>
  <c r="A220" i="14"/>
  <c r="A221" i="14"/>
  <c r="A222" i="14"/>
  <c r="A223" i="14"/>
  <c r="A224" i="14"/>
  <c r="A225" i="14"/>
  <c r="A226" i="14"/>
  <c r="A227" i="14"/>
  <c r="A228" i="14"/>
  <c r="A229" i="14"/>
  <c r="A230" i="14"/>
  <c r="A231" i="14"/>
  <c r="A232" i="14"/>
  <c r="A233" i="14"/>
  <c r="A234" i="14"/>
  <c r="A235" i="14"/>
  <c r="A236" i="14"/>
  <c r="A237" i="14"/>
  <c r="A238" i="14"/>
  <c r="A239" i="14"/>
  <c r="A240" i="14"/>
  <c r="A241" i="14"/>
  <c r="A242" i="14"/>
  <c r="A243" i="14"/>
  <c r="A244" i="14"/>
  <c r="A245" i="14"/>
  <c r="A246" i="14"/>
  <c r="A247" i="14"/>
  <c r="A248" i="14"/>
  <c r="A249" i="14"/>
  <c r="A250" i="14"/>
  <c r="A251" i="14"/>
  <c r="A252" i="14"/>
  <c r="A253" i="14"/>
  <c r="A254" i="14"/>
  <c r="A255" i="14"/>
  <c r="A256" i="14"/>
  <c r="A257" i="14"/>
  <c r="A258" i="14"/>
  <c r="A259" i="14"/>
  <c r="A260" i="14"/>
  <c r="A261" i="14"/>
  <c r="A262" i="14"/>
  <c r="A263" i="14"/>
  <c r="A264" i="14"/>
  <c r="A265" i="14"/>
  <c r="A266" i="14"/>
  <c r="A267" i="14"/>
  <c r="A268" i="14"/>
  <c r="A269" i="14"/>
  <c r="A270" i="14"/>
  <c r="A271" i="14"/>
  <c r="A272" i="14"/>
  <c r="A273" i="14"/>
  <c r="A274" i="14"/>
  <c r="A275" i="14"/>
  <c r="A276" i="14"/>
  <c r="A277" i="14"/>
  <c r="A278" i="14"/>
  <c r="A279" i="14"/>
  <c r="A280" i="14"/>
  <c r="A281" i="14"/>
  <c r="A282" i="14"/>
  <c r="A283" i="14"/>
  <c r="A284" i="14"/>
  <c r="A285" i="14"/>
  <c r="A286" i="14"/>
  <c r="A287" i="14"/>
  <c r="A288" i="14"/>
  <c r="A289" i="14"/>
  <c r="A290" i="14"/>
  <c r="A291" i="14"/>
  <c r="A292" i="14"/>
  <c r="A293" i="14"/>
  <c r="A294" i="14"/>
  <c r="A295" i="14"/>
  <c r="A296" i="14"/>
  <c r="A297" i="14"/>
  <c r="A298" i="14"/>
  <c r="A299" i="14"/>
  <c r="A300" i="14"/>
  <c r="A301" i="14"/>
  <c r="A302" i="14"/>
  <c r="A303" i="14"/>
  <c r="A304" i="14"/>
  <c r="A305" i="14"/>
  <c r="A306" i="14"/>
  <c r="A307" i="14"/>
  <c r="A308" i="14"/>
  <c r="A309" i="14"/>
  <c r="A310" i="14"/>
  <c r="A311" i="14"/>
  <c r="A312" i="14"/>
  <c r="A313" i="14"/>
  <c r="A314" i="14"/>
  <c r="A315" i="14"/>
  <c r="A316" i="14"/>
  <c r="A317" i="14"/>
  <c r="A318" i="14"/>
  <c r="A319" i="14"/>
  <c r="A320" i="14"/>
  <c r="A321" i="14"/>
  <c r="A322" i="14"/>
  <c r="A323" i="14"/>
  <c r="A324" i="14"/>
  <c r="A325" i="14"/>
  <c r="A326" i="14"/>
  <c r="A327" i="14"/>
  <c r="A328" i="14"/>
  <c r="A329" i="14"/>
  <c r="A330" i="14"/>
  <c r="A331" i="14"/>
  <c r="A332" i="14"/>
  <c r="A333" i="14"/>
  <c r="A334" i="14"/>
  <c r="A335" i="14"/>
  <c r="A336" i="14"/>
  <c r="A337" i="14"/>
  <c r="A338" i="14"/>
  <c r="A339" i="14"/>
  <c r="A340" i="14"/>
  <c r="A341" i="14"/>
  <c r="A342" i="14"/>
  <c r="A343" i="14"/>
  <c r="A344" i="14"/>
  <c r="A345" i="14"/>
  <c r="A346" i="14"/>
  <c r="A347" i="14"/>
  <c r="A348" i="14"/>
  <c r="A349" i="14"/>
  <c r="A350" i="14"/>
  <c r="A351" i="14"/>
  <c r="A352" i="14"/>
  <c r="A353" i="14"/>
  <c r="A354" i="14"/>
  <c r="A355" i="14"/>
  <c r="A356" i="14"/>
  <c r="A357" i="14"/>
  <c r="A358" i="14"/>
  <c r="A359" i="14"/>
  <c r="A360" i="14"/>
  <c r="A361" i="14"/>
  <c r="A362" i="14"/>
  <c r="A363" i="14"/>
  <c r="A364" i="14"/>
  <c r="A365" i="14"/>
  <c r="A366" i="14"/>
  <c r="A367" i="14"/>
  <c r="A368" i="14"/>
  <c r="A369" i="14"/>
  <c r="A370" i="14"/>
  <c r="A371" i="14"/>
  <c r="A372" i="14"/>
  <c r="A373" i="14"/>
  <c r="A374" i="14"/>
  <c r="A375" i="14"/>
  <c r="A376" i="14"/>
  <c r="A377" i="14"/>
  <c r="A378" i="14"/>
  <c r="A379" i="14"/>
  <c r="A380" i="14"/>
  <c r="A381" i="14"/>
  <c r="A382" i="14"/>
  <c r="A383" i="14"/>
  <c r="A384" i="14"/>
  <c r="A385" i="14"/>
  <c r="A386" i="14"/>
  <c r="A387" i="14"/>
  <c r="A388" i="14"/>
  <c r="A389" i="14"/>
  <c r="A390" i="14"/>
  <c r="A391" i="14"/>
  <c r="A392" i="14"/>
  <c r="A393" i="14"/>
  <c r="A394" i="14"/>
  <c r="A395" i="14"/>
  <c r="A396" i="14"/>
  <c r="A397" i="14"/>
  <c r="A398" i="14"/>
  <c r="A399" i="14"/>
  <c r="A400" i="14"/>
  <c r="A401" i="14"/>
  <c r="A402" i="14"/>
  <c r="A403" i="14"/>
  <c r="A404" i="14"/>
  <c r="A405" i="14"/>
  <c r="A406" i="14"/>
  <c r="A407" i="14"/>
  <c r="A408" i="14"/>
  <c r="A409" i="14"/>
  <c r="A410" i="14"/>
  <c r="A411" i="14"/>
  <c r="A412" i="14"/>
  <c r="A413" i="14"/>
  <c r="A414" i="14"/>
  <c r="A415" i="14"/>
  <c r="A416" i="14"/>
  <c r="A417" i="14"/>
  <c r="A418" i="14"/>
  <c r="A419" i="14"/>
  <c r="A420" i="14"/>
  <c r="A421" i="14"/>
  <c r="A422" i="14"/>
  <c r="A423" i="14"/>
  <c r="A424" i="14"/>
  <c r="A425" i="14"/>
  <c r="A426" i="14"/>
  <c r="A427" i="14"/>
  <c r="A428" i="14"/>
  <c r="A429" i="14"/>
  <c r="A430" i="14"/>
  <c r="A431" i="14"/>
  <c r="A432" i="14"/>
  <c r="A433" i="14"/>
  <c r="A434" i="14"/>
  <c r="A435" i="14"/>
  <c r="A436" i="14"/>
  <c r="A437" i="14"/>
  <c r="A438" i="14"/>
  <c r="A439" i="14"/>
  <c r="A440" i="14"/>
  <c r="A441" i="14"/>
  <c r="A442" i="14"/>
  <c r="A443" i="14"/>
  <c r="A444" i="14"/>
  <c r="A445" i="14"/>
  <c r="A446" i="14"/>
  <c r="A447" i="14"/>
  <c r="A448" i="14"/>
  <c r="A449" i="14"/>
  <c r="A450" i="14"/>
  <c r="A451" i="14"/>
  <c r="A452" i="14"/>
  <c r="A453" i="14"/>
  <c r="A454" i="14"/>
  <c r="A455" i="14"/>
  <c r="A456" i="14"/>
  <c r="A457" i="14"/>
  <c r="A458" i="14"/>
  <c r="A459" i="14"/>
  <c r="A460" i="14"/>
  <c r="A461" i="14"/>
  <c r="A462" i="14"/>
  <c r="A463" i="14"/>
  <c r="A464" i="14"/>
  <c r="A465" i="14"/>
  <c r="A466" i="14"/>
  <c r="A467" i="14"/>
  <c r="A468" i="14"/>
  <c r="A469" i="14"/>
  <c r="A470" i="14"/>
  <c r="A471" i="14"/>
  <c r="A472" i="14"/>
  <c r="A473" i="14"/>
  <c r="A474" i="14"/>
  <c r="A475" i="14"/>
  <c r="A476" i="14"/>
  <c r="A477" i="14"/>
  <c r="A478" i="14"/>
  <c r="A479" i="14"/>
  <c r="A480" i="14"/>
  <c r="A481" i="14"/>
  <c r="A482" i="14"/>
  <c r="A483" i="14"/>
  <c r="A484" i="14"/>
  <c r="A485" i="14"/>
  <c r="A486" i="14"/>
  <c r="A487" i="14"/>
  <c r="A488" i="14"/>
  <c r="A489" i="14"/>
  <c r="A490" i="14"/>
  <c r="A491" i="14"/>
  <c r="A492" i="14"/>
  <c r="A493" i="14"/>
  <c r="A494" i="14"/>
  <c r="A495" i="14"/>
  <c r="A496" i="14"/>
  <c r="A497" i="14"/>
  <c r="A498" i="14"/>
  <c r="A499" i="14"/>
  <c r="A500" i="14"/>
  <c r="A501" i="14"/>
  <c r="A502" i="14"/>
  <c r="A503" i="14"/>
  <c r="A504" i="14"/>
  <c r="A505" i="14"/>
  <c r="A506" i="14"/>
  <c r="A507" i="14"/>
  <c r="A508" i="14"/>
  <c r="A509" i="14"/>
  <c r="A510" i="14"/>
  <c r="A511" i="14"/>
  <c r="A512" i="14"/>
  <c r="A513" i="14"/>
  <c r="A514" i="14"/>
  <c r="A515" i="14"/>
  <c r="A516" i="14"/>
  <c r="A517" i="14"/>
  <c r="A518" i="14"/>
  <c r="A519" i="14"/>
  <c r="A520" i="14"/>
  <c r="A521" i="14"/>
  <c r="A522" i="14"/>
  <c r="A523" i="14"/>
  <c r="A524" i="14"/>
  <c r="A525" i="14"/>
  <c r="A526" i="14"/>
  <c r="A527" i="14"/>
  <c r="A528" i="14"/>
  <c r="A529" i="14"/>
  <c r="A530" i="14"/>
  <c r="A531" i="14"/>
  <c r="A532" i="14"/>
  <c r="A533" i="14"/>
  <c r="A534" i="14"/>
  <c r="A535" i="14"/>
  <c r="A536" i="14"/>
  <c r="A537" i="14"/>
  <c r="A538" i="14"/>
  <c r="A539" i="14"/>
  <c r="A540" i="14"/>
  <c r="A541" i="14"/>
  <c r="A542" i="14"/>
  <c r="A543" i="14"/>
  <c r="A544" i="14"/>
  <c r="A545" i="14"/>
  <c r="A546" i="14"/>
  <c r="A547" i="14"/>
  <c r="A548" i="14"/>
  <c r="A549" i="14"/>
  <c r="A550" i="14"/>
  <c r="A551" i="14"/>
  <c r="A552" i="14"/>
  <c r="A553" i="14"/>
  <c r="A554" i="14"/>
  <c r="A555" i="14"/>
  <c r="A556" i="14"/>
  <c r="A557" i="14"/>
  <c r="A558" i="14"/>
  <c r="A559" i="14"/>
  <c r="A560" i="14"/>
  <c r="A561" i="14"/>
  <c r="A562" i="14"/>
  <c r="A563" i="14"/>
  <c r="A564" i="14"/>
  <c r="A565" i="14"/>
  <c r="A566" i="14"/>
  <c r="A567" i="14"/>
  <c r="A568" i="14"/>
  <c r="A569" i="14"/>
  <c r="A570" i="14"/>
  <c r="A571" i="14"/>
  <c r="A572" i="14"/>
  <c r="A573" i="14"/>
  <c r="A574" i="14"/>
  <c r="A575" i="14"/>
  <c r="A576" i="14"/>
  <c r="A577" i="14"/>
  <c r="A578" i="14"/>
  <c r="A579" i="14"/>
  <c r="A580" i="14"/>
  <c r="A581" i="14"/>
  <c r="A582" i="14"/>
  <c r="A583" i="14"/>
  <c r="A584" i="14"/>
  <c r="A585" i="14"/>
  <c r="A586" i="14"/>
  <c r="A587" i="14"/>
  <c r="A588" i="14"/>
  <c r="A589" i="14"/>
  <c r="A590" i="14"/>
  <c r="A591" i="14"/>
  <c r="A592" i="14"/>
  <c r="A593" i="14"/>
  <c r="A594" i="14"/>
  <c r="A595" i="14"/>
  <c r="A596" i="14"/>
  <c r="A597" i="14"/>
  <c r="A598" i="14"/>
  <c r="A599" i="14"/>
  <c r="A600" i="14"/>
  <c r="A601" i="14"/>
  <c r="A602" i="14"/>
  <c r="A603" i="14"/>
  <c r="A604" i="14"/>
  <c r="A605" i="14"/>
  <c r="A606" i="14"/>
  <c r="A607" i="14"/>
  <c r="A608" i="14"/>
  <c r="A609" i="14"/>
  <c r="A610" i="14"/>
  <c r="A611" i="14"/>
  <c r="A612" i="14"/>
  <c r="A613" i="14"/>
  <c r="A614" i="14"/>
  <c r="A615" i="14"/>
  <c r="A616" i="14"/>
  <c r="A617" i="14"/>
  <c r="A618" i="14"/>
  <c r="A619" i="14"/>
  <c r="A620" i="14"/>
  <c r="A621" i="14"/>
  <c r="A622" i="14"/>
  <c r="A623" i="14"/>
  <c r="A624" i="14"/>
  <c r="A625" i="14"/>
  <c r="A626" i="14"/>
  <c r="A627" i="14"/>
  <c r="A628" i="14"/>
  <c r="A629" i="14"/>
  <c r="A630" i="14"/>
  <c r="A631" i="14"/>
  <c r="A632" i="14"/>
  <c r="A633" i="14"/>
  <c r="A634" i="14"/>
  <c r="A635" i="14"/>
  <c r="A636" i="14"/>
  <c r="A637" i="14"/>
  <c r="A638" i="14"/>
  <c r="A639" i="14"/>
  <c r="A640" i="14"/>
  <c r="A641" i="14"/>
  <c r="A642" i="14"/>
  <c r="A643" i="14"/>
  <c r="A644" i="14"/>
  <c r="A645" i="14"/>
  <c r="A646" i="14"/>
  <c r="A647" i="14"/>
  <c r="A648" i="14"/>
  <c r="A649" i="14"/>
  <c r="A650" i="14"/>
  <c r="A651" i="14"/>
  <c r="A652" i="14"/>
  <c r="A653" i="14"/>
  <c r="A654" i="14"/>
  <c r="A655" i="14"/>
  <c r="A656" i="14"/>
  <c r="A657" i="14"/>
  <c r="A658" i="14"/>
  <c r="A659" i="14"/>
  <c r="A660" i="14"/>
  <c r="A661" i="14"/>
  <c r="A662" i="14"/>
  <c r="A663" i="14"/>
  <c r="A664" i="14"/>
  <c r="A665" i="14"/>
  <c r="A666" i="14"/>
  <c r="A667" i="14"/>
  <c r="A668" i="14"/>
  <c r="A669" i="14"/>
  <c r="A670" i="14"/>
  <c r="A671" i="14"/>
  <c r="A672" i="14"/>
  <c r="A673" i="14"/>
  <c r="A674" i="14"/>
  <c r="A675" i="14"/>
  <c r="A676" i="14"/>
  <c r="A677" i="14"/>
  <c r="A678" i="14"/>
  <c r="A679" i="14"/>
  <c r="A680" i="14"/>
  <c r="A681" i="14"/>
  <c r="A682" i="14"/>
  <c r="A683" i="14"/>
  <c r="A684" i="14"/>
  <c r="A685" i="14"/>
  <c r="A686" i="14"/>
  <c r="A687" i="14"/>
  <c r="A688" i="14"/>
  <c r="A689" i="14"/>
  <c r="A690" i="14"/>
  <c r="A691" i="14"/>
  <c r="A692" i="14"/>
  <c r="A693" i="14"/>
  <c r="A694" i="14"/>
  <c r="A695" i="14"/>
  <c r="A696" i="14"/>
  <c r="A697" i="14"/>
  <c r="A698" i="14"/>
  <c r="A699" i="14"/>
  <c r="A700" i="14"/>
  <c r="A701" i="14"/>
  <c r="A702" i="14"/>
  <c r="A703" i="14"/>
  <c r="A704" i="14"/>
  <c r="A705" i="14"/>
  <c r="A706" i="14"/>
  <c r="A707" i="14"/>
  <c r="A708" i="14"/>
  <c r="A709" i="14"/>
  <c r="A710" i="14"/>
  <c r="A711" i="14"/>
  <c r="A712" i="14"/>
  <c r="A713" i="14"/>
  <c r="A714" i="14"/>
  <c r="A715" i="14"/>
  <c r="A716" i="14"/>
  <c r="A717" i="14"/>
  <c r="A718" i="14"/>
  <c r="A719" i="14"/>
  <c r="A720" i="14"/>
  <c r="A721" i="14"/>
  <c r="A722" i="14"/>
  <c r="A723" i="14"/>
  <c r="A724" i="14"/>
  <c r="A725" i="14"/>
  <c r="A726" i="14"/>
  <c r="A727" i="14"/>
  <c r="A728" i="14"/>
  <c r="A729" i="14"/>
  <c r="A730" i="14"/>
  <c r="A731" i="14"/>
  <c r="A732" i="14"/>
  <c r="A733" i="14"/>
  <c r="A734" i="14"/>
  <c r="A735" i="14"/>
  <c r="A736" i="14"/>
  <c r="A737" i="14"/>
  <c r="A738" i="14"/>
  <c r="A739" i="14"/>
  <c r="A740" i="14"/>
  <c r="A741" i="14"/>
  <c r="A742" i="14"/>
  <c r="A743" i="14"/>
  <c r="A744" i="14"/>
  <c r="A745" i="14"/>
  <c r="A746" i="14"/>
  <c r="A747" i="14"/>
  <c r="A748" i="14"/>
  <c r="A749" i="14"/>
  <c r="A750" i="14"/>
  <c r="A751" i="14"/>
  <c r="A752" i="14"/>
  <c r="A753" i="14"/>
  <c r="A754" i="14"/>
  <c r="A755" i="14"/>
  <c r="A756" i="14"/>
  <c r="A757" i="14"/>
  <c r="A758" i="14"/>
  <c r="A759" i="14"/>
  <c r="A760" i="14"/>
  <c r="A761" i="14"/>
  <c r="A762" i="14"/>
  <c r="A763" i="14"/>
  <c r="A764" i="14"/>
  <c r="A765" i="14"/>
  <c r="A766" i="14"/>
  <c r="A767" i="14"/>
  <c r="A768" i="14"/>
  <c r="A769" i="14"/>
  <c r="A770" i="14"/>
  <c r="A771" i="14"/>
  <c r="A772" i="14"/>
  <c r="A773" i="14"/>
  <c r="A774" i="14"/>
  <c r="A775" i="14"/>
  <c r="A776" i="14"/>
  <c r="A777" i="14"/>
  <c r="A778" i="14"/>
  <c r="A779" i="14"/>
  <c r="A780" i="14"/>
  <c r="A781" i="14"/>
  <c r="A782" i="14"/>
  <c r="A783" i="14"/>
  <c r="A784" i="14"/>
  <c r="A785" i="14"/>
  <c r="A786" i="14"/>
  <c r="A787" i="14"/>
  <c r="A788" i="14"/>
  <c r="A789" i="14"/>
  <c r="A790" i="14"/>
  <c r="A791" i="14"/>
  <c r="A792" i="14"/>
  <c r="A793" i="14"/>
  <c r="A794" i="14"/>
  <c r="A795" i="14"/>
  <c r="A796" i="14"/>
  <c r="A797" i="14"/>
  <c r="A798" i="14"/>
  <c r="A799" i="14"/>
  <c r="A800" i="14"/>
  <c r="A801" i="14"/>
  <c r="A802" i="14"/>
  <c r="A803" i="14"/>
  <c r="A804" i="14"/>
  <c r="A805" i="14"/>
  <c r="A806" i="14"/>
  <c r="A807" i="14"/>
  <c r="A808" i="14"/>
  <c r="A809" i="14"/>
  <c r="A810" i="14"/>
  <c r="A811" i="14"/>
  <c r="A812" i="14"/>
  <c r="A813" i="14"/>
  <c r="A814" i="14"/>
  <c r="A815" i="14"/>
  <c r="A816" i="14"/>
  <c r="A817" i="14"/>
  <c r="A818" i="14"/>
  <c r="A819" i="14"/>
  <c r="A820" i="14"/>
  <c r="A821" i="14"/>
  <c r="A822" i="14"/>
  <c r="A823" i="14"/>
  <c r="A824" i="14"/>
  <c r="A825" i="14"/>
  <c r="A826" i="14"/>
  <c r="A827" i="14"/>
  <c r="A828" i="14"/>
  <c r="A829" i="14"/>
  <c r="A830" i="14"/>
  <c r="A831" i="14"/>
  <c r="A832" i="14"/>
  <c r="A833" i="14"/>
  <c r="A834" i="14"/>
  <c r="A835" i="14"/>
  <c r="A836" i="14"/>
  <c r="A837" i="14"/>
  <c r="A838" i="14"/>
  <c r="A839" i="14"/>
  <c r="A840" i="14"/>
  <c r="A841" i="14"/>
  <c r="A842" i="14"/>
  <c r="A843" i="14"/>
  <c r="A844" i="14"/>
  <c r="A845" i="14"/>
  <c r="A846" i="14"/>
  <c r="A847" i="14"/>
  <c r="A848" i="14"/>
  <c r="A849" i="14"/>
  <c r="A850" i="14"/>
  <c r="A851" i="14"/>
  <c r="A852" i="14"/>
  <c r="A853" i="14"/>
  <c r="A854" i="14"/>
  <c r="A855" i="14"/>
  <c r="A856" i="14"/>
  <c r="A857" i="14"/>
  <c r="A858" i="14"/>
  <c r="A859" i="14"/>
  <c r="A860" i="14"/>
  <c r="A861" i="14"/>
  <c r="A862" i="14"/>
  <c r="A863" i="14"/>
  <c r="A864" i="14"/>
  <c r="A865" i="14"/>
  <c r="A866" i="14"/>
  <c r="A867" i="14"/>
  <c r="A868" i="14"/>
  <c r="A869" i="14"/>
  <c r="A870" i="14"/>
  <c r="A871" i="14"/>
  <c r="A872" i="14"/>
  <c r="A873" i="14"/>
  <c r="A874" i="14"/>
  <c r="A875" i="14"/>
  <c r="A876" i="14"/>
  <c r="A877" i="14"/>
  <c r="A878" i="14"/>
  <c r="A879" i="14"/>
  <c r="A880" i="14"/>
  <c r="A881" i="14"/>
  <c r="A882" i="14"/>
  <c r="A883" i="14"/>
  <c r="A884" i="14"/>
  <c r="A885" i="14"/>
  <c r="A886" i="14"/>
  <c r="A887" i="14"/>
  <c r="A888" i="14"/>
  <c r="A889" i="14"/>
  <c r="A890" i="14"/>
  <c r="A891" i="14"/>
  <c r="A892" i="14"/>
  <c r="A893" i="14"/>
  <c r="A894" i="14"/>
  <c r="A895" i="14"/>
  <c r="A896" i="14"/>
  <c r="A897" i="14"/>
  <c r="A898" i="14"/>
  <c r="A899" i="14"/>
  <c r="A900" i="14"/>
  <c r="A901" i="14"/>
  <c r="A902" i="14"/>
  <c r="A903" i="14"/>
  <c r="A904" i="14"/>
  <c r="A905" i="14"/>
  <c r="A906" i="14"/>
  <c r="A907" i="14"/>
  <c r="A2" i="14"/>
  <c r="E765" i="2" l="1"/>
  <c r="E769" i="2"/>
  <c r="E773" i="2"/>
  <c r="E777" i="2"/>
  <c r="E781" i="2"/>
  <c r="E785" i="2"/>
  <c r="E789" i="2"/>
  <c r="E793" i="2"/>
  <c r="E797" i="2"/>
  <c r="E801" i="2"/>
  <c r="E805" i="2"/>
  <c r="E809" i="2"/>
  <c r="E813" i="2"/>
  <c r="E817" i="2"/>
  <c r="E821" i="2"/>
  <c r="E825" i="2"/>
  <c r="E829" i="2"/>
  <c r="E833" i="2"/>
  <c r="E837" i="2"/>
  <c r="E841" i="2"/>
  <c r="E845" i="2"/>
  <c r="E849" i="2"/>
  <c r="E853" i="2"/>
  <c r="E857" i="2"/>
  <c r="E861" i="2"/>
  <c r="E865" i="2"/>
  <c r="E869" i="2"/>
  <c r="E873" i="2"/>
  <c r="E877" i="2"/>
  <c r="E881" i="2"/>
  <c r="E885" i="2"/>
  <c r="E889" i="2"/>
  <c r="E893" i="2"/>
  <c r="E897" i="2"/>
  <c r="E901" i="2"/>
  <c r="E905" i="2"/>
  <c r="C767" i="2"/>
  <c r="C771" i="2"/>
  <c r="C775" i="2"/>
  <c r="C779" i="2"/>
  <c r="C783" i="2"/>
  <c r="C787" i="2"/>
  <c r="C791" i="2"/>
  <c r="C795" i="2"/>
  <c r="C799" i="2"/>
  <c r="C803" i="2"/>
  <c r="C807" i="2"/>
  <c r="C811" i="2"/>
  <c r="C815" i="2"/>
  <c r="C819" i="2"/>
  <c r="C823" i="2"/>
  <c r="C827" i="2"/>
  <c r="C831" i="2"/>
  <c r="C835" i="2"/>
  <c r="C839" i="2"/>
  <c r="C843" i="2"/>
  <c r="C847" i="2"/>
  <c r="C851" i="2"/>
  <c r="C855" i="2"/>
  <c r="C859" i="2"/>
  <c r="C863" i="2"/>
  <c r="C867" i="2"/>
  <c r="C871" i="2"/>
  <c r="C875" i="2"/>
  <c r="C879" i="2"/>
  <c r="C883" i="2"/>
  <c r="C887" i="2"/>
  <c r="C891" i="2"/>
  <c r="C895" i="2"/>
  <c r="C899" i="2"/>
  <c r="C903" i="2"/>
  <c r="C907" i="2"/>
  <c r="E770" i="2"/>
  <c r="E794" i="2"/>
  <c r="E802" i="2"/>
  <c r="E810" i="2"/>
  <c r="E818" i="2"/>
  <c r="E826" i="2"/>
  <c r="E834" i="2"/>
  <c r="E842" i="2"/>
  <c r="E850" i="2"/>
  <c r="E858" i="2"/>
  <c r="E866" i="2"/>
  <c r="E766" i="2"/>
  <c r="E767" i="2"/>
  <c r="E771" i="2"/>
  <c r="E775" i="2"/>
  <c r="E779" i="2"/>
  <c r="E783" i="2"/>
  <c r="E787" i="2"/>
  <c r="E791" i="2"/>
  <c r="E795" i="2"/>
  <c r="E799" i="2"/>
  <c r="E803" i="2"/>
  <c r="E807" i="2"/>
  <c r="E811" i="2"/>
  <c r="E815" i="2"/>
  <c r="E819" i="2"/>
  <c r="E823" i="2"/>
  <c r="E827" i="2"/>
  <c r="E831" i="2"/>
  <c r="E835" i="2"/>
  <c r="E839" i="2"/>
  <c r="E843" i="2"/>
  <c r="E847" i="2"/>
  <c r="E851" i="2"/>
  <c r="E855" i="2"/>
  <c r="E859" i="2"/>
  <c r="E863" i="2"/>
  <c r="E867" i="2"/>
  <c r="E871" i="2"/>
  <c r="E875" i="2"/>
  <c r="E879" i="2"/>
  <c r="E883" i="2"/>
  <c r="E887" i="2"/>
  <c r="E891" i="2"/>
  <c r="E895" i="2"/>
  <c r="E899" i="2"/>
  <c r="E903" i="2"/>
  <c r="E907" i="2"/>
  <c r="C769" i="2"/>
  <c r="C773" i="2"/>
  <c r="C777" i="2"/>
  <c r="C781" i="2"/>
  <c r="C785" i="2"/>
  <c r="C789" i="2"/>
  <c r="C793" i="2"/>
  <c r="C797" i="2"/>
  <c r="C801" i="2"/>
  <c r="C805" i="2"/>
  <c r="C809" i="2"/>
  <c r="C813" i="2"/>
  <c r="C817" i="2"/>
  <c r="C821" i="2"/>
  <c r="C825" i="2"/>
  <c r="C829" i="2"/>
  <c r="C833" i="2"/>
  <c r="C837" i="2"/>
  <c r="C841" i="2"/>
  <c r="C845" i="2"/>
  <c r="C849" i="2"/>
  <c r="C853" i="2"/>
  <c r="C857" i="2"/>
  <c r="C861" i="2"/>
  <c r="C865" i="2"/>
  <c r="C869" i="2"/>
  <c r="C873" i="2"/>
  <c r="C877" i="2"/>
  <c r="C881" i="2"/>
  <c r="C885" i="2"/>
  <c r="C889" i="2"/>
  <c r="C893" i="2"/>
  <c r="C897" i="2"/>
  <c r="E768" i="2"/>
  <c r="E772" i="2"/>
  <c r="E776" i="2"/>
  <c r="E780" i="2"/>
  <c r="E784" i="2"/>
  <c r="E788" i="2"/>
  <c r="E792" i="2"/>
  <c r="E796" i="2"/>
  <c r="E800" i="2"/>
  <c r="E804" i="2"/>
  <c r="E808" i="2"/>
  <c r="E812" i="2"/>
  <c r="E816" i="2"/>
  <c r="E820" i="2"/>
  <c r="E824" i="2"/>
  <c r="E828" i="2"/>
  <c r="E832" i="2"/>
  <c r="E836" i="2"/>
  <c r="E840" i="2"/>
  <c r="E844" i="2"/>
  <c r="E848" i="2"/>
  <c r="E852" i="2"/>
  <c r="E856" i="2"/>
  <c r="E860" i="2"/>
  <c r="E864" i="2"/>
  <c r="E868" i="2"/>
  <c r="E872" i="2"/>
  <c r="E876" i="2"/>
  <c r="E880" i="2"/>
  <c r="E884" i="2"/>
  <c r="E888" i="2"/>
  <c r="E892" i="2"/>
  <c r="E896" i="2"/>
  <c r="E900" i="2"/>
  <c r="E904" i="2"/>
  <c r="C766" i="2"/>
  <c r="C770" i="2"/>
  <c r="C774" i="2"/>
  <c r="C778" i="2"/>
  <c r="C782" i="2"/>
  <c r="C786" i="2"/>
  <c r="C790" i="2"/>
  <c r="C794" i="2"/>
  <c r="C798" i="2"/>
  <c r="C802" i="2"/>
  <c r="C806" i="2"/>
  <c r="C810" i="2"/>
  <c r="C814" i="2"/>
  <c r="C818" i="2"/>
  <c r="C822" i="2"/>
  <c r="C826" i="2"/>
  <c r="C830" i="2"/>
  <c r="C834" i="2"/>
  <c r="C838" i="2"/>
  <c r="C842" i="2"/>
  <c r="C846" i="2"/>
  <c r="C850" i="2"/>
  <c r="C854" i="2"/>
  <c r="C858" i="2"/>
  <c r="C862" i="2"/>
  <c r="C866" i="2"/>
  <c r="C870" i="2"/>
  <c r="C874" i="2"/>
  <c r="C878" i="2"/>
  <c r="C882" i="2"/>
  <c r="C886" i="2"/>
  <c r="C890" i="2"/>
  <c r="C894" i="2"/>
  <c r="C898" i="2"/>
  <c r="C902" i="2"/>
  <c r="C906" i="2"/>
  <c r="E774" i="2"/>
  <c r="E778" i="2"/>
  <c r="E782" i="2"/>
  <c r="E786" i="2"/>
  <c r="E790" i="2"/>
  <c r="E798" i="2"/>
  <c r="E806" i="2"/>
  <c r="E814" i="2"/>
  <c r="E822" i="2"/>
  <c r="E830" i="2"/>
  <c r="E838" i="2"/>
  <c r="E846" i="2"/>
  <c r="E854" i="2"/>
  <c r="E862" i="2"/>
  <c r="E870" i="2"/>
  <c r="E886" i="2"/>
  <c r="E902" i="2"/>
  <c r="C776" i="2"/>
  <c r="C792" i="2"/>
  <c r="E874" i="2"/>
  <c r="E890" i="2"/>
  <c r="E906" i="2"/>
  <c r="C780" i="2"/>
  <c r="C796" i="2"/>
  <c r="C812" i="2"/>
  <c r="C828" i="2"/>
  <c r="C844" i="2"/>
  <c r="C860" i="2"/>
  <c r="C876" i="2"/>
  <c r="C892" i="2"/>
  <c r="C904" i="2"/>
  <c r="E882" i="2"/>
  <c r="C772" i="2"/>
  <c r="C804" i="2"/>
  <c r="C820" i="2"/>
  <c r="C852" i="2"/>
  <c r="C884" i="2"/>
  <c r="C765" i="2"/>
  <c r="C808" i="2"/>
  <c r="C840" i="2"/>
  <c r="C872" i="2"/>
  <c r="C901" i="2"/>
  <c r="E878" i="2"/>
  <c r="E894" i="2"/>
  <c r="C768" i="2"/>
  <c r="C784" i="2"/>
  <c r="C800" i="2"/>
  <c r="C816" i="2"/>
  <c r="C832" i="2"/>
  <c r="C848" i="2"/>
  <c r="C864" i="2"/>
  <c r="C880" i="2"/>
  <c r="C896" i="2"/>
  <c r="C905" i="2"/>
  <c r="E898" i="2"/>
  <c r="C788" i="2"/>
  <c r="C836" i="2"/>
  <c r="C868" i="2"/>
  <c r="C900" i="2"/>
  <c r="C824" i="2"/>
  <c r="C856" i="2"/>
  <c r="C888" i="2"/>
  <c r="A765" i="2"/>
  <c r="B765" i="2" s="1"/>
  <c r="A766" i="2"/>
  <c r="B766" i="2" s="1"/>
  <c r="A904" i="2"/>
  <c r="B904" i="2" s="1"/>
  <c r="A900" i="2"/>
  <c r="B900" i="2" s="1"/>
  <c r="A896" i="2"/>
  <c r="B896" i="2" s="1"/>
  <c r="A892" i="2"/>
  <c r="B892" i="2" s="1"/>
  <c r="A888" i="2"/>
  <c r="B888" i="2" s="1"/>
  <c r="A884" i="2"/>
  <c r="B884" i="2" s="1"/>
  <c r="A880" i="2"/>
  <c r="B880" i="2" s="1"/>
  <c r="A876" i="2"/>
  <c r="B876" i="2" s="1"/>
  <c r="A872" i="2"/>
  <c r="B872" i="2" s="1"/>
  <c r="A868" i="2"/>
  <c r="B868" i="2" s="1"/>
  <c r="A864" i="2"/>
  <c r="B864" i="2" s="1"/>
  <c r="A860" i="2"/>
  <c r="B860" i="2" s="1"/>
  <c r="A856" i="2"/>
  <c r="B856" i="2" s="1"/>
  <c r="A852" i="2"/>
  <c r="B852" i="2" s="1"/>
  <c r="A848" i="2"/>
  <c r="B848" i="2" s="1"/>
  <c r="A844" i="2"/>
  <c r="B844" i="2" s="1"/>
  <c r="A840" i="2"/>
  <c r="B840" i="2" s="1"/>
  <c r="A836" i="2"/>
  <c r="B836" i="2" s="1"/>
  <c r="A832" i="2"/>
  <c r="B832" i="2" s="1"/>
  <c r="A828" i="2"/>
  <c r="B828" i="2" s="1"/>
  <c r="A824" i="2"/>
  <c r="B824" i="2" s="1"/>
  <c r="A820" i="2"/>
  <c r="B820" i="2" s="1"/>
  <c r="A816" i="2"/>
  <c r="B816" i="2" s="1"/>
  <c r="A812" i="2"/>
  <c r="B812" i="2" s="1"/>
  <c r="A808" i="2"/>
  <c r="B808" i="2" s="1"/>
  <c r="A804" i="2"/>
  <c r="B804" i="2" s="1"/>
  <c r="A800" i="2"/>
  <c r="B800" i="2" s="1"/>
  <c r="A796" i="2"/>
  <c r="B796" i="2" s="1"/>
  <c r="A792" i="2"/>
  <c r="B792" i="2" s="1"/>
  <c r="A788" i="2"/>
  <c r="B788" i="2" s="1"/>
  <c r="A784" i="2"/>
  <c r="B784" i="2" s="1"/>
  <c r="A780" i="2"/>
  <c r="B780" i="2" s="1"/>
  <c r="A776" i="2"/>
  <c r="B776" i="2" s="1"/>
  <c r="A772" i="2"/>
  <c r="B772" i="2" s="1"/>
  <c r="A768" i="2"/>
  <c r="B768" i="2" s="1"/>
  <c r="A907" i="2"/>
  <c r="B907" i="2" s="1"/>
  <c r="A903" i="2"/>
  <c r="B903" i="2" s="1"/>
  <c r="A899" i="2"/>
  <c r="B899" i="2" s="1"/>
  <c r="A895" i="2"/>
  <c r="B895" i="2" s="1"/>
  <c r="A891" i="2"/>
  <c r="B891" i="2" s="1"/>
  <c r="A887" i="2"/>
  <c r="B887" i="2" s="1"/>
  <c r="A883" i="2"/>
  <c r="B883" i="2" s="1"/>
  <c r="A879" i="2"/>
  <c r="B879" i="2" s="1"/>
  <c r="A875" i="2"/>
  <c r="B875" i="2" s="1"/>
  <c r="A871" i="2"/>
  <c r="B871" i="2" s="1"/>
  <c r="A867" i="2"/>
  <c r="B867" i="2" s="1"/>
  <c r="A863" i="2"/>
  <c r="B863" i="2" s="1"/>
  <c r="A859" i="2"/>
  <c r="B859" i="2" s="1"/>
  <c r="A855" i="2"/>
  <c r="B855" i="2" s="1"/>
  <c r="A851" i="2"/>
  <c r="B851" i="2" s="1"/>
  <c r="A847" i="2"/>
  <c r="B847" i="2" s="1"/>
  <c r="A843" i="2"/>
  <c r="B843" i="2" s="1"/>
  <c r="A839" i="2"/>
  <c r="B839" i="2" s="1"/>
  <c r="A835" i="2"/>
  <c r="B835" i="2" s="1"/>
  <c r="A831" i="2"/>
  <c r="B831" i="2" s="1"/>
  <c r="A827" i="2"/>
  <c r="B827" i="2" s="1"/>
  <c r="A823" i="2"/>
  <c r="B823" i="2" s="1"/>
  <c r="A819" i="2"/>
  <c r="B819" i="2" s="1"/>
  <c r="A815" i="2"/>
  <c r="B815" i="2" s="1"/>
  <c r="A811" i="2"/>
  <c r="B811" i="2" s="1"/>
  <c r="A807" i="2"/>
  <c r="B807" i="2" s="1"/>
  <c r="A803" i="2"/>
  <c r="B803" i="2" s="1"/>
  <c r="A799" i="2"/>
  <c r="B799" i="2" s="1"/>
  <c r="A795" i="2"/>
  <c r="B795" i="2" s="1"/>
  <c r="A791" i="2"/>
  <c r="B791" i="2" s="1"/>
  <c r="A787" i="2"/>
  <c r="B787" i="2" s="1"/>
  <c r="A783" i="2"/>
  <c r="B783" i="2" s="1"/>
  <c r="A779" i="2"/>
  <c r="B779" i="2" s="1"/>
  <c r="A775" i="2"/>
  <c r="B775" i="2" s="1"/>
  <c r="A771" i="2"/>
  <c r="B771" i="2" s="1"/>
  <c r="A767" i="2"/>
  <c r="B767" i="2" s="1"/>
  <c r="A906" i="2"/>
  <c r="B906" i="2" s="1"/>
  <c r="A902" i="2"/>
  <c r="B902" i="2" s="1"/>
  <c r="A898" i="2"/>
  <c r="B898" i="2" s="1"/>
  <c r="A894" i="2"/>
  <c r="B894" i="2" s="1"/>
  <c r="A890" i="2"/>
  <c r="B890" i="2" s="1"/>
  <c r="A886" i="2"/>
  <c r="B886" i="2" s="1"/>
  <c r="A882" i="2"/>
  <c r="B882" i="2" s="1"/>
  <c r="A878" i="2"/>
  <c r="B878" i="2" s="1"/>
  <c r="A874" i="2"/>
  <c r="B874" i="2" s="1"/>
  <c r="A870" i="2"/>
  <c r="B870" i="2" s="1"/>
  <c r="A866" i="2"/>
  <c r="B866" i="2" s="1"/>
  <c r="A862" i="2"/>
  <c r="B862" i="2" s="1"/>
  <c r="A858" i="2"/>
  <c r="B858" i="2" s="1"/>
  <c r="A854" i="2"/>
  <c r="B854" i="2" s="1"/>
  <c r="A850" i="2"/>
  <c r="B850" i="2" s="1"/>
  <c r="A846" i="2"/>
  <c r="B846" i="2" s="1"/>
  <c r="A842" i="2"/>
  <c r="B842" i="2" s="1"/>
  <c r="A838" i="2"/>
  <c r="B838" i="2" s="1"/>
  <c r="A834" i="2"/>
  <c r="B834" i="2" s="1"/>
  <c r="A830" i="2"/>
  <c r="B830" i="2" s="1"/>
  <c r="A826" i="2"/>
  <c r="B826" i="2" s="1"/>
  <c r="A822" i="2"/>
  <c r="B822" i="2" s="1"/>
  <c r="A818" i="2"/>
  <c r="B818" i="2" s="1"/>
  <c r="A814" i="2"/>
  <c r="B814" i="2" s="1"/>
  <c r="A810" i="2"/>
  <c r="B810" i="2" s="1"/>
  <c r="A806" i="2"/>
  <c r="B806" i="2" s="1"/>
  <c r="A802" i="2"/>
  <c r="B802" i="2" s="1"/>
  <c r="A798" i="2"/>
  <c r="B798" i="2" s="1"/>
  <c r="A794" i="2"/>
  <c r="B794" i="2" s="1"/>
  <c r="A790" i="2"/>
  <c r="B790" i="2" s="1"/>
  <c r="A786" i="2"/>
  <c r="B786" i="2" s="1"/>
  <c r="A782" i="2"/>
  <c r="B782" i="2" s="1"/>
  <c r="A778" i="2"/>
  <c r="B778" i="2" s="1"/>
  <c r="A774" i="2"/>
  <c r="B774" i="2" s="1"/>
  <c r="A770" i="2"/>
  <c r="B770" i="2" s="1"/>
  <c r="A905" i="2"/>
  <c r="B905" i="2" s="1"/>
  <c r="A901" i="2"/>
  <c r="B901" i="2" s="1"/>
  <c r="A897" i="2"/>
  <c r="B897" i="2" s="1"/>
  <c r="A893" i="2"/>
  <c r="B893" i="2" s="1"/>
  <c r="A889" i="2"/>
  <c r="B889" i="2" s="1"/>
  <c r="A885" i="2"/>
  <c r="B885" i="2" s="1"/>
  <c r="A881" i="2"/>
  <c r="B881" i="2" s="1"/>
  <c r="A877" i="2"/>
  <c r="B877" i="2" s="1"/>
  <c r="A873" i="2"/>
  <c r="B873" i="2" s="1"/>
  <c r="A869" i="2"/>
  <c r="B869" i="2" s="1"/>
  <c r="A865" i="2"/>
  <c r="B865" i="2" s="1"/>
  <c r="A861" i="2"/>
  <c r="B861" i="2" s="1"/>
  <c r="A857" i="2"/>
  <c r="B857" i="2" s="1"/>
  <c r="A853" i="2"/>
  <c r="B853" i="2" s="1"/>
  <c r="A849" i="2"/>
  <c r="B849" i="2" s="1"/>
  <c r="A845" i="2"/>
  <c r="B845" i="2" s="1"/>
  <c r="A841" i="2"/>
  <c r="B841" i="2" s="1"/>
  <c r="A837" i="2"/>
  <c r="B837" i="2" s="1"/>
  <c r="A833" i="2"/>
  <c r="B833" i="2" s="1"/>
  <c r="A829" i="2"/>
  <c r="B829" i="2" s="1"/>
  <c r="A825" i="2"/>
  <c r="B825" i="2" s="1"/>
  <c r="A821" i="2"/>
  <c r="B821" i="2" s="1"/>
  <c r="A817" i="2"/>
  <c r="B817" i="2" s="1"/>
  <c r="A813" i="2"/>
  <c r="B813" i="2" s="1"/>
  <c r="A809" i="2"/>
  <c r="B809" i="2" s="1"/>
  <c r="A805" i="2"/>
  <c r="B805" i="2" s="1"/>
  <c r="A801" i="2"/>
  <c r="B801" i="2" s="1"/>
  <c r="A797" i="2"/>
  <c r="B797" i="2" s="1"/>
  <c r="A793" i="2"/>
  <c r="B793" i="2" s="1"/>
  <c r="A789" i="2"/>
  <c r="B789" i="2" s="1"/>
  <c r="A785" i="2"/>
  <c r="B785" i="2" s="1"/>
  <c r="A781" i="2"/>
  <c r="B781" i="2" s="1"/>
  <c r="A777" i="2"/>
  <c r="B777" i="2" s="1"/>
  <c r="A773" i="2"/>
  <c r="B773" i="2" s="1"/>
  <c r="A769" i="2"/>
  <c r="B769" i="2" s="1"/>
  <c r="I82" i="2"/>
  <c r="I83" i="2"/>
  <c r="I85" i="2"/>
  <c r="I86" i="2"/>
  <c r="I87" i="2"/>
  <c r="I88" i="2"/>
  <c r="I89" i="2"/>
  <c r="I91" i="2"/>
  <c r="I92" i="2"/>
  <c r="I93" i="2"/>
  <c r="I94" i="2"/>
  <c r="I95" i="2"/>
  <c r="I97" i="2"/>
  <c r="I98" i="2"/>
  <c r="I99" i="2"/>
  <c r="I100" i="2"/>
  <c r="I101" i="2"/>
  <c r="I102" i="2"/>
  <c r="I103" i="2"/>
  <c r="I107" i="2"/>
  <c r="I108" i="2"/>
  <c r="I110" i="2"/>
  <c r="I111" i="2"/>
  <c r="I112" i="2"/>
  <c r="I113" i="2"/>
  <c r="I117" i="2"/>
  <c r="I118" i="2"/>
  <c r="I119" i="2"/>
  <c r="I120" i="2"/>
  <c r="I122" i="2"/>
  <c r="I123" i="2"/>
  <c r="I125" i="2"/>
  <c r="I127" i="2"/>
  <c r="I128" i="2"/>
  <c r="I129" i="2"/>
  <c r="I130" i="2"/>
  <c r="I132" i="2"/>
  <c r="I133" i="2"/>
  <c r="I134" i="2"/>
  <c r="I135" i="2"/>
  <c r="I136" i="2"/>
  <c r="I137" i="2"/>
  <c r="I138" i="2"/>
  <c r="I139" i="2"/>
  <c r="I140" i="2"/>
  <c r="I141" i="2"/>
  <c r="I142" i="2"/>
  <c r="I143" i="2"/>
  <c r="I144" i="2"/>
  <c r="I146" i="2"/>
  <c r="I147" i="2"/>
  <c r="I149" i="2"/>
  <c r="I150" i="2"/>
  <c r="I151" i="2"/>
  <c r="I152" i="2"/>
  <c r="I153" i="2"/>
  <c r="I154" i="2"/>
  <c r="I155" i="2"/>
  <c r="I156" i="2"/>
  <c r="I157" i="2"/>
  <c r="I158" i="2"/>
  <c r="I159" i="2"/>
  <c r="I160" i="2"/>
  <c r="I162" i="2"/>
  <c r="I164" i="2"/>
  <c r="I165" i="2"/>
  <c r="I166" i="2"/>
  <c r="I169" i="2"/>
  <c r="I170" i="2"/>
  <c r="I171" i="2"/>
  <c r="I173" i="2"/>
  <c r="I174" i="2"/>
  <c r="I175" i="2"/>
  <c r="I176" i="2"/>
  <c r="I177" i="2"/>
  <c r="I179" i="2"/>
  <c r="I182" i="2"/>
  <c r="I183" i="2"/>
  <c r="I184" i="2"/>
  <c r="I185" i="2"/>
  <c r="I186" i="2"/>
  <c r="I187" i="2"/>
  <c r="I189" i="2"/>
  <c r="I192" i="2"/>
  <c r="I193" i="2"/>
  <c r="I194" i="2"/>
  <c r="I195" i="2"/>
  <c r="I196" i="2"/>
  <c r="I197" i="2"/>
  <c r="I198" i="2"/>
  <c r="I199" i="2"/>
  <c r="I200" i="2"/>
  <c r="I201" i="2"/>
  <c r="I202" i="2"/>
  <c r="I203" i="2"/>
  <c r="I204" i="2"/>
  <c r="I205" i="2"/>
  <c r="I207" i="2"/>
  <c r="I208" i="2"/>
  <c r="I209" i="2"/>
  <c r="I210" i="2"/>
  <c r="I211" i="2"/>
  <c r="I212" i="2"/>
  <c r="I213" i="2"/>
  <c r="I214" i="2"/>
  <c r="I215" i="2"/>
  <c r="I216" i="2"/>
  <c r="I218" i="2"/>
  <c r="I219" i="2"/>
  <c r="I220" i="2"/>
  <c r="I221" i="2"/>
  <c r="I223" i="2"/>
  <c r="I224" i="2"/>
  <c r="I225" i="2"/>
  <c r="I226" i="2"/>
  <c r="I227" i="2"/>
  <c r="I229" i="2"/>
  <c r="I230" i="2"/>
  <c r="I231" i="2"/>
  <c r="I232" i="2"/>
  <c r="I233" i="2"/>
  <c r="I234" i="2"/>
  <c r="I235" i="2"/>
  <c r="I236" i="2"/>
  <c r="I237" i="2"/>
  <c r="I238" i="2"/>
  <c r="I239" i="2"/>
  <c r="I241" i="2"/>
  <c r="I243" i="2"/>
  <c r="I244" i="2"/>
  <c r="I247" i="2"/>
  <c r="I248" i="2"/>
  <c r="I249" i="2"/>
  <c r="I250" i="2"/>
  <c r="I251" i="2"/>
  <c r="I252" i="2"/>
  <c r="I253" i="2"/>
  <c r="I254" i="2"/>
  <c r="I256" i="2"/>
  <c r="I257" i="2"/>
  <c r="I259" i="2"/>
  <c r="I260" i="2"/>
  <c r="I261" i="2"/>
  <c r="I262" i="2"/>
  <c r="I263" i="2"/>
  <c r="I264" i="2"/>
  <c r="I265" i="2"/>
  <c r="I266" i="2"/>
  <c r="I267" i="2"/>
  <c r="I268" i="2"/>
  <c r="I269" i="2"/>
  <c r="I270" i="2"/>
  <c r="I271" i="2"/>
  <c r="I272" i="2"/>
  <c r="I273" i="2"/>
  <c r="I274" i="2"/>
  <c r="I275" i="2"/>
  <c r="I276" i="2"/>
  <c r="I277" i="2"/>
  <c r="I278" i="2"/>
  <c r="I279" i="2"/>
  <c r="I281" i="2"/>
  <c r="I282" i="2"/>
  <c r="I283" i="2"/>
  <c r="I284" i="2"/>
  <c r="I285" i="2"/>
  <c r="I286" i="2"/>
  <c r="I287" i="2"/>
  <c r="I289" i="2"/>
  <c r="I290" i="2"/>
  <c r="I291" i="2"/>
  <c r="I292" i="2"/>
  <c r="I293" i="2"/>
  <c r="I294" i="2"/>
  <c r="I298" i="2"/>
  <c r="I299" i="2"/>
  <c r="I300" i="2"/>
  <c r="I301" i="2"/>
  <c r="I302" i="2"/>
  <c r="I303" i="2"/>
  <c r="I304" i="2"/>
  <c r="I305" i="2"/>
  <c r="I306" i="2"/>
  <c r="I307" i="2"/>
  <c r="I309" i="2"/>
  <c r="I310" i="2"/>
  <c r="I311" i="2"/>
  <c r="I312" i="2"/>
  <c r="I313" i="2"/>
  <c r="I314" i="2"/>
  <c r="I316" i="2"/>
  <c r="I317" i="2"/>
  <c r="I318" i="2"/>
  <c r="I319" i="2"/>
  <c r="I320" i="2"/>
  <c r="I321" i="2"/>
  <c r="I322" i="2"/>
  <c r="I325" i="2"/>
  <c r="I326" i="2"/>
  <c r="I327" i="2"/>
  <c r="I328" i="2"/>
  <c r="I329" i="2"/>
  <c r="I330" i="2"/>
  <c r="I331" i="2"/>
  <c r="I332" i="2"/>
  <c r="I333" i="2"/>
  <c r="I335" i="2"/>
  <c r="I336" i="2"/>
  <c r="I337" i="2"/>
  <c r="I338" i="2"/>
  <c r="I346" i="2"/>
  <c r="I349" i="2"/>
  <c r="I350" i="2"/>
  <c r="I351" i="2"/>
  <c r="I352" i="2"/>
  <c r="I353" i="2"/>
  <c r="I355" i="2"/>
  <c r="I356" i="2"/>
  <c r="I357" i="2"/>
  <c r="I358" i="2"/>
  <c r="I359" i="2"/>
  <c r="I360" i="2"/>
  <c r="I361" i="2"/>
  <c r="I362" i="2"/>
  <c r="I363" i="2"/>
  <c r="I364" i="2"/>
  <c r="I366" i="2"/>
  <c r="I368" i="2"/>
  <c r="I369" i="2"/>
  <c r="I370" i="2"/>
  <c r="I372" i="2"/>
  <c r="I373" i="2"/>
  <c r="I377" i="2"/>
  <c r="I378" i="2"/>
  <c r="I379" i="2"/>
  <c r="I380" i="2"/>
  <c r="I381" i="2"/>
  <c r="I382" i="2"/>
  <c r="I383" i="2"/>
  <c r="I385" i="2"/>
  <c r="I386" i="2"/>
  <c r="I387" i="2"/>
  <c r="I388" i="2"/>
  <c r="I389" i="2"/>
  <c r="I390" i="2"/>
  <c r="I391" i="2"/>
  <c r="I393" i="2"/>
  <c r="I394" i="2"/>
  <c r="I395" i="2"/>
  <c r="I396" i="2"/>
  <c r="I397" i="2"/>
  <c r="I398" i="2"/>
  <c r="I399" i="2"/>
  <c r="I400" i="2"/>
  <c r="I401" i="2"/>
  <c r="I404" i="2"/>
  <c r="I405" i="2"/>
  <c r="I406" i="2"/>
  <c r="I407" i="2"/>
  <c r="I408" i="2"/>
  <c r="I409" i="2"/>
  <c r="I410" i="2"/>
  <c r="I411" i="2"/>
  <c r="I412" i="2"/>
  <c r="I413" i="2"/>
  <c r="I414" i="2"/>
  <c r="I416" i="2"/>
  <c r="I417" i="2"/>
  <c r="I418" i="2"/>
  <c r="I419" i="2"/>
  <c r="I420" i="2"/>
  <c r="I421" i="2"/>
  <c r="I422" i="2"/>
  <c r="I423" i="2"/>
  <c r="I425" i="2"/>
  <c r="I426" i="2"/>
  <c r="I429" i="2"/>
  <c r="I430" i="2"/>
  <c r="I431" i="2"/>
  <c r="I433" i="2"/>
  <c r="I434" i="2"/>
  <c r="I435" i="2"/>
  <c r="I436" i="2"/>
  <c r="I437" i="2"/>
  <c r="I438" i="2"/>
  <c r="I439" i="2"/>
  <c r="I440" i="2"/>
  <c r="I441" i="2"/>
  <c r="I442" i="2"/>
  <c r="I443" i="2"/>
  <c r="I445" i="2"/>
  <c r="I446" i="2"/>
  <c r="I447" i="2"/>
  <c r="I448" i="2"/>
  <c r="I450" i="2"/>
  <c r="I451" i="2"/>
  <c r="I452" i="2"/>
  <c r="I453" i="2"/>
  <c r="I454" i="2"/>
  <c r="I455" i="2"/>
  <c r="I456" i="2"/>
  <c r="I457" i="2"/>
  <c r="I458" i="2"/>
  <c r="I459" i="2"/>
  <c r="I461" i="2"/>
  <c r="I463" i="2"/>
  <c r="I464" i="2"/>
  <c r="I465" i="2"/>
  <c r="I466" i="2"/>
  <c r="I468" i="2"/>
  <c r="I469" i="2"/>
  <c r="I471" i="2"/>
  <c r="I473" i="2"/>
  <c r="I474" i="2"/>
  <c r="I475" i="2"/>
  <c r="I478" i="2"/>
  <c r="I479" i="2"/>
  <c r="I480" i="2"/>
  <c r="I482" i="2"/>
  <c r="I483" i="2"/>
  <c r="I484" i="2"/>
  <c r="I485" i="2"/>
  <c r="I489" i="2"/>
  <c r="I490" i="2"/>
  <c r="I491" i="2"/>
  <c r="I493" i="2"/>
  <c r="I494" i="2"/>
  <c r="I497" i="2"/>
  <c r="I498" i="2"/>
  <c r="I499" i="2"/>
  <c r="I506" i="2"/>
  <c r="I507" i="2"/>
  <c r="I508" i="2"/>
  <c r="I509" i="2"/>
  <c r="I510" i="2"/>
  <c r="I511" i="2"/>
  <c r="I512" i="2"/>
  <c r="I513" i="2"/>
  <c r="I514" i="2"/>
  <c r="I515" i="2"/>
  <c r="I520" i="2"/>
  <c r="I521" i="2"/>
  <c r="I522" i="2"/>
  <c r="I523" i="2"/>
  <c r="I524" i="2"/>
  <c r="I525" i="2"/>
  <c r="I526" i="2"/>
  <c r="I527" i="2"/>
  <c r="I528" i="2"/>
  <c r="I531" i="2"/>
  <c r="I532" i="2"/>
  <c r="I533" i="2"/>
  <c r="I534" i="2"/>
  <c r="I535" i="2"/>
  <c r="I536" i="2"/>
  <c r="I538" i="2"/>
  <c r="I539" i="2"/>
  <c r="I540" i="2"/>
  <c r="I541" i="2"/>
  <c r="I542" i="2"/>
  <c r="I543" i="2"/>
  <c r="I544" i="2"/>
  <c r="I545" i="2"/>
  <c r="I546" i="2"/>
  <c r="I547" i="2"/>
  <c r="I548" i="2"/>
  <c r="I549" i="2"/>
  <c r="I550" i="2"/>
  <c r="I551" i="2"/>
  <c r="I552" i="2"/>
  <c r="I553" i="2"/>
  <c r="I554" i="2"/>
  <c r="I555" i="2"/>
  <c r="I556" i="2"/>
  <c r="I557" i="2"/>
  <c r="I558" i="2"/>
  <c r="I559" i="2"/>
  <c r="I560" i="2"/>
  <c r="I561" i="2"/>
  <c r="I562" i="2"/>
  <c r="I563" i="2"/>
  <c r="I564" i="2"/>
  <c r="I565" i="2"/>
  <c r="I566" i="2"/>
  <c r="I567" i="2"/>
  <c r="I568" i="2"/>
  <c r="I569" i="2"/>
  <c r="I570" i="2"/>
  <c r="I571" i="2"/>
  <c r="I572" i="2"/>
  <c r="I573" i="2"/>
  <c r="I574" i="2"/>
  <c r="I575" i="2"/>
  <c r="I576" i="2"/>
  <c r="I577" i="2"/>
  <c r="I578" i="2"/>
  <c r="I579" i="2"/>
  <c r="I580" i="2"/>
  <c r="I581" i="2"/>
  <c r="I582" i="2"/>
  <c r="I583" i="2"/>
  <c r="I584" i="2"/>
  <c r="I585" i="2"/>
  <c r="I586" i="2"/>
  <c r="I587" i="2"/>
  <c r="I588" i="2"/>
  <c r="I589" i="2"/>
  <c r="I590" i="2"/>
  <c r="I591" i="2"/>
  <c r="I592" i="2"/>
  <c r="I593" i="2"/>
  <c r="I594" i="2"/>
  <c r="I595" i="2"/>
  <c r="I597" i="2"/>
  <c r="I598" i="2"/>
  <c r="I599" i="2"/>
  <c r="I600" i="2"/>
  <c r="I601" i="2"/>
  <c r="I602" i="2"/>
  <c r="I603" i="2"/>
  <c r="I604" i="2"/>
  <c r="I605" i="2"/>
  <c r="I606" i="2"/>
  <c r="I607" i="2"/>
  <c r="I609" i="2"/>
  <c r="I610" i="2"/>
  <c r="I611" i="2"/>
  <c r="I613" i="2"/>
  <c r="I614" i="2"/>
  <c r="I615" i="2"/>
  <c r="I616" i="2"/>
  <c r="I617" i="2"/>
  <c r="I618" i="2"/>
  <c r="I619" i="2"/>
  <c r="I620" i="2"/>
  <c r="I621" i="2"/>
  <c r="I622" i="2"/>
  <c r="I623" i="2"/>
  <c r="I624" i="2"/>
  <c r="I625" i="2"/>
  <c r="I626" i="2"/>
  <c r="I627" i="2"/>
  <c r="I628" i="2"/>
  <c r="I629" i="2"/>
  <c r="I630" i="2"/>
  <c r="I631" i="2"/>
  <c r="I632" i="2"/>
  <c r="I633" i="2"/>
  <c r="I634" i="2"/>
  <c r="I635" i="2"/>
  <c r="I636" i="2"/>
  <c r="I637" i="2"/>
  <c r="I638" i="2"/>
  <c r="I639" i="2"/>
  <c r="I640" i="2"/>
  <c r="I641" i="2"/>
  <c r="I643" i="2"/>
  <c r="I644" i="2"/>
  <c r="I645" i="2"/>
  <c r="I646" i="2"/>
  <c r="I647" i="2"/>
  <c r="I649" i="2"/>
  <c r="I650" i="2"/>
  <c r="I651" i="2"/>
  <c r="I652" i="2"/>
  <c r="I654" i="2"/>
  <c r="I655" i="2"/>
  <c r="I656" i="2"/>
  <c r="I657" i="2"/>
  <c r="I658" i="2"/>
  <c r="I659" i="2"/>
  <c r="I660" i="2"/>
  <c r="I661" i="2"/>
  <c r="I662" i="2"/>
  <c r="I663" i="2"/>
  <c r="I664" i="2"/>
  <c r="I665" i="2"/>
  <c r="I667" i="2"/>
  <c r="I668" i="2"/>
  <c r="I670" i="2"/>
  <c r="I672" i="2"/>
  <c r="I673" i="2"/>
  <c r="I674" i="2"/>
  <c r="I675" i="2"/>
  <c r="I676" i="2"/>
  <c r="I677" i="2"/>
  <c r="I678" i="2"/>
  <c r="I679" i="2"/>
  <c r="I680" i="2"/>
  <c r="I681" i="2"/>
  <c r="I683" i="2"/>
  <c r="I684" i="2"/>
  <c r="I687" i="2"/>
  <c r="I688" i="2"/>
  <c r="I690" i="2"/>
  <c r="I691" i="2"/>
  <c r="I692" i="2"/>
  <c r="I694" i="2"/>
  <c r="I695" i="2"/>
  <c r="I696" i="2"/>
  <c r="I697" i="2"/>
  <c r="I698" i="2"/>
  <c r="I699" i="2"/>
  <c r="I700" i="2"/>
  <c r="I701" i="2"/>
  <c r="I702" i="2"/>
  <c r="I703" i="2"/>
  <c r="I705" i="2"/>
  <c r="I706" i="2"/>
  <c r="I707" i="2"/>
  <c r="I708" i="2"/>
  <c r="I709" i="2"/>
  <c r="I710" i="2"/>
  <c r="I711" i="2"/>
  <c r="I712" i="2"/>
  <c r="I713" i="2"/>
  <c r="I714" i="2"/>
  <c r="I715" i="2"/>
  <c r="I716" i="2"/>
  <c r="I717" i="2"/>
  <c r="I718" i="2"/>
  <c r="I719" i="2"/>
  <c r="I720" i="2"/>
  <c r="I721" i="2"/>
  <c r="I722" i="2"/>
  <c r="I723" i="2"/>
  <c r="I724" i="2"/>
  <c r="I725" i="2"/>
  <c r="I726" i="2"/>
  <c r="I727" i="2"/>
  <c r="I728" i="2"/>
  <c r="I730" i="2"/>
  <c r="I731" i="2"/>
  <c r="I732" i="2"/>
  <c r="I733" i="2"/>
  <c r="I734" i="2"/>
  <c r="I735" i="2"/>
  <c r="I736" i="2"/>
  <c r="I737" i="2"/>
  <c r="I738" i="2"/>
  <c r="I739" i="2"/>
  <c r="I740" i="2"/>
  <c r="I741" i="2"/>
  <c r="I742" i="2"/>
  <c r="I743" i="2"/>
  <c r="I744" i="2"/>
  <c r="I745" i="2"/>
  <c r="I746" i="2"/>
  <c r="I747" i="2"/>
  <c r="I748" i="2"/>
  <c r="I749" i="2"/>
  <c r="I750" i="2"/>
  <c r="I751" i="2"/>
  <c r="I752" i="2"/>
  <c r="I753" i="2"/>
  <c r="I754" i="2"/>
  <c r="I755" i="2"/>
  <c r="I756" i="2"/>
  <c r="I757" i="2"/>
  <c r="I758" i="2"/>
  <c r="I759" i="2"/>
  <c r="I760" i="2"/>
  <c r="I761" i="2"/>
  <c r="I762" i="2"/>
  <c r="I764" i="2"/>
  <c r="I33" i="2"/>
  <c r="I34" i="2"/>
  <c r="I35" i="2"/>
  <c r="I36" i="2"/>
  <c r="I37" i="2"/>
  <c r="I38" i="2"/>
  <c r="I39" i="2"/>
  <c r="I40" i="2"/>
  <c r="I41" i="2"/>
  <c r="I42" i="2"/>
  <c r="I43" i="2"/>
  <c r="I44" i="2"/>
  <c r="I45" i="2"/>
  <c r="I46" i="2"/>
  <c r="I47" i="2"/>
  <c r="I48" i="2"/>
  <c r="I49" i="2"/>
  <c r="I50" i="2"/>
  <c r="I51" i="2"/>
  <c r="I52" i="2"/>
  <c r="I53" i="2"/>
  <c r="I54" i="2"/>
  <c r="I55" i="2"/>
  <c r="I56" i="2"/>
  <c r="I57" i="2"/>
  <c r="I58" i="2"/>
  <c r="I59" i="2"/>
  <c r="I60" i="2"/>
  <c r="I61" i="2"/>
  <c r="I62" i="2"/>
  <c r="I64" i="2"/>
  <c r="I65" i="2"/>
  <c r="I67" i="2"/>
  <c r="I68" i="2"/>
  <c r="I69" i="2"/>
  <c r="I70" i="2"/>
  <c r="I71" i="2"/>
  <c r="I73" i="2"/>
  <c r="I75" i="2"/>
  <c r="I76" i="2"/>
  <c r="I77" i="2"/>
  <c r="I78" i="2"/>
  <c r="I79" i="2"/>
  <c r="I80" i="2"/>
  <c r="I81" i="2"/>
  <c r="I18" i="2"/>
  <c r="I19" i="2"/>
  <c r="I20" i="2"/>
  <c r="I21" i="2"/>
  <c r="I22" i="2"/>
  <c r="I23" i="2"/>
  <c r="I24" i="2"/>
  <c r="I25" i="2"/>
  <c r="I26" i="2"/>
  <c r="I27" i="2"/>
  <c r="I28" i="2"/>
  <c r="I29" i="2"/>
  <c r="I30" i="2"/>
  <c r="I31" i="2"/>
  <c r="I32" i="2"/>
  <c r="I4" i="2"/>
  <c r="I5" i="2"/>
  <c r="I6" i="2"/>
  <c r="I7" i="2"/>
  <c r="I8" i="2"/>
  <c r="I9" i="2"/>
  <c r="I10" i="2"/>
  <c r="I11" i="2"/>
  <c r="I12" i="2"/>
  <c r="I13" i="2"/>
  <c r="I14" i="2"/>
  <c r="I15" i="2"/>
  <c r="I16" i="2"/>
  <c r="I3" i="12" l="1"/>
  <c r="I4" i="12"/>
  <c r="I5" i="12"/>
  <c r="I6" i="12"/>
  <c r="I7" i="12"/>
  <c r="I8" i="12"/>
  <c r="I9" i="12"/>
  <c r="I10" i="12"/>
  <c r="I11" i="12"/>
  <c r="I12" i="12"/>
  <c r="I13" i="12"/>
  <c r="I14" i="12"/>
  <c r="I15" i="12"/>
  <c r="I16" i="12"/>
  <c r="I17" i="12"/>
  <c r="I18" i="12"/>
  <c r="I19" i="12"/>
  <c r="I20" i="12"/>
  <c r="I21" i="12"/>
  <c r="I22" i="12"/>
  <c r="I23" i="12"/>
  <c r="I24" i="12"/>
  <c r="I25" i="12"/>
  <c r="I26" i="12"/>
  <c r="I27" i="12"/>
  <c r="I28" i="12"/>
  <c r="I29" i="12"/>
  <c r="I30" i="12"/>
  <c r="I31" i="12"/>
  <c r="I32" i="12"/>
  <c r="I33" i="12"/>
  <c r="I34" i="12"/>
  <c r="I35" i="12"/>
  <c r="I36" i="12"/>
  <c r="I37" i="12"/>
  <c r="I38" i="12"/>
  <c r="I39" i="12"/>
  <c r="I40" i="12"/>
  <c r="I41" i="12"/>
  <c r="I42" i="12"/>
  <c r="I43" i="12"/>
  <c r="I44" i="12"/>
  <c r="I45" i="12"/>
  <c r="I46" i="12"/>
  <c r="I47" i="12"/>
  <c r="I48" i="12"/>
  <c r="I49" i="12"/>
  <c r="I50" i="12"/>
  <c r="I51" i="12"/>
  <c r="I52" i="12"/>
  <c r="I53" i="12"/>
  <c r="I54" i="12"/>
  <c r="I55" i="12"/>
  <c r="I56" i="12"/>
  <c r="I57" i="12"/>
  <c r="I58" i="12"/>
  <c r="I59" i="12"/>
  <c r="I60" i="12"/>
  <c r="I61" i="12"/>
  <c r="I62" i="12"/>
  <c r="I63" i="12"/>
  <c r="I64" i="12"/>
  <c r="I65" i="12"/>
  <c r="I66" i="12"/>
  <c r="I67" i="12"/>
  <c r="I68" i="12"/>
  <c r="I69" i="12"/>
  <c r="I70" i="12"/>
  <c r="I71" i="12"/>
  <c r="I72" i="12"/>
  <c r="I73" i="12"/>
  <c r="I74" i="12"/>
  <c r="I75" i="12"/>
  <c r="I76" i="12"/>
  <c r="I77" i="12"/>
  <c r="I78" i="12"/>
  <c r="I79" i="12"/>
  <c r="I80" i="12"/>
  <c r="I81" i="12"/>
  <c r="I82" i="12"/>
  <c r="I83" i="12"/>
  <c r="I84" i="12"/>
  <c r="I85" i="12"/>
  <c r="I86" i="12"/>
  <c r="I87" i="12"/>
  <c r="I88" i="12"/>
  <c r="I89" i="12"/>
  <c r="I90" i="12"/>
  <c r="I91" i="12"/>
  <c r="I92" i="12"/>
  <c r="I93" i="12"/>
  <c r="I94" i="12"/>
  <c r="I95" i="12"/>
  <c r="I96" i="12"/>
  <c r="I97" i="12"/>
  <c r="I98" i="12"/>
  <c r="I99" i="12"/>
  <c r="I100" i="12"/>
  <c r="I101" i="12"/>
  <c r="I102" i="12"/>
  <c r="I103" i="12"/>
  <c r="I104" i="12"/>
  <c r="I105" i="12"/>
  <c r="I106" i="12"/>
  <c r="I107" i="12"/>
  <c r="I108" i="12"/>
  <c r="I109" i="12"/>
  <c r="I110" i="12"/>
  <c r="I111" i="12"/>
  <c r="I112" i="12"/>
  <c r="I113" i="12"/>
  <c r="I114" i="12"/>
  <c r="I115" i="12"/>
  <c r="I116" i="12"/>
  <c r="I117" i="12"/>
  <c r="I118" i="12"/>
  <c r="I119" i="12"/>
  <c r="I120" i="12"/>
  <c r="I121" i="12"/>
  <c r="I122" i="12"/>
  <c r="I123" i="12"/>
  <c r="I124" i="12"/>
  <c r="I125" i="12"/>
  <c r="I126" i="12"/>
  <c r="I127" i="12"/>
  <c r="I128" i="12"/>
  <c r="I129" i="12"/>
  <c r="I130" i="12"/>
  <c r="I131" i="12"/>
  <c r="I132" i="12"/>
  <c r="I133" i="12"/>
  <c r="I134" i="12"/>
  <c r="I135" i="12"/>
  <c r="I136" i="12"/>
  <c r="I137" i="12"/>
  <c r="I138" i="12"/>
  <c r="I139" i="12"/>
  <c r="I140" i="12"/>
  <c r="I141" i="12"/>
  <c r="I142" i="12"/>
  <c r="I143" i="12"/>
  <c r="I144" i="12"/>
  <c r="I145" i="12"/>
  <c r="I146" i="12"/>
  <c r="I147" i="12"/>
  <c r="I148" i="12"/>
  <c r="I149" i="12"/>
  <c r="I150" i="12"/>
  <c r="I151" i="12"/>
  <c r="I152" i="12"/>
  <c r="I153" i="12"/>
  <c r="I154" i="12"/>
  <c r="I155" i="12"/>
  <c r="I156" i="12"/>
  <c r="I157" i="12"/>
  <c r="I158" i="12"/>
  <c r="I159" i="12"/>
  <c r="I160" i="12"/>
  <c r="I161" i="12"/>
  <c r="I162" i="12"/>
  <c r="I163" i="12"/>
  <c r="I164" i="12"/>
  <c r="I165" i="12"/>
  <c r="I166" i="12"/>
  <c r="I167" i="12"/>
  <c r="I168" i="12"/>
  <c r="I169" i="12"/>
  <c r="I170" i="12"/>
  <c r="I171" i="12"/>
  <c r="I172" i="12"/>
  <c r="I173" i="12"/>
  <c r="I174" i="12"/>
  <c r="I175" i="12"/>
  <c r="I176" i="12"/>
  <c r="I177" i="12"/>
  <c r="I178" i="12"/>
  <c r="I179" i="12"/>
  <c r="I180" i="12"/>
  <c r="I181" i="12"/>
  <c r="I182" i="12"/>
  <c r="I183" i="12"/>
  <c r="I184" i="12"/>
  <c r="I185" i="12"/>
  <c r="I186" i="12"/>
  <c r="I187" i="12"/>
  <c r="I188" i="12"/>
  <c r="I189" i="12"/>
  <c r="I190" i="12"/>
  <c r="I191" i="12"/>
  <c r="I192" i="12"/>
  <c r="I193" i="12"/>
  <c r="I194" i="12"/>
  <c r="I195" i="12"/>
  <c r="I196" i="12"/>
  <c r="I197" i="12"/>
  <c r="I198" i="12"/>
  <c r="I199" i="12"/>
  <c r="I200" i="12"/>
  <c r="I201" i="12"/>
  <c r="I202" i="12"/>
  <c r="I203" i="12"/>
  <c r="I204" i="12"/>
  <c r="I205" i="12"/>
  <c r="I206" i="12"/>
  <c r="I207" i="12"/>
  <c r="I208" i="12"/>
  <c r="I209" i="12"/>
  <c r="I210" i="12"/>
  <c r="I211" i="12"/>
  <c r="I212" i="12"/>
  <c r="I213" i="12"/>
  <c r="I214" i="12"/>
  <c r="I215" i="12"/>
  <c r="I216" i="12"/>
  <c r="I217" i="12"/>
  <c r="I218" i="12"/>
  <c r="I219" i="12"/>
  <c r="I220" i="12"/>
  <c r="I221" i="12"/>
  <c r="I222" i="12"/>
  <c r="I223" i="12"/>
  <c r="I224" i="12"/>
  <c r="I225" i="12"/>
  <c r="I226" i="12"/>
  <c r="I227" i="12"/>
  <c r="I228" i="12"/>
  <c r="I229" i="12"/>
  <c r="I230" i="12"/>
  <c r="I231" i="12"/>
  <c r="I232" i="12"/>
  <c r="I233" i="12"/>
  <c r="I234" i="12"/>
  <c r="I235" i="12"/>
  <c r="I236" i="12"/>
  <c r="I237" i="12"/>
  <c r="I238" i="12"/>
  <c r="I239" i="12"/>
  <c r="I240" i="12"/>
  <c r="I241" i="12"/>
  <c r="I242" i="12"/>
  <c r="I243" i="12"/>
  <c r="I244" i="12"/>
  <c r="I245" i="12"/>
  <c r="I246" i="12"/>
  <c r="I247" i="12"/>
  <c r="I248" i="12"/>
  <c r="I249" i="12"/>
  <c r="I250" i="12"/>
  <c r="I251" i="12"/>
  <c r="I252" i="12"/>
  <c r="I253" i="12"/>
  <c r="I254" i="12"/>
  <c r="I255" i="12"/>
  <c r="I256" i="12"/>
  <c r="I257" i="12"/>
  <c r="I258" i="12"/>
  <c r="I259" i="12"/>
  <c r="I260" i="12"/>
  <c r="I261" i="12"/>
  <c r="I262" i="12"/>
  <c r="I263" i="12"/>
  <c r="I264" i="12"/>
  <c r="I265" i="12"/>
  <c r="I266" i="12"/>
  <c r="I267" i="12"/>
  <c r="I268" i="12"/>
  <c r="I269" i="12"/>
  <c r="I270" i="12"/>
  <c r="I271" i="12"/>
  <c r="I272" i="12"/>
  <c r="I273" i="12"/>
  <c r="I274" i="12"/>
  <c r="I275" i="12"/>
  <c r="I276" i="12"/>
  <c r="I277" i="12"/>
  <c r="I278" i="12"/>
  <c r="I279" i="12"/>
  <c r="I280" i="12"/>
  <c r="I281" i="12"/>
  <c r="I282" i="12"/>
  <c r="I283" i="12"/>
  <c r="I284" i="12"/>
  <c r="I285" i="12"/>
  <c r="I286" i="12"/>
  <c r="I287" i="12"/>
  <c r="I288" i="12"/>
  <c r="I289" i="12"/>
  <c r="I290" i="12"/>
  <c r="I291" i="12"/>
  <c r="I292" i="12"/>
  <c r="I293" i="12"/>
  <c r="I294" i="12"/>
  <c r="I295" i="12"/>
  <c r="I296" i="12"/>
  <c r="I297" i="12"/>
  <c r="I298" i="12"/>
  <c r="I299" i="12"/>
  <c r="I300" i="12"/>
  <c r="I301" i="12"/>
  <c r="I302" i="12"/>
  <c r="I303" i="12"/>
  <c r="I304" i="12"/>
  <c r="I305" i="12"/>
  <c r="I306" i="12"/>
  <c r="I307" i="12"/>
  <c r="I308" i="12"/>
  <c r="I309" i="12"/>
  <c r="I310" i="12"/>
  <c r="I311" i="12"/>
  <c r="I312" i="12"/>
  <c r="I313" i="12"/>
  <c r="I314" i="12"/>
  <c r="I315" i="12"/>
  <c r="I316" i="12"/>
  <c r="I317" i="12"/>
  <c r="I318" i="12"/>
  <c r="I319" i="12"/>
  <c r="I320" i="12"/>
  <c r="I321" i="12"/>
  <c r="I322" i="12"/>
  <c r="I323" i="12"/>
  <c r="I324" i="12"/>
  <c r="I325" i="12"/>
  <c r="I326" i="12"/>
  <c r="I2" i="12"/>
  <c r="D2" i="12"/>
  <c r="D3" i="12"/>
  <c r="D4" i="12"/>
  <c r="D5" i="12"/>
  <c r="D6" i="12"/>
  <c r="D7" i="12"/>
  <c r="D8" i="12"/>
  <c r="D9" i="12"/>
  <c r="D10" i="12"/>
  <c r="D11" i="12"/>
  <c r="D12" i="12"/>
  <c r="D13" i="12"/>
  <c r="D14" i="12"/>
  <c r="D15" i="12"/>
  <c r="D16" i="12"/>
  <c r="D17" i="12"/>
  <c r="D18" i="12"/>
  <c r="D19" i="12"/>
  <c r="D20" i="12"/>
  <c r="D21" i="12"/>
  <c r="D22" i="12"/>
  <c r="D23" i="12"/>
  <c r="D24" i="12"/>
  <c r="D25" i="12"/>
  <c r="D26" i="12"/>
  <c r="D27" i="12"/>
  <c r="D28" i="12"/>
  <c r="D29" i="12"/>
  <c r="D30" i="12"/>
  <c r="D31" i="12"/>
  <c r="D32" i="12"/>
  <c r="D33" i="12"/>
  <c r="D34" i="12"/>
  <c r="D35" i="12"/>
  <c r="D36" i="12"/>
  <c r="D37" i="12"/>
  <c r="D38" i="12"/>
  <c r="D39" i="12"/>
  <c r="D40" i="12"/>
  <c r="D41" i="12"/>
  <c r="D42" i="12"/>
  <c r="D43" i="12"/>
  <c r="D44" i="12"/>
  <c r="D45" i="12"/>
  <c r="D46" i="12"/>
  <c r="D47" i="12"/>
  <c r="D48" i="12"/>
  <c r="D49" i="12"/>
  <c r="D50" i="12"/>
  <c r="D51" i="12"/>
  <c r="D52" i="12"/>
  <c r="D53" i="12"/>
  <c r="D54" i="12"/>
  <c r="D55" i="12"/>
  <c r="D56" i="12"/>
  <c r="D57" i="12"/>
  <c r="D58" i="12"/>
  <c r="D59" i="12"/>
  <c r="D60" i="12"/>
  <c r="D61" i="12"/>
  <c r="D62" i="12"/>
  <c r="D63" i="12"/>
  <c r="D64" i="12"/>
  <c r="D65" i="12"/>
  <c r="D66" i="12"/>
  <c r="D67" i="12"/>
  <c r="D68" i="12"/>
  <c r="D69" i="12"/>
  <c r="D70" i="12"/>
  <c r="D71" i="12"/>
  <c r="D72" i="12"/>
  <c r="D73" i="12"/>
  <c r="D74" i="12"/>
  <c r="D75" i="12"/>
  <c r="D76" i="12"/>
  <c r="D77" i="12"/>
  <c r="D78" i="12"/>
  <c r="D79" i="12"/>
  <c r="D80" i="12"/>
  <c r="D81" i="12"/>
  <c r="D82" i="12"/>
  <c r="D83" i="12"/>
  <c r="D84" i="12"/>
  <c r="D85" i="12"/>
  <c r="D86" i="12"/>
  <c r="D87" i="12"/>
  <c r="D88" i="12"/>
  <c r="D89" i="12"/>
  <c r="D90" i="12"/>
  <c r="D91" i="12"/>
  <c r="D92" i="12"/>
  <c r="D93" i="12"/>
  <c r="D94" i="12"/>
  <c r="D95" i="12"/>
  <c r="D96" i="12"/>
  <c r="D97" i="12"/>
  <c r="D98" i="12"/>
  <c r="D99" i="12"/>
  <c r="D100" i="12"/>
  <c r="D101" i="12"/>
  <c r="D102" i="12"/>
  <c r="D103" i="12"/>
  <c r="D104" i="12"/>
  <c r="D105" i="12"/>
  <c r="D106" i="12"/>
  <c r="D107" i="12"/>
  <c r="D108" i="12"/>
  <c r="D109" i="12"/>
  <c r="D110" i="12"/>
  <c r="D111" i="12"/>
  <c r="D112" i="12"/>
  <c r="D113" i="12"/>
  <c r="D114" i="12"/>
  <c r="D115" i="12"/>
  <c r="D116" i="12"/>
  <c r="D117" i="12"/>
  <c r="D118" i="12"/>
  <c r="D119" i="12"/>
  <c r="D120" i="12"/>
  <c r="D121" i="12"/>
  <c r="D122" i="12"/>
  <c r="D123" i="12"/>
  <c r="D124" i="12"/>
  <c r="D125" i="12"/>
  <c r="D126" i="12"/>
  <c r="D127" i="12"/>
  <c r="D128" i="12"/>
  <c r="D129" i="12"/>
  <c r="D130" i="12"/>
  <c r="D131" i="12"/>
  <c r="D132" i="12"/>
  <c r="D133" i="12"/>
  <c r="D134" i="12"/>
  <c r="D135" i="12"/>
  <c r="D136" i="12"/>
  <c r="D137" i="12"/>
  <c r="D138" i="12"/>
  <c r="D139" i="12"/>
  <c r="D140" i="12"/>
  <c r="D141" i="12"/>
  <c r="D142" i="12"/>
  <c r="D143" i="12"/>
  <c r="D144" i="12"/>
  <c r="D145" i="12"/>
  <c r="D146" i="12"/>
  <c r="D147" i="12"/>
  <c r="D148" i="12"/>
  <c r="D149" i="12"/>
  <c r="D150" i="12"/>
  <c r="D151" i="12"/>
  <c r="D152" i="12"/>
  <c r="D153" i="12"/>
  <c r="D154" i="12"/>
  <c r="D155" i="12"/>
  <c r="D156" i="12"/>
  <c r="D157" i="12"/>
  <c r="D158" i="12"/>
  <c r="D159" i="12"/>
  <c r="D160" i="12"/>
  <c r="D161" i="12"/>
  <c r="D162" i="12"/>
  <c r="D163" i="12"/>
  <c r="D164" i="12"/>
  <c r="D165" i="12"/>
  <c r="D166" i="12"/>
  <c r="D167" i="12"/>
  <c r="D168" i="12"/>
  <c r="D169" i="12"/>
  <c r="D170" i="12"/>
  <c r="D171" i="12"/>
  <c r="D172" i="12"/>
  <c r="D173" i="12"/>
  <c r="D174" i="12"/>
  <c r="D175" i="12"/>
  <c r="D176" i="12"/>
  <c r="D177" i="12"/>
  <c r="D178" i="12"/>
  <c r="D179" i="12"/>
  <c r="D180" i="12"/>
  <c r="D181" i="12"/>
  <c r="D182" i="12"/>
  <c r="D183" i="12"/>
  <c r="D184" i="12"/>
  <c r="D185" i="12"/>
  <c r="D186" i="12"/>
  <c r="D187" i="12"/>
  <c r="D188" i="12"/>
  <c r="D189" i="12"/>
  <c r="D190" i="12"/>
  <c r="D191" i="12"/>
  <c r="D192" i="12"/>
  <c r="D193" i="12"/>
  <c r="D194" i="12"/>
  <c r="D195" i="12"/>
  <c r="D196" i="12"/>
  <c r="D197" i="12"/>
  <c r="D198" i="12"/>
  <c r="D199" i="12"/>
  <c r="D200" i="12"/>
  <c r="D201" i="12"/>
  <c r="D202" i="12"/>
  <c r="D203" i="12"/>
  <c r="D204" i="12"/>
  <c r="D205" i="12"/>
  <c r="D206" i="12"/>
  <c r="D207" i="12"/>
  <c r="D208" i="12"/>
  <c r="D209" i="12"/>
  <c r="D210" i="12"/>
  <c r="D211" i="12"/>
  <c r="D212" i="12"/>
  <c r="D213" i="12"/>
  <c r="D214" i="12"/>
  <c r="D215" i="12"/>
  <c r="D216" i="12"/>
  <c r="D217" i="12"/>
  <c r="D218" i="12"/>
  <c r="D219" i="12"/>
  <c r="D220" i="12"/>
  <c r="D221" i="12"/>
  <c r="D222" i="12"/>
  <c r="D223" i="12"/>
  <c r="D224" i="12"/>
  <c r="D225" i="12"/>
  <c r="D226" i="12"/>
  <c r="D227" i="12"/>
  <c r="D228" i="12"/>
  <c r="D229" i="12"/>
  <c r="D230" i="12"/>
  <c r="D231" i="12"/>
  <c r="D232" i="12"/>
  <c r="D233" i="12"/>
  <c r="D234" i="12"/>
  <c r="D235" i="12"/>
  <c r="D236" i="12"/>
  <c r="D237" i="12"/>
  <c r="D238" i="12"/>
  <c r="D239" i="12"/>
  <c r="D240" i="12"/>
  <c r="D241" i="12"/>
  <c r="D242" i="12"/>
  <c r="D243" i="12"/>
  <c r="D244" i="12"/>
  <c r="D245" i="12"/>
  <c r="D246" i="12"/>
  <c r="D247" i="12"/>
  <c r="D248" i="12"/>
  <c r="D249" i="12"/>
  <c r="D250" i="12"/>
  <c r="D251" i="12"/>
  <c r="D252" i="12"/>
  <c r="D253" i="12"/>
  <c r="D254" i="12"/>
  <c r="D255" i="12"/>
  <c r="D256" i="12"/>
  <c r="D257" i="12"/>
  <c r="D258" i="12"/>
  <c r="D259" i="12"/>
  <c r="D260" i="12"/>
  <c r="D261" i="12"/>
  <c r="D262" i="12"/>
  <c r="D263" i="12"/>
  <c r="D264" i="12"/>
  <c r="D265" i="12"/>
  <c r="D266" i="12"/>
  <c r="D267" i="12"/>
  <c r="D268" i="12"/>
  <c r="D269" i="12"/>
  <c r="D270" i="12"/>
  <c r="D271" i="12"/>
  <c r="D272" i="12"/>
  <c r="D273" i="12"/>
  <c r="D274" i="12"/>
  <c r="D275" i="12"/>
  <c r="D276" i="12"/>
  <c r="D277" i="12"/>
  <c r="D278" i="12"/>
  <c r="D279" i="12"/>
  <c r="D280" i="12"/>
  <c r="D281" i="12"/>
  <c r="D282" i="12"/>
  <c r="D283" i="12"/>
  <c r="D284" i="12"/>
  <c r="D285" i="12"/>
  <c r="D286" i="12"/>
  <c r="D287" i="12"/>
  <c r="D288" i="12"/>
  <c r="D289" i="12"/>
  <c r="D290" i="12"/>
  <c r="D291" i="12"/>
  <c r="D292" i="12"/>
  <c r="D293" i="12"/>
  <c r="D294" i="12"/>
  <c r="D295" i="12"/>
  <c r="D296" i="12"/>
  <c r="D297" i="12"/>
  <c r="D298" i="12"/>
  <c r="D299" i="12"/>
  <c r="D300" i="12"/>
  <c r="D301" i="12"/>
  <c r="D302" i="12"/>
  <c r="D303" i="12"/>
  <c r="D304" i="12"/>
  <c r="D305" i="12"/>
  <c r="D306" i="12"/>
  <c r="D307" i="12"/>
  <c r="D308" i="12"/>
  <c r="D309" i="12"/>
  <c r="D310" i="12"/>
  <c r="D311" i="12"/>
  <c r="D312" i="12"/>
  <c r="D313" i="12"/>
  <c r="D314" i="12"/>
  <c r="D315" i="12"/>
  <c r="D316" i="12"/>
  <c r="D317" i="12"/>
  <c r="D318" i="12"/>
  <c r="D319" i="12"/>
  <c r="D320" i="12"/>
  <c r="D321" i="12"/>
  <c r="D322" i="12"/>
  <c r="D323" i="12"/>
  <c r="D324" i="12"/>
  <c r="D325" i="12"/>
  <c r="D326" i="12"/>
  <c r="D327" i="12"/>
  <c r="D328" i="12"/>
  <c r="D329" i="12"/>
  <c r="D330" i="12"/>
  <c r="D331" i="12"/>
  <c r="D332" i="12"/>
  <c r="D333" i="12"/>
  <c r="D334" i="12"/>
  <c r="D335" i="12"/>
  <c r="D336" i="12"/>
  <c r="D337" i="12"/>
  <c r="D338" i="12"/>
  <c r="D339" i="12"/>
  <c r="D340" i="12"/>
  <c r="D341" i="12"/>
  <c r="D342" i="12"/>
  <c r="D343" i="12"/>
  <c r="D344" i="12"/>
  <c r="D345" i="12"/>
  <c r="D346" i="12"/>
  <c r="D347" i="12"/>
  <c r="D348" i="12"/>
  <c r="D349" i="12"/>
  <c r="D350" i="12"/>
  <c r="D351" i="12"/>
  <c r="D352" i="12"/>
  <c r="D353" i="12"/>
  <c r="D354" i="12"/>
  <c r="D355" i="12"/>
  <c r="D356" i="12"/>
  <c r="D357" i="12"/>
  <c r="D358" i="12"/>
  <c r="D359" i="12"/>
  <c r="D360" i="12"/>
  <c r="D361" i="12"/>
  <c r="D362" i="12"/>
  <c r="D363" i="12"/>
  <c r="D364" i="12"/>
  <c r="D365" i="12"/>
  <c r="D366" i="12"/>
  <c r="D367" i="12"/>
  <c r="D368" i="12"/>
  <c r="D369" i="12"/>
  <c r="D370" i="12"/>
  <c r="D371" i="12"/>
  <c r="D372" i="12"/>
  <c r="D373" i="12"/>
  <c r="D374" i="12"/>
  <c r="D375" i="12"/>
  <c r="D376" i="12"/>
  <c r="D377" i="12"/>
  <c r="D378" i="12"/>
  <c r="D379" i="12"/>
  <c r="D380" i="12"/>
  <c r="D381" i="12"/>
  <c r="D382" i="12"/>
  <c r="D383" i="12"/>
  <c r="D384" i="12"/>
  <c r="D385" i="12"/>
  <c r="D386" i="12"/>
  <c r="D387" i="12"/>
  <c r="D388" i="12"/>
  <c r="D389" i="12"/>
  <c r="D390" i="12"/>
  <c r="D391" i="12"/>
  <c r="D392" i="12"/>
  <c r="D393" i="12"/>
  <c r="D394" i="12"/>
  <c r="D395" i="12"/>
  <c r="D396" i="12"/>
  <c r="D397" i="12"/>
  <c r="D398" i="12"/>
  <c r="D399" i="12"/>
  <c r="D400" i="12"/>
  <c r="D401" i="12"/>
  <c r="D402" i="12"/>
  <c r="D403" i="12"/>
  <c r="D404" i="12"/>
  <c r="D405" i="12"/>
  <c r="D406" i="12"/>
  <c r="D407" i="12"/>
  <c r="D408" i="12"/>
  <c r="D409" i="12"/>
  <c r="D410" i="12"/>
  <c r="D411" i="12"/>
  <c r="D412" i="12"/>
  <c r="D413" i="12"/>
  <c r="D414" i="12"/>
  <c r="D415" i="12"/>
  <c r="D416" i="12"/>
  <c r="D417" i="12"/>
  <c r="D418" i="12"/>
  <c r="D419" i="12"/>
  <c r="D420" i="12"/>
  <c r="D421" i="12"/>
  <c r="D422" i="12"/>
  <c r="P3" i="2" l="1"/>
  <c r="P4" i="2"/>
  <c r="P5" i="2"/>
  <c r="P6" i="2"/>
  <c r="P7" i="2"/>
  <c r="P8" i="2"/>
  <c r="P9" i="2"/>
  <c r="P10" i="2"/>
  <c r="P11" i="2"/>
  <c r="P12" i="2"/>
  <c r="P13" i="2"/>
  <c r="P14" i="2"/>
  <c r="P15" i="2"/>
  <c r="P16" i="2"/>
  <c r="P17" i="2"/>
  <c r="P18" i="2"/>
  <c r="P19" i="2"/>
  <c r="P20" i="2"/>
  <c r="P21" i="2"/>
  <c r="P22" i="2"/>
  <c r="P23" i="2"/>
  <c r="P24" i="2"/>
  <c r="P25" i="2"/>
  <c r="P26" i="2"/>
  <c r="P27" i="2"/>
  <c r="P28" i="2"/>
  <c r="P29" i="2"/>
  <c r="P30" i="2"/>
  <c r="P31" i="2"/>
  <c r="P32" i="2"/>
  <c r="P33" i="2"/>
  <c r="P34" i="2"/>
  <c r="P35" i="2"/>
  <c r="P36" i="2"/>
  <c r="P37" i="2"/>
  <c r="P38" i="2"/>
  <c r="P39" i="2"/>
  <c r="P40" i="2"/>
  <c r="P41" i="2"/>
  <c r="P42" i="2"/>
  <c r="P43" i="2"/>
  <c r="P44" i="2"/>
  <c r="P45" i="2"/>
  <c r="P46" i="2"/>
  <c r="P47" i="2"/>
  <c r="P48" i="2"/>
  <c r="P49" i="2"/>
  <c r="P50" i="2"/>
  <c r="P51" i="2"/>
  <c r="P52" i="2"/>
  <c r="P53" i="2"/>
  <c r="P54" i="2"/>
  <c r="P55" i="2"/>
  <c r="P56" i="2"/>
  <c r="P57" i="2"/>
  <c r="P58" i="2"/>
  <c r="P59" i="2"/>
  <c r="P60" i="2"/>
  <c r="P61" i="2"/>
  <c r="P62" i="2"/>
  <c r="P63" i="2"/>
  <c r="P64" i="2"/>
  <c r="P65" i="2"/>
  <c r="P66" i="2"/>
  <c r="P67" i="2"/>
  <c r="P68" i="2"/>
  <c r="P69" i="2"/>
  <c r="P70" i="2"/>
  <c r="P71" i="2"/>
  <c r="P72" i="2"/>
  <c r="P73" i="2"/>
  <c r="P74" i="2"/>
  <c r="P75" i="2"/>
  <c r="P76" i="2"/>
  <c r="P77" i="2"/>
  <c r="P78" i="2"/>
  <c r="P79" i="2"/>
  <c r="P80" i="2"/>
  <c r="P81" i="2"/>
  <c r="P82" i="2"/>
  <c r="P83" i="2"/>
  <c r="P84" i="2"/>
  <c r="P85" i="2"/>
  <c r="P86" i="2"/>
  <c r="P87" i="2"/>
  <c r="P88" i="2"/>
  <c r="P89" i="2"/>
  <c r="P90" i="2"/>
  <c r="P91" i="2"/>
  <c r="P92" i="2"/>
  <c r="P93" i="2"/>
  <c r="P94" i="2"/>
  <c r="P95" i="2"/>
  <c r="P96" i="2"/>
  <c r="P97" i="2"/>
  <c r="P98" i="2"/>
  <c r="P99" i="2"/>
  <c r="P100" i="2"/>
  <c r="P101" i="2"/>
  <c r="P102" i="2"/>
  <c r="P103" i="2"/>
  <c r="P104" i="2"/>
  <c r="P105" i="2"/>
  <c r="P106" i="2"/>
  <c r="P107" i="2"/>
  <c r="P108" i="2"/>
  <c r="P109" i="2"/>
  <c r="P110" i="2"/>
  <c r="P111" i="2"/>
  <c r="P112" i="2"/>
  <c r="P113" i="2"/>
  <c r="P114" i="2"/>
  <c r="P115" i="2"/>
  <c r="P116" i="2"/>
  <c r="P117" i="2"/>
  <c r="P118" i="2"/>
  <c r="P119" i="2"/>
  <c r="P120" i="2"/>
  <c r="P121" i="2"/>
  <c r="P122" i="2"/>
  <c r="P123" i="2"/>
  <c r="P124" i="2"/>
  <c r="P125" i="2"/>
  <c r="P126" i="2"/>
  <c r="P127" i="2"/>
  <c r="P128" i="2"/>
  <c r="P129" i="2"/>
  <c r="P130" i="2"/>
  <c r="P131" i="2"/>
  <c r="P132" i="2"/>
  <c r="P133" i="2"/>
  <c r="P134" i="2"/>
  <c r="P135" i="2"/>
  <c r="P136" i="2"/>
  <c r="P137" i="2"/>
  <c r="P138" i="2"/>
  <c r="P139" i="2"/>
  <c r="P140" i="2"/>
  <c r="P141" i="2"/>
  <c r="P142" i="2"/>
  <c r="P143" i="2"/>
  <c r="P144" i="2"/>
  <c r="P145" i="2"/>
  <c r="P146" i="2"/>
  <c r="P147" i="2"/>
  <c r="P148" i="2"/>
  <c r="P149" i="2"/>
  <c r="P150" i="2"/>
  <c r="P151" i="2"/>
  <c r="P152" i="2"/>
  <c r="P153" i="2"/>
  <c r="P154" i="2"/>
  <c r="P155" i="2"/>
  <c r="P156" i="2"/>
  <c r="P157" i="2"/>
  <c r="P158" i="2"/>
  <c r="P159" i="2"/>
  <c r="P160" i="2"/>
  <c r="P161" i="2"/>
  <c r="P162" i="2"/>
  <c r="P163" i="2"/>
  <c r="P164" i="2"/>
  <c r="P165" i="2"/>
  <c r="P166" i="2"/>
  <c r="P167" i="2"/>
  <c r="P168" i="2"/>
  <c r="P169" i="2"/>
  <c r="P170" i="2"/>
  <c r="P171" i="2"/>
  <c r="P172" i="2"/>
  <c r="P173" i="2"/>
  <c r="P174" i="2"/>
  <c r="P175" i="2"/>
  <c r="P176" i="2"/>
  <c r="P177" i="2"/>
  <c r="P178" i="2"/>
  <c r="P179" i="2"/>
  <c r="P180" i="2"/>
  <c r="P181" i="2"/>
  <c r="P182" i="2"/>
  <c r="P183" i="2"/>
  <c r="P184" i="2"/>
  <c r="P185" i="2"/>
  <c r="P186" i="2"/>
  <c r="P187" i="2"/>
  <c r="P188" i="2"/>
  <c r="P189" i="2"/>
  <c r="P190" i="2"/>
  <c r="P191" i="2"/>
  <c r="P192" i="2"/>
  <c r="P193" i="2"/>
  <c r="P194" i="2"/>
  <c r="P195" i="2"/>
  <c r="P196" i="2"/>
  <c r="P197" i="2"/>
  <c r="P198" i="2"/>
  <c r="P199" i="2"/>
  <c r="P200" i="2"/>
  <c r="P201" i="2"/>
  <c r="P202" i="2"/>
  <c r="P203" i="2"/>
  <c r="P204" i="2"/>
  <c r="P205" i="2"/>
  <c r="P206" i="2"/>
  <c r="P207" i="2"/>
  <c r="P208" i="2"/>
  <c r="P209" i="2"/>
  <c r="P210" i="2"/>
  <c r="P211" i="2"/>
  <c r="P212" i="2"/>
  <c r="P213" i="2"/>
  <c r="P214" i="2"/>
  <c r="P215" i="2"/>
  <c r="P216" i="2"/>
  <c r="P217" i="2"/>
  <c r="P218" i="2"/>
  <c r="P219" i="2"/>
  <c r="P220" i="2"/>
  <c r="P221" i="2"/>
  <c r="P222" i="2"/>
  <c r="P223" i="2"/>
  <c r="P224" i="2"/>
  <c r="P225" i="2"/>
  <c r="P226" i="2"/>
  <c r="P227" i="2"/>
  <c r="P228" i="2"/>
  <c r="P229" i="2"/>
  <c r="P230" i="2"/>
  <c r="P231" i="2"/>
  <c r="P232" i="2"/>
  <c r="P233" i="2"/>
  <c r="P234" i="2"/>
  <c r="P235" i="2"/>
  <c r="P236" i="2"/>
  <c r="P237" i="2"/>
  <c r="P238" i="2"/>
  <c r="P239" i="2"/>
  <c r="P240" i="2"/>
  <c r="P241" i="2"/>
  <c r="P242" i="2"/>
  <c r="P243" i="2"/>
  <c r="P244" i="2"/>
  <c r="P245" i="2"/>
  <c r="P246" i="2"/>
  <c r="P247" i="2"/>
  <c r="P248" i="2"/>
  <c r="P249" i="2"/>
  <c r="P250" i="2"/>
  <c r="P251" i="2"/>
  <c r="P252" i="2"/>
  <c r="P253" i="2"/>
  <c r="P254" i="2"/>
  <c r="P255" i="2"/>
  <c r="P256" i="2"/>
  <c r="P257" i="2"/>
  <c r="P258" i="2"/>
  <c r="P259" i="2"/>
  <c r="P260" i="2"/>
  <c r="P261" i="2"/>
  <c r="P262" i="2"/>
  <c r="P263" i="2"/>
  <c r="P264" i="2"/>
  <c r="P265" i="2"/>
  <c r="P266" i="2"/>
  <c r="P267" i="2"/>
  <c r="P268" i="2"/>
  <c r="P269" i="2"/>
  <c r="P270" i="2"/>
  <c r="P271" i="2"/>
  <c r="P272" i="2"/>
  <c r="P273" i="2"/>
  <c r="P274" i="2"/>
  <c r="P275" i="2"/>
  <c r="P276" i="2"/>
  <c r="P277" i="2"/>
  <c r="P278" i="2"/>
  <c r="P279" i="2"/>
  <c r="P280" i="2"/>
  <c r="P281" i="2"/>
  <c r="P282" i="2"/>
  <c r="P283" i="2"/>
  <c r="P284" i="2"/>
  <c r="P285" i="2"/>
  <c r="P286" i="2"/>
  <c r="P287" i="2"/>
  <c r="P288" i="2"/>
  <c r="P289" i="2"/>
  <c r="P290" i="2"/>
  <c r="P291" i="2"/>
  <c r="P292" i="2"/>
  <c r="P293" i="2"/>
  <c r="P294" i="2"/>
  <c r="P295" i="2"/>
  <c r="P296" i="2"/>
  <c r="P297" i="2"/>
  <c r="P298" i="2"/>
  <c r="P299" i="2"/>
  <c r="P300" i="2"/>
  <c r="P301" i="2"/>
  <c r="P302" i="2"/>
  <c r="P303" i="2"/>
  <c r="P304" i="2"/>
  <c r="P305" i="2"/>
  <c r="P306" i="2"/>
  <c r="P307" i="2"/>
  <c r="P308" i="2"/>
  <c r="P309" i="2"/>
  <c r="P310" i="2"/>
  <c r="P311" i="2"/>
  <c r="P312" i="2"/>
  <c r="P313" i="2"/>
  <c r="P314" i="2"/>
  <c r="P315" i="2"/>
  <c r="P316" i="2"/>
  <c r="P317" i="2"/>
  <c r="P318" i="2"/>
  <c r="P319" i="2"/>
  <c r="P320" i="2"/>
  <c r="P321" i="2"/>
  <c r="P322" i="2"/>
  <c r="P323" i="2"/>
  <c r="P324" i="2"/>
  <c r="P325" i="2"/>
  <c r="P326" i="2"/>
  <c r="P327" i="2"/>
  <c r="P328" i="2"/>
  <c r="P329" i="2"/>
  <c r="P330" i="2"/>
  <c r="P331" i="2"/>
  <c r="P332" i="2"/>
  <c r="P333" i="2"/>
  <c r="P334" i="2"/>
  <c r="P335" i="2"/>
  <c r="P336" i="2"/>
  <c r="P337" i="2"/>
  <c r="P338" i="2"/>
  <c r="P339" i="2"/>
  <c r="P340" i="2"/>
  <c r="P341" i="2"/>
  <c r="P342" i="2"/>
  <c r="P343" i="2"/>
  <c r="P344" i="2"/>
  <c r="P345" i="2"/>
  <c r="P346" i="2"/>
  <c r="P347" i="2"/>
  <c r="P348" i="2"/>
  <c r="P349" i="2"/>
  <c r="P350" i="2"/>
  <c r="P351" i="2"/>
  <c r="P352" i="2"/>
  <c r="P353" i="2"/>
  <c r="P354" i="2"/>
  <c r="P355" i="2"/>
  <c r="P356" i="2"/>
  <c r="P357" i="2"/>
  <c r="P358" i="2"/>
  <c r="P359" i="2"/>
  <c r="P360" i="2"/>
  <c r="P361" i="2"/>
  <c r="P362" i="2"/>
  <c r="P363" i="2"/>
  <c r="P364" i="2"/>
  <c r="P365" i="2"/>
  <c r="P366" i="2"/>
  <c r="P367" i="2"/>
  <c r="P368" i="2"/>
  <c r="P369" i="2"/>
  <c r="P370" i="2"/>
  <c r="P371" i="2"/>
  <c r="P372" i="2"/>
  <c r="P373" i="2"/>
  <c r="P374" i="2"/>
  <c r="P375" i="2"/>
  <c r="P376" i="2"/>
  <c r="P377" i="2"/>
  <c r="P378" i="2"/>
  <c r="P379" i="2"/>
  <c r="P380" i="2"/>
  <c r="P381" i="2"/>
  <c r="P382" i="2"/>
  <c r="P383" i="2"/>
  <c r="P384" i="2"/>
  <c r="P385" i="2"/>
  <c r="P386" i="2"/>
  <c r="P387" i="2"/>
  <c r="P388" i="2"/>
  <c r="P389" i="2"/>
  <c r="P390" i="2"/>
  <c r="P391" i="2"/>
  <c r="P392" i="2"/>
  <c r="P393" i="2"/>
  <c r="P394" i="2"/>
  <c r="P395" i="2"/>
  <c r="P396" i="2"/>
  <c r="P397" i="2"/>
  <c r="P398" i="2"/>
  <c r="P399" i="2"/>
  <c r="P400" i="2"/>
  <c r="P401" i="2"/>
  <c r="P402" i="2"/>
  <c r="P403" i="2"/>
  <c r="P404" i="2"/>
  <c r="P405" i="2"/>
  <c r="P406" i="2"/>
  <c r="P407" i="2"/>
  <c r="P408" i="2"/>
  <c r="P409" i="2"/>
  <c r="P410" i="2"/>
  <c r="P411" i="2"/>
  <c r="P412" i="2"/>
  <c r="P413" i="2"/>
  <c r="P414" i="2"/>
  <c r="P415" i="2"/>
  <c r="P416" i="2"/>
  <c r="P417" i="2"/>
  <c r="P418" i="2"/>
  <c r="P419" i="2"/>
  <c r="P420" i="2"/>
  <c r="P421" i="2"/>
  <c r="P422" i="2"/>
  <c r="P423" i="2"/>
  <c r="P424" i="2"/>
  <c r="P425" i="2"/>
  <c r="P426" i="2"/>
  <c r="P427" i="2"/>
  <c r="P428" i="2"/>
  <c r="P429" i="2"/>
  <c r="P430" i="2"/>
  <c r="P431" i="2"/>
  <c r="P432" i="2"/>
  <c r="P433" i="2"/>
  <c r="P434" i="2"/>
  <c r="P435" i="2"/>
  <c r="P436" i="2"/>
  <c r="P437" i="2"/>
  <c r="P438" i="2"/>
  <c r="P439" i="2"/>
  <c r="P440" i="2"/>
  <c r="P441" i="2"/>
  <c r="P442" i="2"/>
  <c r="P443" i="2"/>
  <c r="P444" i="2"/>
  <c r="P445" i="2"/>
  <c r="P446" i="2"/>
  <c r="P447" i="2"/>
  <c r="P448" i="2"/>
  <c r="P449" i="2"/>
  <c r="P450" i="2"/>
  <c r="P451" i="2"/>
  <c r="P452" i="2"/>
  <c r="P453" i="2"/>
  <c r="P454" i="2"/>
  <c r="P455" i="2"/>
  <c r="P456" i="2"/>
  <c r="P457" i="2"/>
  <c r="P458" i="2"/>
  <c r="P459" i="2"/>
  <c r="P460" i="2"/>
  <c r="P461" i="2"/>
  <c r="P462" i="2"/>
  <c r="P463" i="2"/>
  <c r="P464" i="2"/>
  <c r="P465" i="2"/>
  <c r="P466" i="2"/>
  <c r="P467" i="2"/>
  <c r="P468" i="2"/>
  <c r="P469" i="2"/>
  <c r="P470" i="2"/>
  <c r="P471" i="2"/>
  <c r="P472" i="2"/>
  <c r="P473" i="2"/>
  <c r="P474" i="2"/>
  <c r="P475" i="2"/>
  <c r="P476" i="2"/>
  <c r="P477" i="2"/>
  <c r="P478" i="2"/>
  <c r="P479" i="2"/>
  <c r="P480" i="2"/>
  <c r="P481" i="2"/>
  <c r="P482" i="2"/>
  <c r="P483" i="2"/>
  <c r="P484" i="2"/>
  <c r="P485" i="2"/>
  <c r="P486" i="2"/>
  <c r="P487" i="2"/>
  <c r="P488" i="2"/>
  <c r="P489" i="2"/>
  <c r="P490" i="2"/>
  <c r="P491" i="2"/>
  <c r="P492" i="2"/>
  <c r="P493" i="2"/>
  <c r="P494" i="2"/>
  <c r="P495" i="2"/>
  <c r="P496" i="2"/>
  <c r="P497" i="2"/>
  <c r="P498" i="2"/>
  <c r="P499" i="2"/>
  <c r="P500" i="2"/>
  <c r="P501" i="2"/>
  <c r="P502" i="2"/>
  <c r="P503" i="2"/>
  <c r="P504" i="2"/>
  <c r="P505" i="2"/>
  <c r="P506" i="2"/>
  <c r="P507" i="2"/>
  <c r="P508" i="2"/>
  <c r="P509" i="2"/>
  <c r="P510" i="2"/>
  <c r="P511" i="2"/>
  <c r="P512" i="2"/>
  <c r="P513" i="2"/>
  <c r="P514" i="2"/>
  <c r="P515" i="2"/>
  <c r="P516" i="2"/>
  <c r="P517" i="2"/>
  <c r="P518" i="2"/>
  <c r="P519" i="2"/>
  <c r="P520" i="2"/>
  <c r="P521" i="2"/>
  <c r="P522" i="2"/>
  <c r="P523" i="2"/>
  <c r="P524" i="2"/>
  <c r="P525" i="2"/>
  <c r="P526" i="2"/>
  <c r="P527" i="2"/>
  <c r="P528" i="2"/>
  <c r="P529" i="2"/>
  <c r="P530" i="2"/>
  <c r="P531" i="2"/>
  <c r="P532" i="2"/>
  <c r="P533" i="2"/>
  <c r="P534" i="2"/>
  <c r="P535" i="2"/>
  <c r="P536" i="2"/>
  <c r="P537" i="2"/>
  <c r="P538" i="2"/>
  <c r="P539" i="2"/>
  <c r="P540" i="2"/>
  <c r="P541" i="2"/>
  <c r="P542" i="2"/>
  <c r="P543" i="2"/>
  <c r="P544" i="2"/>
  <c r="P545" i="2"/>
  <c r="P546" i="2"/>
  <c r="P547" i="2"/>
  <c r="P548" i="2"/>
  <c r="P549" i="2"/>
  <c r="P550" i="2"/>
  <c r="P551" i="2"/>
  <c r="P552" i="2"/>
  <c r="P553" i="2"/>
  <c r="P554" i="2"/>
  <c r="P555" i="2"/>
  <c r="P556" i="2"/>
  <c r="P557" i="2"/>
  <c r="P558" i="2"/>
  <c r="P559" i="2"/>
  <c r="P560" i="2"/>
  <c r="P561" i="2"/>
  <c r="P562" i="2"/>
  <c r="P563" i="2"/>
  <c r="P564" i="2"/>
  <c r="P565" i="2"/>
  <c r="P566" i="2"/>
  <c r="P567" i="2"/>
  <c r="P568" i="2"/>
  <c r="P569" i="2"/>
  <c r="P570" i="2"/>
  <c r="P571" i="2"/>
  <c r="P572" i="2"/>
  <c r="P573" i="2"/>
  <c r="P574" i="2"/>
  <c r="P575" i="2"/>
  <c r="P576" i="2"/>
  <c r="P577" i="2"/>
  <c r="P578" i="2"/>
  <c r="P579" i="2"/>
  <c r="P580" i="2"/>
  <c r="P581" i="2"/>
  <c r="P582" i="2"/>
  <c r="P583" i="2"/>
  <c r="P584" i="2"/>
  <c r="P585" i="2"/>
  <c r="P586" i="2"/>
  <c r="P587" i="2"/>
  <c r="P588" i="2"/>
  <c r="P589" i="2"/>
  <c r="P590" i="2"/>
  <c r="P591" i="2"/>
  <c r="P592" i="2"/>
  <c r="P593" i="2"/>
  <c r="P594" i="2"/>
  <c r="P595" i="2"/>
  <c r="P596" i="2"/>
  <c r="P597" i="2"/>
  <c r="P598" i="2"/>
  <c r="P599" i="2"/>
  <c r="P600" i="2"/>
  <c r="P601" i="2"/>
  <c r="P602" i="2"/>
  <c r="P603" i="2"/>
  <c r="P604" i="2"/>
  <c r="P605" i="2"/>
  <c r="P606" i="2"/>
  <c r="P607" i="2"/>
  <c r="P608" i="2"/>
  <c r="P609" i="2"/>
  <c r="P610" i="2"/>
  <c r="P611" i="2"/>
  <c r="P612" i="2"/>
  <c r="P613" i="2"/>
  <c r="P614" i="2"/>
  <c r="P615" i="2"/>
  <c r="P616" i="2"/>
  <c r="P617" i="2"/>
  <c r="P618" i="2"/>
  <c r="P619" i="2"/>
  <c r="P620" i="2"/>
  <c r="P621" i="2"/>
  <c r="P622" i="2"/>
  <c r="P623" i="2"/>
  <c r="P624" i="2"/>
  <c r="P625" i="2"/>
  <c r="P626" i="2"/>
  <c r="P627" i="2"/>
  <c r="P628" i="2"/>
  <c r="P629" i="2"/>
  <c r="P630" i="2"/>
  <c r="P631" i="2"/>
  <c r="P632" i="2"/>
  <c r="P633" i="2"/>
  <c r="P634" i="2"/>
  <c r="P635" i="2"/>
  <c r="P636" i="2"/>
  <c r="P637" i="2"/>
  <c r="P638" i="2"/>
  <c r="P639" i="2"/>
  <c r="P640" i="2"/>
  <c r="P641" i="2"/>
  <c r="P642" i="2"/>
  <c r="P643" i="2"/>
  <c r="P644" i="2"/>
  <c r="P645" i="2"/>
  <c r="P646" i="2"/>
  <c r="P647" i="2"/>
  <c r="P648" i="2"/>
  <c r="P649" i="2"/>
  <c r="P650" i="2"/>
  <c r="P651" i="2"/>
  <c r="P652" i="2"/>
  <c r="P653" i="2"/>
  <c r="P654" i="2"/>
  <c r="P655" i="2"/>
  <c r="P656" i="2"/>
  <c r="P657" i="2"/>
  <c r="P658" i="2"/>
  <c r="P659" i="2"/>
  <c r="P660" i="2"/>
  <c r="P661" i="2"/>
  <c r="P662" i="2"/>
  <c r="P663" i="2"/>
  <c r="P664" i="2"/>
  <c r="P665" i="2"/>
  <c r="P666" i="2"/>
  <c r="P667" i="2"/>
  <c r="P668" i="2"/>
  <c r="P669" i="2"/>
  <c r="P670" i="2"/>
  <c r="P671" i="2"/>
  <c r="P672" i="2"/>
  <c r="P673" i="2"/>
  <c r="P674" i="2"/>
  <c r="P675" i="2"/>
  <c r="P676" i="2"/>
  <c r="P677" i="2"/>
  <c r="P678" i="2"/>
  <c r="P679" i="2"/>
  <c r="P680" i="2"/>
  <c r="P681" i="2"/>
  <c r="P682" i="2"/>
  <c r="P683" i="2"/>
  <c r="P684" i="2"/>
  <c r="P685" i="2"/>
  <c r="P686" i="2"/>
  <c r="P687" i="2"/>
  <c r="P688" i="2"/>
  <c r="P689" i="2"/>
  <c r="P690" i="2"/>
  <c r="P691" i="2"/>
  <c r="P692" i="2"/>
  <c r="P693" i="2"/>
  <c r="P694" i="2"/>
  <c r="P695" i="2"/>
  <c r="P696" i="2"/>
  <c r="P697" i="2"/>
  <c r="P698" i="2"/>
  <c r="P699" i="2"/>
  <c r="P700" i="2"/>
  <c r="P701" i="2"/>
  <c r="P702" i="2"/>
  <c r="P703" i="2"/>
  <c r="P704" i="2"/>
  <c r="P705" i="2"/>
  <c r="P706" i="2"/>
  <c r="P707" i="2"/>
  <c r="P708" i="2"/>
  <c r="P709" i="2"/>
  <c r="P710" i="2"/>
  <c r="P711" i="2"/>
  <c r="P712" i="2"/>
  <c r="P713" i="2"/>
  <c r="P714" i="2"/>
  <c r="P715" i="2"/>
  <c r="P716" i="2"/>
  <c r="P717" i="2"/>
  <c r="P718" i="2"/>
  <c r="P719" i="2"/>
  <c r="P720" i="2"/>
  <c r="P721" i="2"/>
  <c r="P722" i="2"/>
  <c r="P723" i="2"/>
  <c r="P724" i="2"/>
  <c r="P725" i="2"/>
  <c r="P726" i="2"/>
  <c r="P727" i="2"/>
  <c r="P728" i="2"/>
  <c r="P729" i="2"/>
  <c r="P730" i="2"/>
  <c r="P731" i="2"/>
  <c r="P732" i="2"/>
  <c r="P733" i="2"/>
  <c r="P734" i="2"/>
  <c r="P735" i="2"/>
  <c r="P736" i="2"/>
  <c r="P737" i="2"/>
  <c r="P738" i="2"/>
  <c r="P739" i="2"/>
  <c r="P740" i="2"/>
  <c r="P741" i="2"/>
  <c r="P742" i="2"/>
  <c r="P743" i="2"/>
  <c r="P744" i="2"/>
  <c r="P745" i="2"/>
  <c r="P746" i="2"/>
  <c r="P747" i="2"/>
  <c r="P748" i="2"/>
  <c r="P749" i="2"/>
  <c r="P750" i="2"/>
  <c r="P751" i="2"/>
  <c r="P752" i="2"/>
  <c r="P753" i="2"/>
  <c r="P754" i="2"/>
  <c r="P755" i="2"/>
  <c r="P756" i="2"/>
  <c r="P757" i="2"/>
  <c r="P758" i="2"/>
  <c r="P759" i="2"/>
  <c r="P760" i="2"/>
  <c r="P761" i="2"/>
  <c r="P762" i="2"/>
  <c r="P763" i="2"/>
  <c r="P764" i="2"/>
  <c r="P2" i="2"/>
  <c r="A3" i="2"/>
  <c r="B3" i="2" s="1"/>
  <c r="A4" i="2"/>
  <c r="B4" i="2" s="1"/>
  <c r="A5" i="2"/>
  <c r="B5" i="2" s="1"/>
  <c r="A6" i="2"/>
  <c r="B6" i="2" s="1"/>
  <c r="A7" i="2"/>
  <c r="B7" i="2" s="1"/>
  <c r="A8" i="2"/>
  <c r="B8" i="2" s="1"/>
  <c r="A9" i="2"/>
  <c r="B9" i="2" s="1"/>
  <c r="A10" i="2"/>
  <c r="B10" i="2" s="1"/>
  <c r="A11" i="2"/>
  <c r="B11" i="2" s="1"/>
  <c r="A12" i="2"/>
  <c r="B12" i="2" s="1"/>
  <c r="A13" i="2"/>
  <c r="B13" i="2" s="1"/>
  <c r="A14" i="2"/>
  <c r="B14" i="2" s="1"/>
  <c r="A15" i="2"/>
  <c r="B15" i="2" s="1"/>
  <c r="A16" i="2"/>
  <c r="B16" i="2" s="1"/>
  <c r="A17" i="2"/>
  <c r="B17" i="2" s="1"/>
  <c r="A18" i="2"/>
  <c r="B18" i="2" s="1"/>
  <c r="A19" i="2"/>
  <c r="B19" i="2" s="1"/>
  <c r="A20" i="2"/>
  <c r="B20" i="2" s="1"/>
  <c r="A21" i="2"/>
  <c r="B21" i="2" s="1"/>
  <c r="A22" i="2"/>
  <c r="B22" i="2" s="1"/>
  <c r="A23" i="2"/>
  <c r="B23" i="2" s="1"/>
  <c r="A24" i="2"/>
  <c r="B24" i="2" s="1"/>
  <c r="A25" i="2"/>
  <c r="B25" i="2" s="1"/>
  <c r="A26" i="2"/>
  <c r="B26" i="2" s="1"/>
  <c r="A27" i="2"/>
  <c r="B27" i="2" s="1"/>
  <c r="A28" i="2"/>
  <c r="B28" i="2" s="1"/>
  <c r="A29" i="2"/>
  <c r="B29" i="2" s="1"/>
  <c r="A30" i="2"/>
  <c r="B30" i="2" s="1"/>
  <c r="A31" i="2"/>
  <c r="B31" i="2" s="1"/>
  <c r="A32" i="2"/>
  <c r="B32" i="2" s="1"/>
  <c r="A33" i="2"/>
  <c r="B33" i="2" s="1"/>
  <c r="A34" i="2"/>
  <c r="B34" i="2" s="1"/>
  <c r="A35" i="2"/>
  <c r="B35" i="2" s="1"/>
  <c r="A36" i="2"/>
  <c r="B36" i="2" s="1"/>
  <c r="A37" i="2"/>
  <c r="B37" i="2" s="1"/>
  <c r="A38" i="2"/>
  <c r="B38" i="2" s="1"/>
  <c r="A39" i="2"/>
  <c r="B39" i="2" s="1"/>
  <c r="A40" i="2"/>
  <c r="B40" i="2" s="1"/>
  <c r="A41" i="2"/>
  <c r="B41" i="2" s="1"/>
  <c r="A42" i="2"/>
  <c r="B42" i="2" s="1"/>
  <c r="A43" i="2"/>
  <c r="B43" i="2" s="1"/>
  <c r="A44" i="2"/>
  <c r="B44" i="2" s="1"/>
  <c r="A45" i="2"/>
  <c r="B45" i="2" s="1"/>
  <c r="A46" i="2"/>
  <c r="B46" i="2" s="1"/>
  <c r="A47" i="2"/>
  <c r="B47" i="2" s="1"/>
  <c r="A48" i="2"/>
  <c r="B48" i="2" s="1"/>
  <c r="A49" i="2"/>
  <c r="B49" i="2" s="1"/>
  <c r="A50" i="2"/>
  <c r="B50" i="2" s="1"/>
  <c r="A51" i="2"/>
  <c r="B51" i="2" s="1"/>
  <c r="A52" i="2"/>
  <c r="B52" i="2" s="1"/>
  <c r="A53" i="2"/>
  <c r="B53" i="2" s="1"/>
  <c r="A54" i="2"/>
  <c r="B54" i="2" s="1"/>
  <c r="A55" i="2"/>
  <c r="B55" i="2" s="1"/>
  <c r="A56" i="2"/>
  <c r="B56" i="2" s="1"/>
  <c r="A57" i="2"/>
  <c r="B57" i="2" s="1"/>
  <c r="A58" i="2"/>
  <c r="B58" i="2" s="1"/>
  <c r="A59" i="2"/>
  <c r="B59" i="2" s="1"/>
  <c r="A60" i="2"/>
  <c r="B60" i="2" s="1"/>
  <c r="A61" i="2"/>
  <c r="B61" i="2" s="1"/>
  <c r="A62" i="2"/>
  <c r="B62" i="2" s="1"/>
  <c r="A63" i="2"/>
  <c r="B63" i="2" s="1"/>
  <c r="A64" i="2"/>
  <c r="B64" i="2" s="1"/>
  <c r="A65" i="2"/>
  <c r="B65" i="2" s="1"/>
  <c r="A66" i="2"/>
  <c r="B66" i="2" s="1"/>
  <c r="A67" i="2"/>
  <c r="B67" i="2" s="1"/>
  <c r="A68" i="2"/>
  <c r="B68" i="2" s="1"/>
  <c r="A69" i="2"/>
  <c r="B69" i="2" s="1"/>
  <c r="A70" i="2"/>
  <c r="B70" i="2" s="1"/>
  <c r="A71" i="2"/>
  <c r="B71" i="2" s="1"/>
  <c r="A72" i="2"/>
  <c r="B72" i="2" s="1"/>
  <c r="A73" i="2"/>
  <c r="B73" i="2" s="1"/>
  <c r="A74" i="2"/>
  <c r="B74" i="2" s="1"/>
  <c r="A75" i="2"/>
  <c r="B75" i="2" s="1"/>
  <c r="A76" i="2"/>
  <c r="B76" i="2" s="1"/>
  <c r="A77" i="2"/>
  <c r="B77" i="2" s="1"/>
  <c r="A78" i="2"/>
  <c r="B78" i="2" s="1"/>
  <c r="A79" i="2"/>
  <c r="B79" i="2" s="1"/>
  <c r="A80" i="2"/>
  <c r="B80" i="2" s="1"/>
  <c r="A81" i="2"/>
  <c r="B81" i="2" s="1"/>
  <c r="A82" i="2"/>
  <c r="B82" i="2" s="1"/>
  <c r="A83" i="2"/>
  <c r="B83" i="2" s="1"/>
  <c r="A84" i="2"/>
  <c r="B84" i="2" s="1"/>
  <c r="A85" i="2"/>
  <c r="B85" i="2" s="1"/>
  <c r="A86" i="2"/>
  <c r="B86" i="2" s="1"/>
  <c r="A87" i="2"/>
  <c r="B87" i="2" s="1"/>
  <c r="A88" i="2"/>
  <c r="B88" i="2" s="1"/>
  <c r="A89" i="2"/>
  <c r="B89" i="2" s="1"/>
  <c r="A90" i="2"/>
  <c r="B90" i="2" s="1"/>
  <c r="A91" i="2"/>
  <c r="B91" i="2" s="1"/>
  <c r="A92" i="2"/>
  <c r="B92" i="2" s="1"/>
  <c r="A93" i="2"/>
  <c r="B93" i="2" s="1"/>
  <c r="A94" i="2"/>
  <c r="B94" i="2" s="1"/>
  <c r="A95" i="2"/>
  <c r="B95" i="2" s="1"/>
  <c r="A96" i="2"/>
  <c r="B96" i="2" s="1"/>
  <c r="A97" i="2"/>
  <c r="B97" i="2" s="1"/>
  <c r="A98" i="2"/>
  <c r="B98" i="2" s="1"/>
  <c r="A99" i="2"/>
  <c r="B99" i="2" s="1"/>
  <c r="A100" i="2"/>
  <c r="B100" i="2" s="1"/>
  <c r="A101" i="2"/>
  <c r="B101" i="2" s="1"/>
  <c r="A102" i="2"/>
  <c r="B102" i="2" s="1"/>
  <c r="A103" i="2"/>
  <c r="B103" i="2" s="1"/>
  <c r="A104" i="2"/>
  <c r="B104" i="2" s="1"/>
  <c r="A105" i="2"/>
  <c r="B105" i="2" s="1"/>
  <c r="A106" i="2"/>
  <c r="B106" i="2" s="1"/>
  <c r="A107" i="2"/>
  <c r="B107" i="2" s="1"/>
  <c r="A108" i="2"/>
  <c r="B108" i="2" s="1"/>
  <c r="A109" i="2"/>
  <c r="B109" i="2" s="1"/>
  <c r="A110" i="2"/>
  <c r="B110" i="2" s="1"/>
  <c r="A111" i="2"/>
  <c r="B111" i="2" s="1"/>
  <c r="A112" i="2"/>
  <c r="B112" i="2" s="1"/>
  <c r="A113" i="2"/>
  <c r="B113" i="2" s="1"/>
  <c r="A114" i="2"/>
  <c r="B114" i="2" s="1"/>
  <c r="A115" i="2"/>
  <c r="B115" i="2" s="1"/>
  <c r="A116" i="2"/>
  <c r="B116" i="2" s="1"/>
  <c r="A117" i="2"/>
  <c r="B117" i="2" s="1"/>
  <c r="A118" i="2"/>
  <c r="B118" i="2" s="1"/>
  <c r="A119" i="2"/>
  <c r="B119" i="2" s="1"/>
  <c r="A120" i="2"/>
  <c r="B120" i="2" s="1"/>
  <c r="A121" i="2"/>
  <c r="B121" i="2" s="1"/>
  <c r="A122" i="2"/>
  <c r="B122" i="2" s="1"/>
  <c r="A123" i="2"/>
  <c r="B123" i="2" s="1"/>
  <c r="A124" i="2"/>
  <c r="B124" i="2" s="1"/>
  <c r="A125" i="2"/>
  <c r="B125" i="2" s="1"/>
  <c r="A126" i="2"/>
  <c r="B126" i="2" s="1"/>
  <c r="A127" i="2"/>
  <c r="B127" i="2" s="1"/>
  <c r="A128" i="2"/>
  <c r="B128" i="2" s="1"/>
  <c r="A129" i="2"/>
  <c r="B129" i="2" s="1"/>
  <c r="A130" i="2"/>
  <c r="B130" i="2" s="1"/>
  <c r="A131" i="2"/>
  <c r="B131" i="2" s="1"/>
  <c r="A132" i="2"/>
  <c r="B132" i="2" s="1"/>
  <c r="A133" i="2"/>
  <c r="B133" i="2" s="1"/>
  <c r="A134" i="2"/>
  <c r="B134" i="2" s="1"/>
  <c r="A135" i="2"/>
  <c r="B135" i="2" s="1"/>
  <c r="A136" i="2"/>
  <c r="B136" i="2" s="1"/>
  <c r="A137" i="2"/>
  <c r="B137" i="2" s="1"/>
  <c r="A138" i="2"/>
  <c r="B138" i="2" s="1"/>
  <c r="A139" i="2"/>
  <c r="B139" i="2" s="1"/>
  <c r="A140" i="2"/>
  <c r="B140" i="2" s="1"/>
  <c r="A141" i="2"/>
  <c r="B141" i="2" s="1"/>
  <c r="A142" i="2"/>
  <c r="B142" i="2" s="1"/>
  <c r="A143" i="2"/>
  <c r="B143" i="2" s="1"/>
  <c r="A144" i="2"/>
  <c r="B144" i="2" s="1"/>
  <c r="A145" i="2"/>
  <c r="B145" i="2" s="1"/>
  <c r="A146" i="2"/>
  <c r="B146" i="2" s="1"/>
  <c r="A147" i="2"/>
  <c r="B147" i="2" s="1"/>
  <c r="A148" i="2"/>
  <c r="B148" i="2" s="1"/>
  <c r="A149" i="2"/>
  <c r="B149" i="2" s="1"/>
  <c r="A150" i="2"/>
  <c r="B150" i="2" s="1"/>
  <c r="A151" i="2"/>
  <c r="B151" i="2" s="1"/>
  <c r="A152" i="2"/>
  <c r="B152" i="2" s="1"/>
  <c r="A153" i="2"/>
  <c r="B153" i="2" s="1"/>
  <c r="A154" i="2"/>
  <c r="B154" i="2" s="1"/>
  <c r="A155" i="2"/>
  <c r="B155" i="2" s="1"/>
  <c r="A156" i="2"/>
  <c r="B156" i="2" s="1"/>
  <c r="A157" i="2"/>
  <c r="B157" i="2" s="1"/>
  <c r="A158" i="2"/>
  <c r="B158" i="2" s="1"/>
  <c r="A159" i="2"/>
  <c r="B159" i="2" s="1"/>
  <c r="A160" i="2"/>
  <c r="B160" i="2" s="1"/>
  <c r="A161" i="2"/>
  <c r="B161" i="2" s="1"/>
  <c r="A162" i="2"/>
  <c r="B162" i="2" s="1"/>
  <c r="A163" i="2"/>
  <c r="B163" i="2" s="1"/>
  <c r="A164" i="2"/>
  <c r="B164" i="2" s="1"/>
  <c r="A165" i="2"/>
  <c r="B165" i="2" s="1"/>
  <c r="A166" i="2"/>
  <c r="B166" i="2" s="1"/>
  <c r="A167" i="2"/>
  <c r="B167" i="2" s="1"/>
  <c r="A168" i="2"/>
  <c r="B168" i="2" s="1"/>
  <c r="A169" i="2"/>
  <c r="B169" i="2" s="1"/>
  <c r="A170" i="2"/>
  <c r="B170" i="2" s="1"/>
  <c r="A171" i="2"/>
  <c r="B171" i="2" s="1"/>
  <c r="A172" i="2"/>
  <c r="B172" i="2" s="1"/>
  <c r="A173" i="2"/>
  <c r="B173" i="2" s="1"/>
  <c r="A174" i="2"/>
  <c r="B174" i="2" s="1"/>
  <c r="A175" i="2"/>
  <c r="B175" i="2" s="1"/>
  <c r="A176" i="2"/>
  <c r="B176" i="2" s="1"/>
  <c r="A177" i="2"/>
  <c r="B177" i="2" s="1"/>
  <c r="A178" i="2"/>
  <c r="B178" i="2" s="1"/>
  <c r="A179" i="2"/>
  <c r="B179" i="2" s="1"/>
  <c r="A180" i="2"/>
  <c r="B180" i="2" s="1"/>
  <c r="A181" i="2"/>
  <c r="B181" i="2" s="1"/>
  <c r="A182" i="2"/>
  <c r="B182" i="2" s="1"/>
  <c r="A183" i="2"/>
  <c r="B183" i="2" s="1"/>
  <c r="A184" i="2"/>
  <c r="B184" i="2" s="1"/>
  <c r="A185" i="2"/>
  <c r="B185" i="2" s="1"/>
  <c r="A186" i="2"/>
  <c r="B186" i="2" s="1"/>
  <c r="A187" i="2"/>
  <c r="B187" i="2" s="1"/>
  <c r="A188" i="2"/>
  <c r="B188" i="2" s="1"/>
  <c r="A189" i="2"/>
  <c r="B189" i="2" s="1"/>
  <c r="A190" i="2"/>
  <c r="B190" i="2" s="1"/>
  <c r="A191" i="2"/>
  <c r="B191" i="2" s="1"/>
  <c r="A192" i="2"/>
  <c r="B192" i="2" s="1"/>
  <c r="A193" i="2"/>
  <c r="B193" i="2" s="1"/>
  <c r="A194" i="2"/>
  <c r="B194" i="2" s="1"/>
  <c r="A195" i="2"/>
  <c r="B195" i="2" s="1"/>
  <c r="A196" i="2"/>
  <c r="B196" i="2" s="1"/>
  <c r="A197" i="2"/>
  <c r="B197" i="2" s="1"/>
  <c r="A198" i="2"/>
  <c r="B198" i="2" s="1"/>
  <c r="A199" i="2"/>
  <c r="B199" i="2" s="1"/>
  <c r="A200" i="2"/>
  <c r="B200" i="2" s="1"/>
  <c r="A201" i="2"/>
  <c r="B201" i="2" s="1"/>
  <c r="A202" i="2"/>
  <c r="B202" i="2" s="1"/>
  <c r="A203" i="2"/>
  <c r="B203" i="2" s="1"/>
  <c r="A204" i="2"/>
  <c r="B204" i="2" s="1"/>
  <c r="A205" i="2"/>
  <c r="B205" i="2" s="1"/>
  <c r="A206" i="2"/>
  <c r="B206" i="2" s="1"/>
  <c r="A207" i="2"/>
  <c r="B207" i="2" s="1"/>
  <c r="A208" i="2"/>
  <c r="B208" i="2" s="1"/>
  <c r="A209" i="2"/>
  <c r="B209" i="2" s="1"/>
  <c r="A210" i="2"/>
  <c r="B210" i="2" s="1"/>
  <c r="A211" i="2"/>
  <c r="B211" i="2" s="1"/>
  <c r="A212" i="2"/>
  <c r="B212" i="2" s="1"/>
  <c r="A213" i="2"/>
  <c r="B213" i="2" s="1"/>
  <c r="A214" i="2"/>
  <c r="B214" i="2" s="1"/>
  <c r="A215" i="2"/>
  <c r="B215" i="2" s="1"/>
  <c r="A216" i="2"/>
  <c r="B216" i="2" s="1"/>
  <c r="A217" i="2"/>
  <c r="B217" i="2" s="1"/>
  <c r="A218" i="2"/>
  <c r="B218" i="2" s="1"/>
  <c r="A219" i="2"/>
  <c r="B219" i="2" s="1"/>
  <c r="A220" i="2"/>
  <c r="B220" i="2" s="1"/>
  <c r="A221" i="2"/>
  <c r="B221" i="2" s="1"/>
  <c r="A222" i="2"/>
  <c r="B222" i="2" s="1"/>
  <c r="A223" i="2"/>
  <c r="B223" i="2" s="1"/>
  <c r="A224" i="2"/>
  <c r="B224" i="2" s="1"/>
  <c r="A225" i="2"/>
  <c r="B225" i="2" s="1"/>
  <c r="A226" i="2"/>
  <c r="B226" i="2" s="1"/>
  <c r="A227" i="2"/>
  <c r="B227" i="2" s="1"/>
  <c r="A228" i="2"/>
  <c r="B228" i="2" s="1"/>
  <c r="A229" i="2"/>
  <c r="B229" i="2" s="1"/>
  <c r="A230" i="2"/>
  <c r="B230" i="2" s="1"/>
  <c r="A231" i="2"/>
  <c r="B231" i="2" s="1"/>
  <c r="A232" i="2"/>
  <c r="B232" i="2" s="1"/>
  <c r="A233" i="2"/>
  <c r="B233" i="2" s="1"/>
  <c r="A234" i="2"/>
  <c r="B234" i="2" s="1"/>
  <c r="A235" i="2"/>
  <c r="B235" i="2" s="1"/>
  <c r="A236" i="2"/>
  <c r="B236" i="2" s="1"/>
  <c r="A237" i="2"/>
  <c r="B237" i="2" s="1"/>
  <c r="A238" i="2"/>
  <c r="B238" i="2" s="1"/>
  <c r="A239" i="2"/>
  <c r="B239" i="2" s="1"/>
  <c r="A240" i="2"/>
  <c r="B240" i="2" s="1"/>
  <c r="A241" i="2"/>
  <c r="B241" i="2" s="1"/>
  <c r="A242" i="2"/>
  <c r="B242" i="2" s="1"/>
  <c r="A243" i="2"/>
  <c r="B243" i="2" s="1"/>
  <c r="A244" i="2"/>
  <c r="B244" i="2" s="1"/>
  <c r="A245" i="2"/>
  <c r="B245" i="2" s="1"/>
  <c r="A246" i="2"/>
  <c r="B246" i="2" s="1"/>
  <c r="A247" i="2"/>
  <c r="B247" i="2" s="1"/>
  <c r="A248" i="2"/>
  <c r="B248" i="2" s="1"/>
  <c r="A249" i="2"/>
  <c r="B249" i="2" s="1"/>
  <c r="A250" i="2"/>
  <c r="B250" i="2" s="1"/>
  <c r="A251" i="2"/>
  <c r="B251" i="2" s="1"/>
  <c r="A252" i="2"/>
  <c r="B252" i="2" s="1"/>
  <c r="A253" i="2"/>
  <c r="B253" i="2" s="1"/>
  <c r="A254" i="2"/>
  <c r="B254" i="2" s="1"/>
  <c r="A255" i="2"/>
  <c r="B255" i="2" s="1"/>
  <c r="A256" i="2"/>
  <c r="B256" i="2" s="1"/>
  <c r="A257" i="2"/>
  <c r="B257" i="2" s="1"/>
  <c r="A258" i="2"/>
  <c r="B258" i="2" s="1"/>
  <c r="A259" i="2"/>
  <c r="B259" i="2" s="1"/>
  <c r="A260" i="2"/>
  <c r="B260" i="2" s="1"/>
  <c r="A261" i="2"/>
  <c r="B261" i="2" s="1"/>
  <c r="A262" i="2"/>
  <c r="B262" i="2" s="1"/>
  <c r="A263" i="2"/>
  <c r="B263" i="2" s="1"/>
  <c r="A264" i="2"/>
  <c r="B264" i="2" s="1"/>
  <c r="A265" i="2"/>
  <c r="B265" i="2" s="1"/>
  <c r="A266" i="2"/>
  <c r="B266" i="2" s="1"/>
  <c r="A267" i="2"/>
  <c r="B267" i="2" s="1"/>
  <c r="A268" i="2"/>
  <c r="B268" i="2" s="1"/>
  <c r="A269" i="2"/>
  <c r="B269" i="2" s="1"/>
  <c r="A270" i="2"/>
  <c r="B270" i="2" s="1"/>
  <c r="A271" i="2"/>
  <c r="B271" i="2" s="1"/>
  <c r="A272" i="2"/>
  <c r="B272" i="2" s="1"/>
  <c r="A273" i="2"/>
  <c r="B273" i="2" s="1"/>
  <c r="A274" i="2"/>
  <c r="B274" i="2" s="1"/>
  <c r="A275" i="2"/>
  <c r="B275" i="2" s="1"/>
  <c r="A276" i="2"/>
  <c r="B276" i="2" s="1"/>
  <c r="A277" i="2"/>
  <c r="B277" i="2" s="1"/>
  <c r="A278" i="2"/>
  <c r="B278" i="2" s="1"/>
  <c r="A279" i="2"/>
  <c r="B279" i="2" s="1"/>
  <c r="A280" i="2"/>
  <c r="B280" i="2" s="1"/>
  <c r="A281" i="2"/>
  <c r="B281" i="2" s="1"/>
  <c r="A282" i="2"/>
  <c r="B282" i="2" s="1"/>
  <c r="A283" i="2"/>
  <c r="B283" i="2" s="1"/>
  <c r="A284" i="2"/>
  <c r="B284" i="2" s="1"/>
  <c r="A285" i="2"/>
  <c r="B285" i="2" s="1"/>
  <c r="A286" i="2"/>
  <c r="B286" i="2" s="1"/>
  <c r="A287" i="2"/>
  <c r="B287" i="2" s="1"/>
  <c r="A288" i="2"/>
  <c r="B288" i="2" s="1"/>
  <c r="A289" i="2"/>
  <c r="B289" i="2" s="1"/>
  <c r="A290" i="2"/>
  <c r="B290" i="2" s="1"/>
  <c r="A291" i="2"/>
  <c r="B291" i="2" s="1"/>
  <c r="A292" i="2"/>
  <c r="B292" i="2" s="1"/>
  <c r="A293" i="2"/>
  <c r="B293" i="2" s="1"/>
  <c r="A294" i="2"/>
  <c r="B294" i="2" s="1"/>
  <c r="A295" i="2"/>
  <c r="B295" i="2" s="1"/>
  <c r="A296" i="2"/>
  <c r="B296" i="2" s="1"/>
  <c r="A297" i="2"/>
  <c r="B297" i="2" s="1"/>
  <c r="A298" i="2"/>
  <c r="B298" i="2" s="1"/>
  <c r="A299" i="2"/>
  <c r="B299" i="2" s="1"/>
  <c r="A300" i="2"/>
  <c r="B300" i="2" s="1"/>
  <c r="A301" i="2"/>
  <c r="B301" i="2" s="1"/>
  <c r="A302" i="2"/>
  <c r="B302" i="2" s="1"/>
  <c r="A303" i="2"/>
  <c r="B303" i="2" s="1"/>
  <c r="A304" i="2"/>
  <c r="B304" i="2" s="1"/>
  <c r="A305" i="2"/>
  <c r="B305" i="2" s="1"/>
  <c r="A306" i="2"/>
  <c r="B306" i="2" s="1"/>
  <c r="A307" i="2"/>
  <c r="B307" i="2" s="1"/>
  <c r="A308" i="2"/>
  <c r="B308" i="2" s="1"/>
  <c r="A309" i="2"/>
  <c r="B309" i="2" s="1"/>
  <c r="A310" i="2"/>
  <c r="B310" i="2" s="1"/>
  <c r="A311" i="2"/>
  <c r="B311" i="2" s="1"/>
  <c r="A312" i="2"/>
  <c r="B312" i="2" s="1"/>
  <c r="A313" i="2"/>
  <c r="B313" i="2" s="1"/>
  <c r="A314" i="2"/>
  <c r="B314" i="2" s="1"/>
  <c r="A315" i="2"/>
  <c r="B315" i="2" s="1"/>
  <c r="A316" i="2"/>
  <c r="B316" i="2" s="1"/>
  <c r="A317" i="2"/>
  <c r="B317" i="2" s="1"/>
  <c r="A318" i="2"/>
  <c r="B318" i="2" s="1"/>
  <c r="A319" i="2"/>
  <c r="B319" i="2" s="1"/>
  <c r="A320" i="2"/>
  <c r="B320" i="2" s="1"/>
  <c r="A321" i="2"/>
  <c r="B321" i="2" s="1"/>
  <c r="A322" i="2"/>
  <c r="B322" i="2" s="1"/>
  <c r="A323" i="2"/>
  <c r="B323" i="2" s="1"/>
  <c r="A324" i="2"/>
  <c r="B324" i="2" s="1"/>
  <c r="A325" i="2"/>
  <c r="B325" i="2" s="1"/>
  <c r="A326" i="2"/>
  <c r="B326" i="2" s="1"/>
  <c r="A327" i="2"/>
  <c r="B327" i="2" s="1"/>
  <c r="A328" i="2"/>
  <c r="B328" i="2" s="1"/>
  <c r="A329" i="2"/>
  <c r="B329" i="2" s="1"/>
  <c r="A330" i="2"/>
  <c r="B330" i="2" s="1"/>
  <c r="A331" i="2"/>
  <c r="B331" i="2" s="1"/>
  <c r="A332" i="2"/>
  <c r="B332" i="2" s="1"/>
  <c r="A333" i="2"/>
  <c r="B333" i="2" s="1"/>
  <c r="A334" i="2"/>
  <c r="B334" i="2" s="1"/>
  <c r="A335" i="2"/>
  <c r="B335" i="2" s="1"/>
  <c r="A336" i="2"/>
  <c r="B336" i="2" s="1"/>
  <c r="A337" i="2"/>
  <c r="B337" i="2" s="1"/>
  <c r="A338" i="2"/>
  <c r="B338" i="2" s="1"/>
  <c r="A339" i="2"/>
  <c r="B339" i="2" s="1"/>
  <c r="A340" i="2"/>
  <c r="B340" i="2" s="1"/>
  <c r="A341" i="2"/>
  <c r="B341" i="2" s="1"/>
  <c r="A342" i="2"/>
  <c r="B342" i="2" s="1"/>
  <c r="A343" i="2"/>
  <c r="B343" i="2" s="1"/>
  <c r="A344" i="2"/>
  <c r="B344" i="2" s="1"/>
  <c r="A345" i="2"/>
  <c r="B345" i="2" s="1"/>
  <c r="A346" i="2"/>
  <c r="B346" i="2" s="1"/>
  <c r="A347" i="2"/>
  <c r="B347" i="2" s="1"/>
  <c r="A348" i="2"/>
  <c r="B348" i="2" s="1"/>
  <c r="A349" i="2"/>
  <c r="B349" i="2" s="1"/>
  <c r="A350" i="2"/>
  <c r="B350" i="2" s="1"/>
  <c r="A351" i="2"/>
  <c r="B351" i="2" s="1"/>
  <c r="A352" i="2"/>
  <c r="B352" i="2" s="1"/>
  <c r="A353" i="2"/>
  <c r="B353" i="2" s="1"/>
  <c r="A354" i="2"/>
  <c r="B354" i="2" s="1"/>
  <c r="A355" i="2"/>
  <c r="B355" i="2" s="1"/>
  <c r="A356" i="2"/>
  <c r="B356" i="2" s="1"/>
  <c r="A357" i="2"/>
  <c r="B357" i="2" s="1"/>
  <c r="A358" i="2"/>
  <c r="B358" i="2" s="1"/>
  <c r="A359" i="2"/>
  <c r="B359" i="2" s="1"/>
  <c r="A360" i="2"/>
  <c r="B360" i="2" s="1"/>
  <c r="A361" i="2"/>
  <c r="B361" i="2" s="1"/>
  <c r="A362" i="2"/>
  <c r="B362" i="2" s="1"/>
  <c r="A363" i="2"/>
  <c r="B363" i="2" s="1"/>
  <c r="A364" i="2"/>
  <c r="B364" i="2" s="1"/>
  <c r="A365" i="2"/>
  <c r="B365" i="2" s="1"/>
  <c r="A366" i="2"/>
  <c r="B366" i="2" s="1"/>
  <c r="A367" i="2"/>
  <c r="B367" i="2" s="1"/>
  <c r="A368" i="2"/>
  <c r="B368" i="2" s="1"/>
  <c r="A369" i="2"/>
  <c r="B369" i="2" s="1"/>
  <c r="A370" i="2"/>
  <c r="B370" i="2" s="1"/>
  <c r="A371" i="2"/>
  <c r="B371" i="2" s="1"/>
  <c r="A372" i="2"/>
  <c r="B372" i="2" s="1"/>
  <c r="A373" i="2"/>
  <c r="B373" i="2" s="1"/>
  <c r="A374" i="2"/>
  <c r="B374" i="2" s="1"/>
  <c r="A375" i="2"/>
  <c r="B375" i="2" s="1"/>
  <c r="A376" i="2"/>
  <c r="B376" i="2" s="1"/>
  <c r="A377" i="2"/>
  <c r="B377" i="2" s="1"/>
  <c r="A378" i="2"/>
  <c r="B378" i="2" s="1"/>
  <c r="A379" i="2"/>
  <c r="B379" i="2" s="1"/>
  <c r="A380" i="2"/>
  <c r="B380" i="2" s="1"/>
  <c r="A381" i="2"/>
  <c r="B381" i="2" s="1"/>
  <c r="A382" i="2"/>
  <c r="B382" i="2" s="1"/>
  <c r="A383" i="2"/>
  <c r="B383" i="2" s="1"/>
  <c r="A384" i="2"/>
  <c r="B384" i="2" s="1"/>
  <c r="A385" i="2"/>
  <c r="B385" i="2" s="1"/>
  <c r="A386" i="2"/>
  <c r="B386" i="2" s="1"/>
  <c r="A387" i="2"/>
  <c r="B387" i="2" s="1"/>
  <c r="A388" i="2"/>
  <c r="B388" i="2" s="1"/>
  <c r="A389" i="2"/>
  <c r="B389" i="2" s="1"/>
  <c r="A390" i="2"/>
  <c r="B390" i="2" s="1"/>
  <c r="A391" i="2"/>
  <c r="B391" i="2" s="1"/>
  <c r="A392" i="2"/>
  <c r="B392" i="2" s="1"/>
  <c r="A393" i="2"/>
  <c r="B393" i="2" s="1"/>
  <c r="A394" i="2"/>
  <c r="B394" i="2" s="1"/>
  <c r="A395" i="2"/>
  <c r="B395" i="2" s="1"/>
  <c r="A396" i="2"/>
  <c r="B396" i="2" s="1"/>
  <c r="A397" i="2"/>
  <c r="B397" i="2" s="1"/>
  <c r="A398" i="2"/>
  <c r="B398" i="2" s="1"/>
  <c r="A399" i="2"/>
  <c r="B399" i="2" s="1"/>
  <c r="A400" i="2"/>
  <c r="B400" i="2" s="1"/>
  <c r="A401" i="2"/>
  <c r="B401" i="2" s="1"/>
  <c r="A402" i="2"/>
  <c r="B402" i="2" s="1"/>
  <c r="A403" i="2"/>
  <c r="B403" i="2" s="1"/>
  <c r="A404" i="2"/>
  <c r="B404" i="2" s="1"/>
  <c r="A405" i="2"/>
  <c r="B405" i="2" s="1"/>
  <c r="A406" i="2"/>
  <c r="B406" i="2" s="1"/>
  <c r="A407" i="2"/>
  <c r="B407" i="2" s="1"/>
  <c r="A408" i="2"/>
  <c r="B408" i="2" s="1"/>
  <c r="A409" i="2"/>
  <c r="B409" i="2" s="1"/>
  <c r="A410" i="2"/>
  <c r="B410" i="2" s="1"/>
  <c r="A411" i="2"/>
  <c r="B411" i="2" s="1"/>
  <c r="A412" i="2"/>
  <c r="B412" i="2" s="1"/>
  <c r="A413" i="2"/>
  <c r="B413" i="2" s="1"/>
  <c r="A414" i="2"/>
  <c r="B414" i="2" s="1"/>
  <c r="A415" i="2"/>
  <c r="B415" i="2" s="1"/>
  <c r="A416" i="2"/>
  <c r="B416" i="2" s="1"/>
  <c r="A417" i="2"/>
  <c r="B417" i="2" s="1"/>
  <c r="A418" i="2"/>
  <c r="B418" i="2" s="1"/>
  <c r="A419" i="2"/>
  <c r="B419" i="2" s="1"/>
  <c r="A420" i="2"/>
  <c r="B420" i="2" s="1"/>
  <c r="A421" i="2"/>
  <c r="B421" i="2" s="1"/>
  <c r="A422" i="2"/>
  <c r="B422" i="2" s="1"/>
  <c r="A423" i="2"/>
  <c r="B423" i="2" s="1"/>
  <c r="A424" i="2"/>
  <c r="B424" i="2" s="1"/>
  <c r="A425" i="2"/>
  <c r="B425" i="2" s="1"/>
  <c r="A426" i="2"/>
  <c r="B426" i="2" s="1"/>
  <c r="A427" i="2"/>
  <c r="B427" i="2" s="1"/>
  <c r="A428" i="2"/>
  <c r="B428" i="2" s="1"/>
  <c r="A429" i="2"/>
  <c r="B429" i="2" s="1"/>
  <c r="A430" i="2"/>
  <c r="B430" i="2" s="1"/>
  <c r="A431" i="2"/>
  <c r="B431" i="2" s="1"/>
  <c r="A432" i="2"/>
  <c r="B432" i="2" s="1"/>
  <c r="A433" i="2"/>
  <c r="B433" i="2" s="1"/>
  <c r="A434" i="2"/>
  <c r="B434" i="2" s="1"/>
  <c r="A435" i="2"/>
  <c r="B435" i="2" s="1"/>
  <c r="A436" i="2"/>
  <c r="B436" i="2" s="1"/>
  <c r="A437" i="2"/>
  <c r="B437" i="2" s="1"/>
  <c r="A438" i="2"/>
  <c r="B438" i="2" s="1"/>
  <c r="A439" i="2"/>
  <c r="B439" i="2" s="1"/>
  <c r="A440" i="2"/>
  <c r="B440" i="2" s="1"/>
  <c r="A441" i="2"/>
  <c r="B441" i="2" s="1"/>
  <c r="A442" i="2"/>
  <c r="B442" i="2" s="1"/>
  <c r="A443" i="2"/>
  <c r="B443" i="2" s="1"/>
  <c r="A444" i="2"/>
  <c r="B444" i="2" s="1"/>
  <c r="A445" i="2"/>
  <c r="B445" i="2" s="1"/>
  <c r="A446" i="2"/>
  <c r="B446" i="2" s="1"/>
  <c r="A447" i="2"/>
  <c r="B447" i="2" s="1"/>
  <c r="A448" i="2"/>
  <c r="B448" i="2" s="1"/>
  <c r="A449" i="2"/>
  <c r="B449" i="2" s="1"/>
  <c r="A450" i="2"/>
  <c r="B450" i="2" s="1"/>
  <c r="A451" i="2"/>
  <c r="B451" i="2" s="1"/>
  <c r="A452" i="2"/>
  <c r="B452" i="2" s="1"/>
  <c r="A453" i="2"/>
  <c r="B453" i="2" s="1"/>
  <c r="A454" i="2"/>
  <c r="B454" i="2" s="1"/>
  <c r="A455" i="2"/>
  <c r="B455" i="2" s="1"/>
  <c r="A456" i="2"/>
  <c r="B456" i="2" s="1"/>
  <c r="A457" i="2"/>
  <c r="B457" i="2" s="1"/>
  <c r="A458" i="2"/>
  <c r="B458" i="2" s="1"/>
  <c r="A459" i="2"/>
  <c r="B459" i="2" s="1"/>
  <c r="A460" i="2"/>
  <c r="B460" i="2" s="1"/>
  <c r="A461" i="2"/>
  <c r="B461" i="2" s="1"/>
  <c r="A462" i="2"/>
  <c r="B462" i="2" s="1"/>
  <c r="A463" i="2"/>
  <c r="B463" i="2" s="1"/>
  <c r="A464" i="2"/>
  <c r="B464" i="2" s="1"/>
  <c r="A465" i="2"/>
  <c r="B465" i="2" s="1"/>
  <c r="A466" i="2"/>
  <c r="B466" i="2" s="1"/>
  <c r="A467" i="2"/>
  <c r="B467" i="2" s="1"/>
  <c r="A468" i="2"/>
  <c r="B468" i="2" s="1"/>
  <c r="A469" i="2"/>
  <c r="B469" i="2" s="1"/>
  <c r="A470" i="2"/>
  <c r="B470" i="2" s="1"/>
  <c r="A471" i="2"/>
  <c r="B471" i="2" s="1"/>
  <c r="A472" i="2"/>
  <c r="B472" i="2" s="1"/>
  <c r="A473" i="2"/>
  <c r="B473" i="2" s="1"/>
  <c r="A474" i="2"/>
  <c r="B474" i="2" s="1"/>
  <c r="A475" i="2"/>
  <c r="B475" i="2" s="1"/>
  <c r="A476" i="2"/>
  <c r="B476" i="2" s="1"/>
  <c r="A477" i="2"/>
  <c r="B477" i="2" s="1"/>
  <c r="A478" i="2"/>
  <c r="B478" i="2" s="1"/>
  <c r="A479" i="2"/>
  <c r="B479" i="2" s="1"/>
  <c r="A480" i="2"/>
  <c r="B480" i="2" s="1"/>
  <c r="A481" i="2"/>
  <c r="B481" i="2" s="1"/>
  <c r="A482" i="2"/>
  <c r="B482" i="2" s="1"/>
  <c r="A483" i="2"/>
  <c r="B483" i="2" s="1"/>
  <c r="A484" i="2"/>
  <c r="B484" i="2" s="1"/>
  <c r="A485" i="2"/>
  <c r="B485" i="2" s="1"/>
  <c r="A486" i="2"/>
  <c r="B486" i="2" s="1"/>
  <c r="A487" i="2"/>
  <c r="B487" i="2" s="1"/>
  <c r="A488" i="2"/>
  <c r="B488" i="2" s="1"/>
  <c r="A489" i="2"/>
  <c r="B489" i="2" s="1"/>
  <c r="A490" i="2"/>
  <c r="B490" i="2" s="1"/>
  <c r="A491" i="2"/>
  <c r="B491" i="2" s="1"/>
  <c r="A492" i="2"/>
  <c r="B492" i="2" s="1"/>
  <c r="A493" i="2"/>
  <c r="B493" i="2" s="1"/>
  <c r="A494" i="2"/>
  <c r="B494" i="2" s="1"/>
  <c r="A495" i="2"/>
  <c r="B495" i="2" s="1"/>
  <c r="A496" i="2"/>
  <c r="B496" i="2" s="1"/>
  <c r="A497" i="2"/>
  <c r="B497" i="2" s="1"/>
  <c r="A498" i="2"/>
  <c r="B498" i="2" s="1"/>
  <c r="A499" i="2"/>
  <c r="B499" i="2" s="1"/>
  <c r="A500" i="2"/>
  <c r="B500" i="2" s="1"/>
  <c r="A501" i="2"/>
  <c r="B501" i="2" s="1"/>
  <c r="A502" i="2"/>
  <c r="B502" i="2" s="1"/>
  <c r="A503" i="2"/>
  <c r="B503" i="2" s="1"/>
  <c r="A504" i="2"/>
  <c r="B504" i="2" s="1"/>
  <c r="A505" i="2"/>
  <c r="B505" i="2" s="1"/>
  <c r="A506" i="2"/>
  <c r="B506" i="2" s="1"/>
  <c r="A507" i="2"/>
  <c r="B507" i="2" s="1"/>
  <c r="A508" i="2"/>
  <c r="B508" i="2" s="1"/>
  <c r="A509" i="2"/>
  <c r="B509" i="2" s="1"/>
  <c r="A510" i="2"/>
  <c r="B510" i="2" s="1"/>
  <c r="A511" i="2"/>
  <c r="B511" i="2" s="1"/>
  <c r="A512" i="2"/>
  <c r="B512" i="2" s="1"/>
  <c r="A513" i="2"/>
  <c r="B513" i="2" s="1"/>
  <c r="A514" i="2"/>
  <c r="B514" i="2" s="1"/>
  <c r="A515" i="2"/>
  <c r="B515" i="2" s="1"/>
  <c r="A516" i="2"/>
  <c r="B516" i="2" s="1"/>
  <c r="A517" i="2"/>
  <c r="B517" i="2" s="1"/>
  <c r="A518" i="2"/>
  <c r="B518" i="2" s="1"/>
  <c r="A519" i="2"/>
  <c r="B519" i="2" s="1"/>
  <c r="A520" i="2"/>
  <c r="B520" i="2" s="1"/>
  <c r="A521" i="2"/>
  <c r="B521" i="2" s="1"/>
  <c r="A522" i="2"/>
  <c r="B522" i="2" s="1"/>
  <c r="A523" i="2"/>
  <c r="B523" i="2" s="1"/>
  <c r="A524" i="2"/>
  <c r="B524" i="2" s="1"/>
  <c r="A525" i="2"/>
  <c r="B525" i="2" s="1"/>
  <c r="A526" i="2"/>
  <c r="B526" i="2" s="1"/>
  <c r="A527" i="2"/>
  <c r="B527" i="2" s="1"/>
  <c r="A528" i="2"/>
  <c r="B528" i="2" s="1"/>
  <c r="A529" i="2"/>
  <c r="B529" i="2" s="1"/>
  <c r="A530" i="2"/>
  <c r="B530" i="2" s="1"/>
  <c r="A531" i="2"/>
  <c r="B531" i="2" s="1"/>
  <c r="A532" i="2"/>
  <c r="B532" i="2" s="1"/>
  <c r="A533" i="2"/>
  <c r="B533" i="2" s="1"/>
  <c r="A534" i="2"/>
  <c r="B534" i="2" s="1"/>
  <c r="A535" i="2"/>
  <c r="B535" i="2" s="1"/>
  <c r="A536" i="2"/>
  <c r="B536" i="2" s="1"/>
  <c r="A537" i="2"/>
  <c r="B537" i="2" s="1"/>
  <c r="A538" i="2"/>
  <c r="B538" i="2" s="1"/>
  <c r="A539" i="2"/>
  <c r="B539" i="2" s="1"/>
  <c r="A540" i="2"/>
  <c r="B540" i="2" s="1"/>
  <c r="A541" i="2"/>
  <c r="B541" i="2" s="1"/>
  <c r="A542" i="2"/>
  <c r="B542" i="2" s="1"/>
  <c r="A543" i="2"/>
  <c r="B543" i="2" s="1"/>
  <c r="A544" i="2"/>
  <c r="B544" i="2" s="1"/>
  <c r="A545" i="2"/>
  <c r="B545" i="2" s="1"/>
  <c r="A546" i="2"/>
  <c r="B546" i="2" s="1"/>
  <c r="A547" i="2"/>
  <c r="B547" i="2" s="1"/>
  <c r="A548" i="2"/>
  <c r="B548" i="2" s="1"/>
  <c r="A549" i="2"/>
  <c r="B549" i="2" s="1"/>
  <c r="A550" i="2"/>
  <c r="B550" i="2" s="1"/>
  <c r="A551" i="2"/>
  <c r="B551" i="2" s="1"/>
  <c r="A552" i="2"/>
  <c r="B552" i="2" s="1"/>
  <c r="A553" i="2"/>
  <c r="B553" i="2" s="1"/>
  <c r="A554" i="2"/>
  <c r="B554" i="2" s="1"/>
  <c r="A555" i="2"/>
  <c r="B555" i="2" s="1"/>
  <c r="A556" i="2"/>
  <c r="B556" i="2" s="1"/>
  <c r="A557" i="2"/>
  <c r="B557" i="2" s="1"/>
  <c r="A558" i="2"/>
  <c r="B558" i="2" s="1"/>
  <c r="A559" i="2"/>
  <c r="B559" i="2" s="1"/>
  <c r="A560" i="2"/>
  <c r="B560" i="2" s="1"/>
  <c r="A561" i="2"/>
  <c r="B561" i="2" s="1"/>
  <c r="A562" i="2"/>
  <c r="B562" i="2" s="1"/>
  <c r="A563" i="2"/>
  <c r="B563" i="2" s="1"/>
  <c r="A564" i="2"/>
  <c r="B564" i="2" s="1"/>
  <c r="A565" i="2"/>
  <c r="B565" i="2" s="1"/>
  <c r="A566" i="2"/>
  <c r="B566" i="2" s="1"/>
  <c r="A567" i="2"/>
  <c r="B567" i="2" s="1"/>
  <c r="A568" i="2"/>
  <c r="B568" i="2" s="1"/>
  <c r="A569" i="2"/>
  <c r="B569" i="2" s="1"/>
  <c r="A570" i="2"/>
  <c r="B570" i="2" s="1"/>
  <c r="A571" i="2"/>
  <c r="B571" i="2" s="1"/>
  <c r="A572" i="2"/>
  <c r="B572" i="2" s="1"/>
  <c r="A573" i="2"/>
  <c r="B573" i="2" s="1"/>
  <c r="A574" i="2"/>
  <c r="B574" i="2" s="1"/>
  <c r="A575" i="2"/>
  <c r="B575" i="2" s="1"/>
  <c r="A576" i="2"/>
  <c r="B576" i="2" s="1"/>
  <c r="A577" i="2"/>
  <c r="B577" i="2" s="1"/>
  <c r="A578" i="2"/>
  <c r="B578" i="2" s="1"/>
  <c r="A579" i="2"/>
  <c r="B579" i="2" s="1"/>
  <c r="A580" i="2"/>
  <c r="B580" i="2" s="1"/>
  <c r="A581" i="2"/>
  <c r="B581" i="2" s="1"/>
  <c r="A582" i="2"/>
  <c r="B582" i="2" s="1"/>
  <c r="A583" i="2"/>
  <c r="B583" i="2" s="1"/>
  <c r="A584" i="2"/>
  <c r="B584" i="2" s="1"/>
  <c r="A585" i="2"/>
  <c r="B585" i="2" s="1"/>
  <c r="A586" i="2"/>
  <c r="B586" i="2" s="1"/>
  <c r="A587" i="2"/>
  <c r="B587" i="2" s="1"/>
  <c r="A588" i="2"/>
  <c r="B588" i="2" s="1"/>
  <c r="A589" i="2"/>
  <c r="B589" i="2" s="1"/>
  <c r="A590" i="2"/>
  <c r="B590" i="2" s="1"/>
  <c r="A591" i="2"/>
  <c r="B591" i="2" s="1"/>
  <c r="A592" i="2"/>
  <c r="B592" i="2" s="1"/>
  <c r="A593" i="2"/>
  <c r="B593" i="2" s="1"/>
  <c r="A594" i="2"/>
  <c r="B594" i="2" s="1"/>
  <c r="A595" i="2"/>
  <c r="B595" i="2" s="1"/>
  <c r="A596" i="2"/>
  <c r="B596" i="2" s="1"/>
  <c r="A597" i="2"/>
  <c r="B597" i="2" s="1"/>
  <c r="A598" i="2"/>
  <c r="B598" i="2" s="1"/>
  <c r="A599" i="2"/>
  <c r="B599" i="2" s="1"/>
  <c r="A600" i="2"/>
  <c r="B600" i="2" s="1"/>
  <c r="A601" i="2"/>
  <c r="B601" i="2" s="1"/>
  <c r="A602" i="2"/>
  <c r="B602" i="2" s="1"/>
  <c r="A603" i="2"/>
  <c r="B603" i="2" s="1"/>
  <c r="A604" i="2"/>
  <c r="B604" i="2" s="1"/>
  <c r="A605" i="2"/>
  <c r="B605" i="2" s="1"/>
  <c r="A606" i="2"/>
  <c r="B606" i="2" s="1"/>
  <c r="A607" i="2"/>
  <c r="B607" i="2" s="1"/>
  <c r="A608" i="2"/>
  <c r="B608" i="2" s="1"/>
  <c r="A609" i="2"/>
  <c r="B609" i="2" s="1"/>
  <c r="A610" i="2"/>
  <c r="B610" i="2" s="1"/>
  <c r="A611" i="2"/>
  <c r="B611" i="2" s="1"/>
  <c r="A612" i="2"/>
  <c r="B612" i="2" s="1"/>
  <c r="A613" i="2"/>
  <c r="B613" i="2" s="1"/>
  <c r="A614" i="2"/>
  <c r="B614" i="2" s="1"/>
  <c r="A615" i="2"/>
  <c r="B615" i="2" s="1"/>
  <c r="A616" i="2"/>
  <c r="B616" i="2" s="1"/>
  <c r="A617" i="2"/>
  <c r="B617" i="2" s="1"/>
  <c r="A618" i="2"/>
  <c r="B618" i="2" s="1"/>
  <c r="A619" i="2"/>
  <c r="B619" i="2" s="1"/>
  <c r="A620" i="2"/>
  <c r="B620" i="2" s="1"/>
  <c r="A621" i="2"/>
  <c r="B621" i="2" s="1"/>
  <c r="A622" i="2"/>
  <c r="B622" i="2" s="1"/>
  <c r="A623" i="2"/>
  <c r="B623" i="2" s="1"/>
  <c r="A624" i="2"/>
  <c r="B624" i="2" s="1"/>
  <c r="A625" i="2"/>
  <c r="B625" i="2" s="1"/>
  <c r="A626" i="2"/>
  <c r="B626" i="2" s="1"/>
  <c r="A627" i="2"/>
  <c r="B627" i="2" s="1"/>
  <c r="A628" i="2"/>
  <c r="B628" i="2" s="1"/>
  <c r="A629" i="2"/>
  <c r="B629" i="2" s="1"/>
  <c r="A630" i="2"/>
  <c r="B630" i="2" s="1"/>
  <c r="A631" i="2"/>
  <c r="B631" i="2" s="1"/>
  <c r="A632" i="2"/>
  <c r="B632" i="2" s="1"/>
  <c r="A633" i="2"/>
  <c r="B633" i="2" s="1"/>
  <c r="A634" i="2"/>
  <c r="B634" i="2" s="1"/>
  <c r="A635" i="2"/>
  <c r="B635" i="2" s="1"/>
  <c r="A636" i="2"/>
  <c r="B636" i="2" s="1"/>
  <c r="A637" i="2"/>
  <c r="B637" i="2" s="1"/>
  <c r="A638" i="2"/>
  <c r="B638" i="2" s="1"/>
  <c r="A639" i="2"/>
  <c r="B639" i="2" s="1"/>
  <c r="A640" i="2"/>
  <c r="B640" i="2" s="1"/>
  <c r="A641" i="2"/>
  <c r="B641" i="2" s="1"/>
  <c r="A642" i="2"/>
  <c r="B642" i="2" s="1"/>
  <c r="A643" i="2"/>
  <c r="B643" i="2" s="1"/>
  <c r="A644" i="2"/>
  <c r="B644" i="2" s="1"/>
  <c r="A645" i="2"/>
  <c r="B645" i="2" s="1"/>
  <c r="A646" i="2"/>
  <c r="B646" i="2" s="1"/>
  <c r="A647" i="2"/>
  <c r="B647" i="2" s="1"/>
  <c r="A648" i="2"/>
  <c r="B648" i="2" s="1"/>
  <c r="A649" i="2"/>
  <c r="B649" i="2" s="1"/>
  <c r="A650" i="2"/>
  <c r="B650" i="2" s="1"/>
  <c r="A651" i="2"/>
  <c r="B651" i="2" s="1"/>
  <c r="A652" i="2"/>
  <c r="B652" i="2" s="1"/>
  <c r="A653" i="2"/>
  <c r="B653" i="2" s="1"/>
  <c r="A654" i="2"/>
  <c r="B654" i="2" s="1"/>
  <c r="A655" i="2"/>
  <c r="B655" i="2" s="1"/>
  <c r="A656" i="2"/>
  <c r="B656" i="2" s="1"/>
  <c r="A657" i="2"/>
  <c r="B657" i="2" s="1"/>
  <c r="A658" i="2"/>
  <c r="B658" i="2" s="1"/>
  <c r="A659" i="2"/>
  <c r="B659" i="2" s="1"/>
  <c r="A660" i="2"/>
  <c r="B660" i="2" s="1"/>
  <c r="A661" i="2"/>
  <c r="B661" i="2" s="1"/>
  <c r="A662" i="2"/>
  <c r="B662" i="2" s="1"/>
  <c r="A663" i="2"/>
  <c r="B663" i="2" s="1"/>
  <c r="A664" i="2"/>
  <c r="B664" i="2" s="1"/>
  <c r="A665" i="2"/>
  <c r="B665" i="2" s="1"/>
  <c r="A666" i="2"/>
  <c r="B666" i="2" s="1"/>
  <c r="A667" i="2"/>
  <c r="B667" i="2" s="1"/>
  <c r="A668" i="2"/>
  <c r="B668" i="2" s="1"/>
  <c r="A669" i="2"/>
  <c r="B669" i="2" s="1"/>
  <c r="A670" i="2"/>
  <c r="B670" i="2" s="1"/>
  <c r="A671" i="2"/>
  <c r="B671" i="2" s="1"/>
  <c r="A672" i="2"/>
  <c r="B672" i="2" s="1"/>
  <c r="A673" i="2"/>
  <c r="B673" i="2" s="1"/>
  <c r="A674" i="2"/>
  <c r="B674" i="2" s="1"/>
  <c r="A675" i="2"/>
  <c r="B675" i="2" s="1"/>
  <c r="A676" i="2"/>
  <c r="B676" i="2" s="1"/>
  <c r="A677" i="2"/>
  <c r="B677" i="2" s="1"/>
  <c r="A678" i="2"/>
  <c r="B678" i="2" s="1"/>
  <c r="A679" i="2"/>
  <c r="B679" i="2" s="1"/>
  <c r="A680" i="2"/>
  <c r="B680" i="2" s="1"/>
  <c r="A681" i="2"/>
  <c r="B681" i="2" s="1"/>
  <c r="A682" i="2"/>
  <c r="B682" i="2" s="1"/>
  <c r="A683" i="2"/>
  <c r="B683" i="2" s="1"/>
  <c r="A684" i="2"/>
  <c r="B684" i="2" s="1"/>
  <c r="A685" i="2"/>
  <c r="B685" i="2" s="1"/>
  <c r="A686" i="2"/>
  <c r="B686" i="2" s="1"/>
  <c r="A687" i="2"/>
  <c r="B687" i="2" s="1"/>
  <c r="A688" i="2"/>
  <c r="B688" i="2" s="1"/>
  <c r="A689" i="2"/>
  <c r="B689" i="2" s="1"/>
  <c r="A690" i="2"/>
  <c r="B690" i="2" s="1"/>
  <c r="A691" i="2"/>
  <c r="B691" i="2" s="1"/>
  <c r="A692" i="2"/>
  <c r="B692" i="2" s="1"/>
  <c r="A693" i="2"/>
  <c r="B693" i="2" s="1"/>
  <c r="A694" i="2"/>
  <c r="B694" i="2" s="1"/>
  <c r="A695" i="2"/>
  <c r="B695" i="2" s="1"/>
  <c r="A696" i="2"/>
  <c r="B696" i="2" s="1"/>
  <c r="A697" i="2"/>
  <c r="B697" i="2" s="1"/>
  <c r="A698" i="2"/>
  <c r="B698" i="2" s="1"/>
  <c r="A699" i="2"/>
  <c r="B699" i="2" s="1"/>
  <c r="A700" i="2"/>
  <c r="B700" i="2" s="1"/>
  <c r="A701" i="2"/>
  <c r="B701" i="2" s="1"/>
  <c r="A702" i="2"/>
  <c r="B702" i="2" s="1"/>
  <c r="A703" i="2"/>
  <c r="B703" i="2" s="1"/>
  <c r="A704" i="2"/>
  <c r="B704" i="2" s="1"/>
  <c r="A705" i="2"/>
  <c r="B705" i="2" s="1"/>
  <c r="A706" i="2"/>
  <c r="B706" i="2" s="1"/>
  <c r="A707" i="2"/>
  <c r="B707" i="2" s="1"/>
  <c r="A708" i="2"/>
  <c r="B708" i="2" s="1"/>
  <c r="A709" i="2"/>
  <c r="B709" i="2" s="1"/>
  <c r="A710" i="2"/>
  <c r="B710" i="2" s="1"/>
  <c r="A711" i="2"/>
  <c r="B711" i="2" s="1"/>
  <c r="A712" i="2"/>
  <c r="B712" i="2" s="1"/>
  <c r="A713" i="2"/>
  <c r="B713" i="2" s="1"/>
  <c r="A714" i="2"/>
  <c r="B714" i="2" s="1"/>
  <c r="A715" i="2"/>
  <c r="B715" i="2" s="1"/>
  <c r="A716" i="2"/>
  <c r="B716" i="2" s="1"/>
  <c r="A717" i="2"/>
  <c r="B717" i="2" s="1"/>
  <c r="A718" i="2"/>
  <c r="B718" i="2" s="1"/>
  <c r="A719" i="2"/>
  <c r="B719" i="2" s="1"/>
  <c r="A720" i="2"/>
  <c r="B720" i="2" s="1"/>
  <c r="A721" i="2"/>
  <c r="B721" i="2" s="1"/>
  <c r="A722" i="2"/>
  <c r="B722" i="2" s="1"/>
  <c r="A723" i="2"/>
  <c r="B723" i="2" s="1"/>
  <c r="A724" i="2"/>
  <c r="B724" i="2" s="1"/>
  <c r="A725" i="2"/>
  <c r="B725" i="2" s="1"/>
  <c r="A726" i="2"/>
  <c r="B726" i="2" s="1"/>
  <c r="A727" i="2"/>
  <c r="B727" i="2" s="1"/>
  <c r="A728" i="2"/>
  <c r="B728" i="2" s="1"/>
  <c r="A729" i="2"/>
  <c r="B729" i="2" s="1"/>
  <c r="A730" i="2"/>
  <c r="B730" i="2" s="1"/>
  <c r="A731" i="2"/>
  <c r="B731" i="2" s="1"/>
  <c r="A732" i="2"/>
  <c r="B732" i="2" s="1"/>
  <c r="A733" i="2"/>
  <c r="B733" i="2" s="1"/>
  <c r="A734" i="2"/>
  <c r="B734" i="2" s="1"/>
  <c r="A735" i="2"/>
  <c r="B735" i="2" s="1"/>
  <c r="A736" i="2"/>
  <c r="B736" i="2" s="1"/>
  <c r="A737" i="2"/>
  <c r="B737" i="2" s="1"/>
  <c r="A738" i="2"/>
  <c r="B738" i="2" s="1"/>
  <c r="A739" i="2"/>
  <c r="B739" i="2" s="1"/>
  <c r="A740" i="2"/>
  <c r="B740" i="2" s="1"/>
  <c r="A741" i="2"/>
  <c r="B741" i="2" s="1"/>
  <c r="A742" i="2"/>
  <c r="B742" i="2" s="1"/>
  <c r="A743" i="2"/>
  <c r="B743" i="2" s="1"/>
  <c r="A744" i="2"/>
  <c r="B744" i="2" s="1"/>
  <c r="A745" i="2"/>
  <c r="B745" i="2" s="1"/>
  <c r="A746" i="2"/>
  <c r="B746" i="2" s="1"/>
  <c r="A747" i="2"/>
  <c r="B747" i="2" s="1"/>
  <c r="A748" i="2"/>
  <c r="B748" i="2" s="1"/>
  <c r="A749" i="2"/>
  <c r="B749" i="2" s="1"/>
  <c r="A750" i="2"/>
  <c r="B750" i="2" s="1"/>
  <c r="A751" i="2"/>
  <c r="B751" i="2" s="1"/>
  <c r="A752" i="2"/>
  <c r="B752" i="2" s="1"/>
  <c r="A753" i="2"/>
  <c r="B753" i="2" s="1"/>
  <c r="A754" i="2"/>
  <c r="B754" i="2" s="1"/>
  <c r="A755" i="2"/>
  <c r="B755" i="2" s="1"/>
  <c r="A756" i="2"/>
  <c r="B756" i="2" s="1"/>
  <c r="A757" i="2"/>
  <c r="B757" i="2" s="1"/>
  <c r="A758" i="2"/>
  <c r="B758" i="2" s="1"/>
  <c r="A759" i="2"/>
  <c r="B759" i="2" s="1"/>
  <c r="A760" i="2"/>
  <c r="B760" i="2" s="1"/>
  <c r="A761" i="2"/>
  <c r="B761" i="2" s="1"/>
  <c r="A762" i="2"/>
  <c r="B762" i="2" s="1"/>
  <c r="A763" i="2"/>
  <c r="B763" i="2" s="1"/>
  <c r="A764" i="2"/>
  <c r="B764" i="2" s="1"/>
  <c r="A2" i="2"/>
  <c r="B2" i="2" s="1"/>
  <c r="G467" i="2" l="1"/>
  <c r="K467" i="2" s="1"/>
  <c r="E467" i="2" l="1"/>
  <c r="J467" i="2"/>
  <c r="M467" i="2"/>
  <c r="L467" i="2" s="1"/>
  <c r="O467" i="2"/>
  <c r="N467" i="2" s="1"/>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G3" i="2"/>
  <c r="K3" i="2" s="1"/>
  <c r="G4" i="2"/>
  <c r="K4" i="2" s="1"/>
  <c r="G5" i="2"/>
  <c r="K5" i="2" s="1"/>
  <c r="G6" i="2"/>
  <c r="K6" i="2" s="1"/>
  <c r="G7" i="2"/>
  <c r="K7" i="2" s="1"/>
  <c r="G8" i="2"/>
  <c r="K8" i="2" s="1"/>
  <c r="G9" i="2"/>
  <c r="K9" i="2" s="1"/>
  <c r="G10" i="2"/>
  <c r="K10" i="2" s="1"/>
  <c r="G11" i="2"/>
  <c r="K11" i="2" s="1"/>
  <c r="G12" i="2"/>
  <c r="K12" i="2" s="1"/>
  <c r="G13" i="2"/>
  <c r="K13" i="2" s="1"/>
  <c r="G14" i="2"/>
  <c r="K14" i="2" s="1"/>
  <c r="G15" i="2"/>
  <c r="K15" i="2" s="1"/>
  <c r="G16" i="2"/>
  <c r="K16" i="2" s="1"/>
  <c r="G17" i="2"/>
  <c r="K17" i="2" s="1"/>
  <c r="G18" i="2"/>
  <c r="K18" i="2" s="1"/>
  <c r="G19" i="2"/>
  <c r="K19" i="2" s="1"/>
  <c r="G20" i="2"/>
  <c r="K20" i="2" s="1"/>
  <c r="G21" i="2"/>
  <c r="K21" i="2" s="1"/>
  <c r="G22" i="2"/>
  <c r="K22" i="2" s="1"/>
  <c r="G23" i="2"/>
  <c r="K23" i="2" s="1"/>
  <c r="G24" i="2"/>
  <c r="K24" i="2" s="1"/>
  <c r="G25" i="2"/>
  <c r="K25" i="2" s="1"/>
  <c r="G26" i="2"/>
  <c r="K26" i="2" s="1"/>
  <c r="G27" i="2"/>
  <c r="K27" i="2" s="1"/>
  <c r="G28" i="2"/>
  <c r="K28" i="2" s="1"/>
  <c r="G29" i="2"/>
  <c r="K29" i="2" s="1"/>
  <c r="G30" i="2"/>
  <c r="K30" i="2" s="1"/>
  <c r="G31" i="2"/>
  <c r="K31" i="2" s="1"/>
  <c r="G32" i="2"/>
  <c r="K32" i="2" s="1"/>
  <c r="G33" i="2"/>
  <c r="K33" i="2" s="1"/>
  <c r="G34" i="2"/>
  <c r="K34" i="2" s="1"/>
  <c r="G35" i="2"/>
  <c r="K35" i="2" s="1"/>
  <c r="G36" i="2"/>
  <c r="K36" i="2" s="1"/>
  <c r="G37" i="2"/>
  <c r="K37" i="2" s="1"/>
  <c r="G38" i="2"/>
  <c r="K38" i="2" s="1"/>
  <c r="G39" i="2"/>
  <c r="K39" i="2" s="1"/>
  <c r="G40" i="2"/>
  <c r="K40" i="2" s="1"/>
  <c r="G41" i="2"/>
  <c r="K41" i="2" s="1"/>
  <c r="G42" i="2"/>
  <c r="K42" i="2" s="1"/>
  <c r="G43" i="2"/>
  <c r="K43" i="2" s="1"/>
  <c r="G44" i="2"/>
  <c r="K44" i="2" s="1"/>
  <c r="G45" i="2"/>
  <c r="K45" i="2" s="1"/>
  <c r="G46" i="2"/>
  <c r="K46" i="2" s="1"/>
  <c r="G47" i="2"/>
  <c r="K47" i="2" s="1"/>
  <c r="G48" i="2"/>
  <c r="K48" i="2" s="1"/>
  <c r="G49" i="2"/>
  <c r="K49" i="2" s="1"/>
  <c r="G50" i="2"/>
  <c r="K50" i="2" s="1"/>
  <c r="G51" i="2"/>
  <c r="K51" i="2" s="1"/>
  <c r="G52" i="2"/>
  <c r="K52" i="2" s="1"/>
  <c r="G53" i="2"/>
  <c r="K53" i="2" s="1"/>
  <c r="G54" i="2"/>
  <c r="K54" i="2" s="1"/>
  <c r="G55" i="2"/>
  <c r="K55" i="2" s="1"/>
  <c r="G56" i="2"/>
  <c r="K56" i="2" s="1"/>
  <c r="G57" i="2"/>
  <c r="K57" i="2" s="1"/>
  <c r="G58" i="2"/>
  <c r="K58" i="2" s="1"/>
  <c r="G59" i="2"/>
  <c r="K59" i="2" s="1"/>
  <c r="G60" i="2"/>
  <c r="K60" i="2" s="1"/>
  <c r="G61" i="2"/>
  <c r="K61" i="2" s="1"/>
  <c r="G62" i="2"/>
  <c r="K62" i="2" s="1"/>
  <c r="G63" i="2"/>
  <c r="K63" i="2" s="1"/>
  <c r="G64" i="2"/>
  <c r="K64" i="2" s="1"/>
  <c r="G65" i="2"/>
  <c r="K65" i="2" s="1"/>
  <c r="G66" i="2"/>
  <c r="K66" i="2" s="1"/>
  <c r="G67" i="2"/>
  <c r="K67" i="2" s="1"/>
  <c r="G68" i="2"/>
  <c r="K68" i="2" s="1"/>
  <c r="G69" i="2"/>
  <c r="K69" i="2" s="1"/>
  <c r="G70" i="2"/>
  <c r="K70" i="2" s="1"/>
  <c r="G71" i="2"/>
  <c r="K71" i="2" s="1"/>
  <c r="G72" i="2"/>
  <c r="K72" i="2" s="1"/>
  <c r="G73" i="2"/>
  <c r="K73" i="2" s="1"/>
  <c r="G74" i="2"/>
  <c r="K74" i="2" s="1"/>
  <c r="G75" i="2"/>
  <c r="K75" i="2" s="1"/>
  <c r="G76" i="2"/>
  <c r="K76" i="2" s="1"/>
  <c r="G77" i="2"/>
  <c r="K77" i="2" s="1"/>
  <c r="G78" i="2"/>
  <c r="K78" i="2" s="1"/>
  <c r="G79" i="2"/>
  <c r="K79" i="2" s="1"/>
  <c r="G80" i="2"/>
  <c r="K80" i="2" s="1"/>
  <c r="G81" i="2"/>
  <c r="K81" i="2" s="1"/>
  <c r="G82" i="2"/>
  <c r="K82" i="2" s="1"/>
  <c r="G83" i="2"/>
  <c r="K83" i="2" s="1"/>
  <c r="G84" i="2"/>
  <c r="K84" i="2" s="1"/>
  <c r="G85" i="2"/>
  <c r="K85" i="2" s="1"/>
  <c r="G86" i="2"/>
  <c r="K86" i="2" s="1"/>
  <c r="G87" i="2"/>
  <c r="K87" i="2" s="1"/>
  <c r="G88" i="2"/>
  <c r="K88" i="2" s="1"/>
  <c r="G89" i="2"/>
  <c r="K89" i="2" s="1"/>
  <c r="G90" i="2"/>
  <c r="K90" i="2" s="1"/>
  <c r="G91" i="2"/>
  <c r="K91" i="2" s="1"/>
  <c r="G92" i="2"/>
  <c r="K92" i="2" s="1"/>
  <c r="G93" i="2"/>
  <c r="K93" i="2" s="1"/>
  <c r="G94" i="2"/>
  <c r="K94" i="2" s="1"/>
  <c r="G95" i="2"/>
  <c r="K95" i="2" s="1"/>
  <c r="G96" i="2"/>
  <c r="K96" i="2" s="1"/>
  <c r="G97" i="2"/>
  <c r="K97" i="2" s="1"/>
  <c r="G98" i="2"/>
  <c r="K98" i="2" s="1"/>
  <c r="G99" i="2"/>
  <c r="K99" i="2" s="1"/>
  <c r="G100" i="2"/>
  <c r="K100" i="2" s="1"/>
  <c r="G101" i="2"/>
  <c r="K101" i="2" s="1"/>
  <c r="G102" i="2"/>
  <c r="K102" i="2" s="1"/>
  <c r="G103" i="2"/>
  <c r="K103" i="2" s="1"/>
  <c r="G104" i="2"/>
  <c r="K104" i="2" s="1"/>
  <c r="G105" i="2"/>
  <c r="K105" i="2" s="1"/>
  <c r="G106" i="2"/>
  <c r="K106" i="2" s="1"/>
  <c r="G107" i="2"/>
  <c r="K107" i="2" s="1"/>
  <c r="G108" i="2"/>
  <c r="K108" i="2" s="1"/>
  <c r="G109" i="2"/>
  <c r="K109" i="2" s="1"/>
  <c r="G110" i="2"/>
  <c r="K110" i="2" s="1"/>
  <c r="G111" i="2"/>
  <c r="K111" i="2" s="1"/>
  <c r="G112" i="2"/>
  <c r="K112" i="2" s="1"/>
  <c r="G113" i="2"/>
  <c r="K113" i="2" s="1"/>
  <c r="G114" i="2"/>
  <c r="K114" i="2" s="1"/>
  <c r="G115" i="2"/>
  <c r="K115" i="2" s="1"/>
  <c r="G116" i="2"/>
  <c r="K116" i="2" s="1"/>
  <c r="G117" i="2"/>
  <c r="K117" i="2" s="1"/>
  <c r="G118" i="2"/>
  <c r="K118" i="2" s="1"/>
  <c r="G119" i="2"/>
  <c r="K119" i="2" s="1"/>
  <c r="G120" i="2"/>
  <c r="K120" i="2" s="1"/>
  <c r="G121" i="2"/>
  <c r="K121" i="2" s="1"/>
  <c r="G122" i="2"/>
  <c r="K122" i="2" s="1"/>
  <c r="G123" i="2"/>
  <c r="K123" i="2" s="1"/>
  <c r="G124" i="2"/>
  <c r="K124" i="2" s="1"/>
  <c r="G125" i="2"/>
  <c r="K125" i="2" s="1"/>
  <c r="G126" i="2"/>
  <c r="K126" i="2" s="1"/>
  <c r="G127" i="2"/>
  <c r="K127" i="2" s="1"/>
  <c r="G128" i="2"/>
  <c r="K128" i="2" s="1"/>
  <c r="G129" i="2"/>
  <c r="K129" i="2" s="1"/>
  <c r="G130" i="2"/>
  <c r="K130" i="2" s="1"/>
  <c r="G131" i="2"/>
  <c r="K131" i="2" s="1"/>
  <c r="G132" i="2"/>
  <c r="K132" i="2" s="1"/>
  <c r="G133" i="2"/>
  <c r="K133" i="2" s="1"/>
  <c r="G134" i="2"/>
  <c r="K134" i="2" s="1"/>
  <c r="G135" i="2"/>
  <c r="K135" i="2" s="1"/>
  <c r="G136" i="2"/>
  <c r="K136" i="2" s="1"/>
  <c r="G137" i="2"/>
  <c r="K137" i="2" s="1"/>
  <c r="G138" i="2"/>
  <c r="K138" i="2" s="1"/>
  <c r="G139" i="2"/>
  <c r="K139" i="2" s="1"/>
  <c r="G140" i="2"/>
  <c r="K140" i="2" s="1"/>
  <c r="G141" i="2"/>
  <c r="K141" i="2" s="1"/>
  <c r="G142" i="2"/>
  <c r="K142" i="2" s="1"/>
  <c r="G143" i="2"/>
  <c r="K143" i="2" s="1"/>
  <c r="G144" i="2"/>
  <c r="K144" i="2" s="1"/>
  <c r="G145" i="2"/>
  <c r="K145" i="2" s="1"/>
  <c r="G146" i="2"/>
  <c r="K146" i="2" s="1"/>
  <c r="G147" i="2"/>
  <c r="K147" i="2" s="1"/>
  <c r="G148" i="2"/>
  <c r="K148" i="2" s="1"/>
  <c r="G149" i="2"/>
  <c r="K149" i="2" s="1"/>
  <c r="G150" i="2"/>
  <c r="K150" i="2" s="1"/>
  <c r="G151" i="2"/>
  <c r="K151" i="2" s="1"/>
  <c r="G152" i="2"/>
  <c r="K152" i="2" s="1"/>
  <c r="G153" i="2"/>
  <c r="K153" i="2" s="1"/>
  <c r="G154" i="2"/>
  <c r="K154" i="2" s="1"/>
  <c r="G155" i="2"/>
  <c r="K155" i="2" s="1"/>
  <c r="G156" i="2"/>
  <c r="K156" i="2" s="1"/>
  <c r="G157" i="2"/>
  <c r="K157" i="2" s="1"/>
  <c r="G158" i="2"/>
  <c r="K158" i="2" s="1"/>
  <c r="G159" i="2"/>
  <c r="K159" i="2" s="1"/>
  <c r="G160" i="2"/>
  <c r="K160" i="2" s="1"/>
  <c r="G161" i="2"/>
  <c r="K161" i="2" s="1"/>
  <c r="G162" i="2"/>
  <c r="K162" i="2" s="1"/>
  <c r="G163" i="2"/>
  <c r="K163" i="2" s="1"/>
  <c r="G164" i="2"/>
  <c r="K164" i="2" s="1"/>
  <c r="G165" i="2"/>
  <c r="K165" i="2" s="1"/>
  <c r="G166" i="2"/>
  <c r="K166" i="2" s="1"/>
  <c r="G167" i="2"/>
  <c r="K167" i="2" s="1"/>
  <c r="G168" i="2"/>
  <c r="K168" i="2" s="1"/>
  <c r="G169" i="2"/>
  <c r="K169" i="2" s="1"/>
  <c r="G170" i="2"/>
  <c r="K170" i="2" s="1"/>
  <c r="G171" i="2"/>
  <c r="K171" i="2" s="1"/>
  <c r="G172" i="2"/>
  <c r="K172" i="2" s="1"/>
  <c r="G173" i="2"/>
  <c r="K173" i="2" s="1"/>
  <c r="G174" i="2"/>
  <c r="K174" i="2" s="1"/>
  <c r="G175" i="2"/>
  <c r="K175" i="2" s="1"/>
  <c r="G176" i="2"/>
  <c r="K176" i="2" s="1"/>
  <c r="G177" i="2"/>
  <c r="K177" i="2" s="1"/>
  <c r="G178" i="2"/>
  <c r="K178" i="2" s="1"/>
  <c r="G179" i="2"/>
  <c r="K179" i="2" s="1"/>
  <c r="G180" i="2"/>
  <c r="K180" i="2" s="1"/>
  <c r="G181" i="2"/>
  <c r="K181" i="2" s="1"/>
  <c r="G182" i="2"/>
  <c r="K182" i="2" s="1"/>
  <c r="G183" i="2"/>
  <c r="K183" i="2" s="1"/>
  <c r="G184" i="2"/>
  <c r="K184" i="2" s="1"/>
  <c r="G185" i="2"/>
  <c r="K185" i="2" s="1"/>
  <c r="G186" i="2"/>
  <c r="K186" i="2" s="1"/>
  <c r="G187" i="2"/>
  <c r="K187" i="2" s="1"/>
  <c r="G188" i="2"/>
  <c r="K188" i="2" s="1"/>
  <c r="G189" i="2"/>
  <c r="K189" i="2" s="1"/>
  <c r="G190" i="2"/>
  <c r="K190" i="2" s="1"/>
  <c r="G191" i="2"/>
  <c r="K191" i="2" s="1"/>
  <c r="G192" i="2"/>
  <c r="K192" i="2" s="1"/>
  <c r="G193" i="2"/>
  <c r="K193" i="2" s="1"/>
  <c r="G194" i="2"/>
  <c r="K194" i="2" s="1"/>
  <c r="G195" i="2"/>
  <c r="K195" i="2" s="1"/>
  <c r="G196" i="2"/>
  <c r="K196" i="2" s="1"/>
  <c r="G197" i="2"/>
  <c r="K197" i="2" s="1"/>
  <c r="G198" i="2"/>
  <c r="K198" i="2" s="1"/>
  <c r="G199" i="2"/>
  <c r="K199" i="2" s="1"/>
  <c r="G200" i="2"/>
  <c r="K200" i="2" s="1"/>
  <c r="G201" i="2"/>
  <c r="K201" i="2" s="1"/>
  <c r="G202" i="2"/>
  <c r="K202" i="2" s="1"/>
  <c r="G203" i="2"/>
  <c r="K203" i="2" s="1"/>
  <c r="G204" i="2"/>
  <c r="K204" i="2" s="1"/>
  <c r="G205" i="2"/>
  <c r="K205" i="2" s="1"/>
  <c r="G206" i="2"/>
  <c r="K206" i="2" s="1"/>
  <c r="G207" i="2"/>
  <c r="K207" i="2" s="1"/>
  <c r="G208" i="2"/>
  <c r="K208" i="2" s="1"/>
  <c r="G209" i="2"/>
  <c r="K209" i="2" s="1"/>
  <c r="G210" i="2"/>
  <c r="K210" i="2" s="1"/>
  <c r="G211" i="2"/>
  <c r="K211" i="2" s="1"/>
  <c r="G212" i="2"/>
  <c r="K212" i="2" s="1"/>
  <c r="G213" i="2"/>
  <c r="K213" i="2" s="1"/>
  <c r="G214" i="2"/>
  <c r="K214" i="2" s="1"/>
  <c r="G215" i="2"/>
  <c r="K215" i="2" s="1"/>
  <c r="G216" i="2"/>
  <c r="K216" i="2" s="1"/>
  <c r="G217" i="2"/>
  <c r="K217" i="2" s="1"/>
  <c r="G218" i="2"/>
  <c r="K218" i="2" s="1"/>
  <c r="G219" i="2"/>
  <c r="K219" i="2" s="1"/>
  <c r="G220" i="2"/>
  <c r="K220" i="2" s="1"/>
  <c r="G221" i="2"/>
  <c r="K221" i="2" s="1"/>
  <c r="G222" i="2"/>
  <c r="K222" i="2" s="1"/>
  <c r="G223" i="2"/>
  <c r="K223" i="2" s="1"/>
  <c r="G224" i="2"/>
  <c r="K224" i="2" s="1"/>
  <c r="G225" i="2"/>
  <c r="K225" i="2" s="1"/>
  <c r="G226" i="2"/>
  <c r="K226" i="2" s="1"/>
  <c r="G227" i="2"/>
  <c r="K227" i="2" s="1"/>
  <c r="G228" i="2"/>
  <c r="K228" i="2" s="1"/>
  <c r="G229" i="2"/>
  <c r="K229" i="2" s="1"/>
  <c r="G230" i="2"/>
  <c r="K230" i="2" s="1"/>
  <c r="G231" i="2"/>
  <c r="K231" i="2" s="1"/>
  <c r="G232" i="2"/>
  <c r="K232" i="2" s="1"/>
  <c r="G233" i="2"/>
  <c r="K233" i="2" s="1"/>
  <c r="G234" i="2"/>
  <c r="K234" i="2" s="1"/>
  <c r="G235" i="2"/>
  <c r="K235" i="2" s="1"/>
  <c r="G236" i="2"/>
  <c r="K236" i="2" s="1"/>
  <c r="G237" i="2"/>
  <c r="K237" i="2" s="1"/>
  <c r="G238" i="2"/>
  <c r="K238" i="2" s="1"/>
  <c r="G239" i="2"/>
  <c r="K239" i="2" s="1"/>
  <c r="G240" i="2"/>
  <c r="K240" i="2" s="1"/>
  <c r="G241" i="2"/>
  <c r="K241" i="2" s="1"/>
  <c r="G242" i="2"/>
  <c r="K242" i="2" s="1"/>
  <c r="G243" i="2"/>
  <c r="K243" i="2" s="1"/>
  <c r="G244" i="2"/>
  <c r="K244" i="2" s="1"/>
  <c r="G245" i="2"/>
  <c r="K245" i="2" s="1"/>
  <c r="G246" i="2"/>
  <c r="K246" i="2" s="1"/>
  <c r="G247" i="2"/>
  <c r="K247" i="2" s="1"/>
  <c r="G248" i="2"/>
  <c r="K248" i="2" s="1"/>
  <c r="G249" i="2"/>
  <c r="K249" i="2" s="1"/>
  <c r="G250" i="2"/>
  <c r="K250" i="2" s="1"/>
  <c r="G251" i="2"/>
  <c r="K251" i="2" s="1"/>
  <c r="G252" i="2"/>
  <c r="K252" i="2" s="1"/>
  <c r="G253" i="2"/>
  <c r="K253" i="2" s="1"/>
  <c r="G254" i="2"/>
  <c r="K254" i="2" s="1"/>
  <c r="G255" i="2"/>
  <c r="K255" i="2" s="1"/>
  <c r="G256" i="2"/>
  <c r="K256" i="2" s="1"/>
  <c r="G257" i="2"/>
  <c r="K257" i="2" s="1"/>
  <c r="G258" i="2"/>
  <c r="K258" i="2" s="1"/>
  <c r="G259" i="2"/>
  <c r="K259" i="2" s="1"/>
  <c r="G260" i="2"/>
  <c r="K260" i="2" s="1"/>
  <c r="G261" i="2"/>
  <c r="K261" i="2" s="1"/>
  <c r="G262" i="2"/>
  <c r="K262" i="2" s="1"/>
  <c r="G263" i="2"/>
  <c r="K263" i="2" s="1"/>
  <c r="G264" i="2"/>
  <c r="K264" i="2" s="1"/>
  <c r="G265" i="2"/>
  <c r="K265" i="2" s="1"/>
  <c r="G266" i="2"/>
  <c r="K266" i="2" s="1"/>
  <c r="G267" i="2"/>
  <c r="K267" i="2" s="1"/>
  <c r="G268" i="2"/>
  <c r="K268" i="2" s="1"/>
  <c r="G269" i="2"/>
  <c r="K269" i="2" s="1"/>
  <c r="G270" i="2"/>
  <c r="K270" i="2" s="1"/>
  <c r="G271" i="2"/>
  <c r="K271" i="2" s="1"/>
  <c r="G272" i="2"/>
  <c r="K272" i="2" s="1"/>
  <c r="G273" i="2"/>
  <c r="K273" i="2" s="1"/>
  <c r="G274" i="2"/>
  <c r="K274" i="2" s="1"/>
  <c r="G275" i="2"/>
  <c r="K275" i="2" s="1"/>
  <c r="G276" i="2"/>
  <c r="K276" i="2" s="1"/>
  <c r="G277" i="2"/>
  <c r="K277" i="2" s="1"/>
  <c r="G278" i="2"/>
  <c r="K278" i="2" s="1"/>
  <c r="G279" i="2"/>
  <c r="K279" i="2" s="1"/>
  <c r="G280" i="2"/>
  <c r="K280" i="2" s="1"/>
  <c r="G281" i="2"/>
  <c r="K281" i="2" s="1"/>
  <c r="G282" i="2"/>
  <c r="K282" i="2" s="1"/>
  <c r="G283" i="2"/>
  <c r="K283" i="2" s="1"/>
  <c r="G284" i="2"/>
  <c r="K284" i="2" s="1"/>
  <c r="G285" i="2"/>
  <c r="K285" i="2" s="1"/>
  <c r="G286" i="2"/>
  <c r="K286" i="2" s="1"/>
  <c r="G287" i="2"/>
  <c r="K287" i="2" s="1"/>
  <c r="G288" i="2"/>
  <c r="K288" i="2" s="1"/>
  <c r="G289" i="2"/>
  <c r="K289" i="2" s="1"/>
  <c r="G290" i="2"/>
  <c r="K290" i="2" s="1"/>
  <c r="G291" i="2"/>
  <c r="K291" i="2" s="1"/>
  <c r="G292" i="2"/>
  <c r="K292" i="2" s="1"/>
  <c r="G293" i="2"/>
  <c r="K293" i="2" s="1"/>
  <c r="G294" i="2"/>
  <c r="K294" i="2" s="1"/>
  <c r="G295" i="2"/>
  <c r="K295" i="2" s="1"/>
  <c r="G296" i="2"/>
  <c r="K296" i="2" s="1"/>
  <c r="G297" i="2"/>
  <c r="K297" i="2" s="1"/>
  <c r="G298" i="2"/>
  <c r="K298" i="2" s="1"/>
  <c r="G299" i="2"/>
  <c r="K299" i="2" s="1"/>
  <c r="G300" i="2"/>
  <c r="K300" i="2" s="1"/>
  <c r="G301" i="2"/>
  <c r="K301" i="2" s="1"/>
  <c r="G302" i="2"/>
  <c r="K302" i="2" s="1"/>
  <c r="G303" i="2"/>
  <c r="K303" i="2" s="1"/>
  <c r="G304" i="2"/>
  <c r="K304" i="2" s="1"/>
  <c r="G305" i="2"/>
  <c r="K305" i="2" s="1"/>
  <c r="G306" i="2"/>
  <c r="K306" i="2" s="1"/>
  <c r="G307" i="2"/>
  <c r="K307" i="2" s="1"/>
  <c r="G308" i="2"/>
  <c r="K308" i="2" s="1"/>
  <c r="G309" i="2"/>
  <c r="K309" i="2" s="1"/>
  <c r="G310" i="2"/>
  <c r="K310" i="2" s="1"/>
  <c r="G311" i="2"/>
  <c r="K311" i="2" s="1"/>
  <c r="G312" i="2"/>
  <c r="K312" i="2" s="1"/>
  <c r="G313" i="2"/>
  <c r="K313" i="2" s="1"/>
  <c r="G314" i="2"/>
  <c r="K314" i="2" s="1"/>
  <c r="G315" i="2"/>
  <c r="K315" i="2" s="1"/>
  <c r="G316" i="2"/>
  <c r="K316" i="2" s="1"/>
  <c r="G317" i="2"/>
  <c r="K317" i="2" s="1"/>
  <c r="G318" i="2"/>
  <c r="K318" i="2" s="1"/>
  <c r="G319" i="2"/>
  <c r="K319" i="2" s="1"/>
  <c r="G320" i="2"/>
  <c r="K320" i="2" s="1"/>
  <c r="G321" i="2"/>
  <c r="K321" i="2" s="1"/>
  <c r="G322" i="2"/>
  <c r="K322" i="2" s="1"/>
  <c r="G323" i="2"/>
  <c r="K323" i="2" s="1"/>
  <c r="G324" i="2"/>
  <c r="K324" i="2" s="1"/>
  <c r="G325" i="2"/>
  <c r="K325" i="2" s="1"/>
  <c r="G326" i="2"/>
  <c r="K326" i="2" s="1"/>
  <c r="G327" i="2"/>
  <c r="K327" i="2" s="1"/>
  <c r="G328" i="2"/>
  <c r="K328" i="2" s="1"/>
  <c r="G329" i="2"/>
  <c r="K329" i="2" s="1"/>
  <c r="G330" i="2"/>
  <c r="K330" i="2" s="1"/>
  <c r="G331" i="2"/>
  <c r="K331" i="2" s="1"/>
  <c r="G332" i="2"/>
  <c r="K332" i="2" s="1"/>
  <c r="G333" i="2"/>
  <c r="K333" i="2" s="1"/>
  <c r="G334" i="2"/>
  <c r="K334" i="2" s="1"/>
  <c r="G335" i="2"/>
  <c r="K335" i="2" s="1"/>
  <c r="G336" i="2"/>
  <c r="K336" i="2" s="1"/>
  <c r="G337" i="2"/>
  <c r="K337" i="2" s="1"/>
  <c r="G338" i="2"/>
  <c r="K338" i="2" s="1"/>
  <c r="G339" i="2"/>
  <c r="K339" i="2" s="1"/>
  <c r="G340" i="2"/>
  <c r="K340" i="2" s="1"/>
  <c r="G341" i="2"/>
  <c r="K341" i="2" s="1"/>
  <c r="G342" i="2"/>
  <c r="K342" i="2" s="1"/>
  <c r="G343" i="2"/>
  <c r="K343" i="2" s="1"/>
  <c r="G344" i="2"/>
  <c r="K344" i="2" s="1"/>
  <c r="G345" i="2"/>
  <c r="K345" i="2" s="1"/>
  <c r="G346" i="2"/>
  <c r="K346" i="2" s="1"/>
  <c r="G347" i="2"/>
  <c r="K347" i="2" s="1"/>
  <c r="G348" i="2"/>
  <c r="K348" i="2" s="1"/>
  <c r="G349" i="2"/>
  <c r="K349" i="2" s="1"/>
  <c r="G350" i="2"/>
  <c r="K350" i="2" s="1"/>
  <c r="G351" i="2"/>
  <c r="K351" i="2" s="1"/>
  <c r="G352" i="2"/>
  <c r="K352" i="2" s="1"/>
  <c r="G353" i="2"/>
  <c r="K353" i="2" s="1"/>
  <c r="G354" i="2"/>
  <c r="K354" i="2" s="1"/>
  <c r="G355" i="2"/>
  <c r="K355" i="2" s="1"/>
  <c r="G356" i="2"/>
  <c r="K356" i="2" s="1"/>
  <c r="G357" i="2"/>
  <c r="K357" i="2" s="1"/>
  <c r="G358" i="2"/>
  <c r="K358" i="2" s="1"/>
  <c r="G359" i="2"/>
  <c r="K359" i="2" s="1"/>
  <c r="G360" i="2"/>
  <c r="K360" i="2" s="1"/>
  <c r="G361" i="2"/>
  <c r="K361" i="2" s="1"/>
  <c r="G362" i="2"/>
  <c r="K362" i="2" s="1"/>
  <c r="G363" i="2"/>
  <c r="K363" i="2" s="1"/>
  <c r="G364" i="2"/>
  <c r="K364" i="2" s="1"/>
  <c r="G365" i="2"/>
  <c r="K365" i="2" s="1"/>
  <c r="G366" i="2"/>
  <c r="K366" i="2" s="1"/>
  <c r="G367" i="2"/>
  <c r="K367" i="2" s="1"/>
  <c r="G368" i="2"/>
  <c r="K368" i="2" s="1"/>
  <c r="G369" i="2"/>
  <c r="K369" i="2" s="1"/>
  <c r="G370" i="2"/>
  <c r="K370" i="2" s="1"/>
  <c r="G371" i="2"/>
  <c r="K371" i="2" s="1"/>
  <c r="G372" i="2"/>
  <c r="K372" i="2" s="1"/>
  <c r="G373" i="2"/>
  <c r="K373" i="2" s="1"/>
  <c r="G374" i="2"/>
  <c r="K374" i="2" s="1"/>
  <c r="G375" i="2"/>
  <c r="K375" i="2" s="1"/>
  <c r="G376" i="2"/>
  <c r="K376" i="2" s="1"/>
  <c r="G377" i="2"/>
  <c r="K377" i="2" s="1"/>
  <c r="G378" i="2"/>
  <c r="K378" i="2" s="1"/>
  <c r="G379" i="2"/>
  <c r="K379" i="2" s="1"/>
  <c r="G380" i="2"/>
  <c r="K380" i="2" s="1"/>
  <c r="G381" i="2"/>
  <c r="K381" i="2" s="1"/>
  <c r="G382" i="2"/>
  <c r="K382" i="2" s="1"/>
  <c r="G383" i="2"/>
  <c r="K383" i="2" s="1"/>
  <c r="G384" i="2"/>
  <c r="K384" i="2" s="1"/>
  <c r="G385" i="2"/>
  <c r="K385" i="2" s="1"/>
  <c r="G386" i="2"/>
  <c r="K386" i="2" s="1"/>
  <c r="G387" i="2"/>
  <c r="K387" i="2" s="1"/>
  <c r="G388" i="2"/>
  <c r="K388" i="2" s="1"/>
  <c r="G389" i="2"/>
  <c r="K389" i="2" s="1"/>
  <c r="G390" i="2"/>
  <c r="K390" i="2" s="1"/>
  <c r="G391" i="2"/>
  <c r="K391" i="2" s="1"/>
  <c r="G392" i="2"/>
  <c r="K392" i="2" s="1"/>
  <c r="G393" i="2"/>
  <c r="K393" i="2" s="1"/>
  <c r="G394" i="2"/>
  <c r="K394" i="2" s="1"/>
  <c r="G395" i="2"/>
  <c r="K395" i="2" s="1"/>
  <c r="G396" i="2"/>
  <c r="K396" i="2" s="1"/>
  <c r="G397" i="2"/>
  <c r="K397" i="2" s="1"/>
  <c r="G398" i="2"/>
  <c r="K398" i="2" s="1"/>
  <c r="G399" i="2"/>
  <c r="K399" i="2" s="1"/>
  <c r="G400" i="2"/>
  <c r="K400" i="2" s="1"/>
  <c r="G401" i="2"/>
  <c r="K401" i="2" s="1"/>
  <c r="G402" i="2"/>
  <c r="K402" i="2" s="1"/>
  <c r="G403" i="2"/>
  <c r="K403" i="2" s="1"/>
  <c r="G404" i="2"/>
  <c r="K404" i="2" s="1"/>
  <c r="G405" i="2"/>
  <c r="K405" i="2" s="1"/>
  <c r="G406" i="2"/>
  <c r="K406" i="2" s="1"/>
  <c r="G407" i="2"/>
  <c r="K407" i="2" s="1"/>
  <c r="G408" i="2"/>
  <c r="K408" i="2" s="1"/>
  <c r="G409" i="2"/>
  <c r="K409" i="2" s="1"/>
  <c r="G410" i="2"/>
  <c r="K410" i="2" s="1"/>
  <c r="G411" i="2"/>
  <c r="K411" i="2" s="1"/>
  <c r="G412" i="2"/>
  <c r="K412" i="2" s="1"/>
  <c r="G413" i="2"/>
  <c r="K413" i="2" s="1"/>
  <c r="G414" i="2"/>
  <c r="K414" i="2" s="1"/>
  <c r="G415" i="2"/>
  <c r="K415" i="2" s="1"/>
  <c r="G416" i="2"/>
  <c r="K416" i="2" s="1"/>
  <c r="G417" i="2"/>
  <c r="K417" i="2" s="1"/>
  <c r="G418" i="2"/>
  <c r="K418" i="2" s="1"/>
  <c r="G419" i="2"/>
  <c r="K419" i="2" s="1"/>
  <c r="G420" i="2"/>
  <c r="K420" i="2" s="1"/>
  <c r="G421" i="2"/>
  <c r="K421" i="2" s="1"/>
  <c r="G422" i="2"/>
  <c r="K422" i="2" s="1"/>
  <c r="G423" i="2"/>
  <c r="K423" i="2" s="1"/>
  <c r="G424" i="2"/>
  <c r="K424" i="2" s="1"/>
  <c r="G425" i="2"/>
  <c r="K425" i="2" s="1"/>
  <c r="G426" i="2"/>
  <c r="K426" i="2" s="1"/>
  <c r="G427" i="2"/>
  <c r="K427" i="2" s="1"/>
  <c r="G428" i="2"/>
  <c r="K428" i="2" s="1"/>
  <c r="G429" i="2"/>
  <c r="K429" i="2" s="1"/>
  <c r="G430" i="2"/>
  <c r="K430" i="2" s="1"/>
  <c r="G431" i="2"/>
  <c r="K431" i="2" s="1"/>
  <c r="G432" i="2"/>
  <c r="K432" i="2" s="1"/>
  <c r="G433" i="2"/>
  <c r="K433" i="2" s="1"/>
  <c r="G434" i="2"/>
  <c r="K434" i="2" s="1"/>
  <c r="G435" i="2"/>
  <c r="K435" i="2" s="1"/>
  <c r="G436" i="2"/>
  <c r="K436" i="2" s="1"/>
  <c r="G437" i="2"/>
  <c r="K437" i="2" s="1"/>
  <c r="G438" i="2"/>
  <c r="K438" i="2" s="1"/>
  <c r="G439" i="2"/>
  <c r="K439" i="2" s="1"/>
  <c r="G440" i="2"/>
  <c r="K440" i="2" s="1"/>
  <c r="G441" i="2"/>
  <c r="K441" i="2" s="1"/>
  <c r="G442" i="2"/>
  <c r="K442" i="2" s="1"/>
  <c r="G443" i="2"/>
  <c r="K443" i="2" s="1"/>
  <c r="G444" i="2"/>
  <c r="K444" i="2" s="1"/>
  <c r="G445" i="2"/>
  <c r="K445" i="2" s="1"/>
  <c r="G446" i="2"/>
  <c r="K446" i="2" s="1"/>
  <c r="G447" i="2"/>
  <c r="K447" i="2" s="1"/>
  <c r="G448" i="2"/>
  <c r="K448" i="2" s="1"/>
  <c r="G449" i="2"/>
  <c r="K449" i="2" s="1"/>
  <c r="G450" i="2"/>
  <c r="K450" i="2" s="1"/>
  <c r="G451" i="2"/>
  <c r="K451" i="2" s="1"/>
  <c r="G452" i="2"/>
  <c r="K452" i="2" s="1"/>
  <c r="G453" i="2"/>
  <c r="K453" i="2" s="1"/>
  <c r="G454" i="2"/>
  <c r="K454" i="2" s="1"/>
  <c r="G455" i="2"/>
  <c r="K455" i="2" s="1"/>
  <c r="G456" i="2"/>
  <c r="K456" i="2" s="1"/>
  <c r="G457" i="2"/>
  <c r="K457" i="2" s="1"/>
  <c r="G458" i="2"/>
  <c r="K458" i="2" s="1"/>
  <c r="G459" i="2"/>
  <c r="K459" i="2" s="1"/>
  <c r="G460" i="2"/>
  <c r="K460" i="2" s="1"/>
  <c r="G461" i="2"/>
  <c r="K461" i="2" s="1"/>
  <c r="G462" i="2"/>
  <c r="K462" i="2" s="1"/>
  <c r="G463" i="2"/>
  <c r="K463" i="2" s="1"/>
  <c r="G464" i="2"/>
  <c r="K464" i="2" s="1"/>
  <c r="G465" i="2"/>
  <c r="K465" i="2" s="1"/>
  <c r="G466" i="2"/>
  <c r="K466" i="2" s="1"/>
  <c r="G468" i="2"/>
  <c r="K468" i="2" s="1"/>
  <c r="G469" i="2"/>
  <c r="K469" i="2" s="1"/>
  <c r="G470" i="2"/>
  <c r="K470" i="2" s="1"/>
  <c r="G471" i="2"/>
  <c r="K471" i="2" s="1"/>
  <c r="G472" i="2"/>
  <c r="K472" i="2" s="1"/>
  <c r="G473" i="2"/>
  <c r="K473" i="2" s="1"/>
  <c r="G474" i="2"/>
  <c r="K474" i="2" s="1"/>
  <c r="G475" i="2"/>
  <c r="K475" i="2" s="1"/>
  <c r="G476" i="2"/>
  <c r="K476" i="2" s="1"/>
  <c r="G477" i="2"/>
  <c r="K477" i="2" s="1"/>
  <c r="G478" i="2"/>
  <c r="K478" i="2" s="1"/>
  <c r="G479" i="2"/>
  <c r="K479" i="2" s="1"/>
  <c r="G480" i="2"/>
  <c r="K480" i="2" s="1"/>
  <c r="G481" i="2"/>
  <c r="K481" i="2" s="1"/>
  <c r="G482" i="2"/>
  <c r="K482" i="2" s="1"/>
  <c r="G483" i="2"/>
  <c r="K483" i="2" s="1"/>
  <c r="G484" i="2"/>
  <c r="K484" i="2" s="1"/>
  <c r="G485" i="2"/>
  <c r="K485" i="2" s="1"/>
  <c r="G486" i="2"/>
  <c r="K486" i="2" s="1"/>
  <c r="G487" i="2"/>
  <c r="K487" i="2" s="1"/>
  <c r="G488" i="2"/>
  <c r="K488" i="2" s="1"/>
  <c r="G489" i="2"/>
  <c r="K489" i="2" s="1"/>
  <c r="G490" i="2"/>
  <c r="K490" i="2" s="1"/>
  <c r="G491" i="2"/>
  <c r="K491" i="2" s="1"/>
  <c r="G492" i="2"/>
  <c r="K492" i="2" s="1"/>
  <c r="G493" i="2"/>
  <c r="K493" i="2" s="1"/>
  <c r="G494" i="2"/>
  <c r="K494" i="2" s="1"/>
  <c r="G495" i="2"/>
  <c r="K495" i="2" s="1"/>
  <c r="G496" i="2"/>
  <c r="K496" i="2" s="1"/>
  <c r="G497" i="2"/>
  <c r="K497" i="2" s="1"/>
  <c r="G498" i="2"/>
  <c r="K498" i="2" s="1"/>
  <c r="G499" i="2"/>
  <c r="K499" i="2" s="1"/>
  <c r="G500" i="2"/>
  <c r="K500" i="2" s="1"/>
  <c r="G501" i="2"/>
  <c r="K501" i="2" s="1"/>
  <c r="G502" i="2"/>
  <c r="K502" i="2" s="1"/>
  <c r="G503" i="2"/>
  <c r="K503" i="2" s="1"/>
  <c r="G504" i="2"/>
  <c r="K504" i="2" s="1"/>
  <c r="G505" i="2"/>
  <c r="K505" i="2" s="1"/>
  <c r="G506" i="2"/>
  <c r="K506" i="2" s="1"/>
  <c r="G507" i="2"/>
  <c r="K507" i="2" s="1"/>
  <c r="G508" i="2"/>
  <c r="K508" i="2" s="1"/>
  <c r="G509" i="2"/>
  <c r="K509" i="2" s="1"/>
  <c r="G510" i="2"/>
  <c r="K510" i="2" s="1"/>
  <c r="G511" i="2"/>
  <c r="K511" i="2" s="1"/>
  <c r="G512" i="2"/>
  <c r="K512" i="2" s="1"/>
  <c r="G513" i="2"/>
  <c r="K513" i="2" s="1"/>
  <c r="G514" i="2"/>
  <c r="K514" i="2" s="1"/>
  <c r="G515" i="2"/>
  <c r="K515" i="2" s="1"/>
  <c r="G516" i="2"/>
  <c r="K516" i="2" s="1"/>
  <c r="G517" i="2"/>
  <c r="K517" i="2" s="1"/>
  <c r="G518" i="2"/>
  <c r="K518" i="2" s="1"/>
  <c r="G519" i="2"/>
  <c r="K519" i="2" s="1"/>
  <c r="G520" i="2"/>
  <c r="K520" i="2" s="1"/>
  <c r="G521" i="2"/>
  <c r="K521" i="2" s="1"/>
  <c r="G522" i="2"/>
  <c r="K522" i="2" s="1"/>
  <c r="G523" i="2"/>
  <c r="K523" i="2" s="1"/>
  <c r="G524" i="2"/>
  <c r="K524" i="2" s="1"/>
  <c r="G525" i="2"/>
  <c r="K525" i="2" s="1"/>
  <c r="G526" i="2"/>
  <c r="K526" i="2" s="1"/>
  <c r="G527" i="2"/>
  <c r="K527" i="2" s="1"/>
  <c r="G528" i="2"/>
  <c r="K528" i="2" s="1"/>
  <c r="G529" i="2"/>
  <c r="K529" i="2" s="1"/>
  <c r="G530" i="2"/>
  <c r="K530" i="2" s="1"/>
  <c r="G531" i="2"/>
  <c r="K531" i="2" s="1"/>
  <c r="G532" i="2"/>
  <c r="K532" i="2" s="1"/>
  <c r="G533" i="2"/>
  <c r="K533" i="2" s="1"/>
  <c r="G534" i="2"/>
  <c r="K534" i="2" s="1"/>
  <c r="G535" i="2"/>
  <c r="K535" i="2" s="1"/>
  <c r="G536" i="2"/>
  <c r="K536" i="2" s="1"/>
  <c r="G537" i="2"/>
  <c r="K537" i="2" s="1"/>
  <c r="G538" i="2"/>
  <c r="K538" i="2" s="1"/>
  <c r="G539" i="2"/>
  <c r="K539" i="2" s="1"/>
  <c r="G540" i="2"/>
  <c r="K540" i="2" s="1"/>
  <c r="G541" i="2"/>
  <c r="K541" i="2" s="1"/>
  <c r="G542" i="2"/>
  <c r="K542" i="2" s="1"/>
  <c r="G543" i="2"/>
  <c r="K543" i="2" s="1"/>
  <c r="G544" i="2"/>
  <c r="K544" i="2" s="1"/>
  <c r="G545" i="2"/>
  <c r="K545" i="2" s="1"/>
  <c r="G546" i="2"/>
  <c r="K546" i="2" s="1"/>
  <c r="G547" i="2"/>
  <c r="K547" i="2" s="1"/>
  <c r="G548" i="2"/>
  <c r="K548" i="2" s="1"/>
  <c r="G549" i="2"/>
  <c r="K549" i="2" s="1"/>
  <c r="G550" i="2"/>
  <c r="K550" i="2" s="1"/>
  <c r="G551" i="2"/>
  <c r="K551" i="2" s="1"/>
  <c r="G552" i="2"/>
  <c r="K552" i="2" s="1"/>
  <c r="G553" i="2"/>
  <c r="K553" i="2" s="1"/>
  <c r="G554" i="2"/>
  <c r="K554" i="2" s="1"/>
  <c r="G555" i="2"/>
  <c r="K555" i="2" s="1"/>
  <c r="G556" i="2"/>
  <c r="K556" i="2" s="1"/>
  <c r="G557" i="2"/>
  <c r="K557" i="2" s="1"/>
  <c r="G558" i="2"/>
  <c r="K558" i="2" s="1"/>
  <c r="G559" i="2"/>
  <c r="K559" i="2" s="1"/>
  <c r="G560" i="2"/>
  <c r="K560" i="2" s="1"/>
  <c r="G561" i="2"/>
  <c r="K561" i="2" s="1"/>
  <c r="G562" i="2"/>
  <c r="K562" i="2" s="1"/>
  <c r="G563" i="2"/>
  <c r="K563" i="2" s="1"/>
  <c r="G564" i="2"/>
  <c r="K564" i="2" s="1"/>
  <c r="G565" i="2"/>
  <c r="K565" i="2" s="1"/>
  <c r="G566" i="2"/>
  <c r="K566" i="2" s="1"/>
  <c r="G567" i="2"/>
  <c r="K567" i="2" s="1"/>
  <c r="G568" i="2"/>
  <c r="K568" i="2" s="1"/>
  <c r="G569" i="2"/>
  <c r="K569" i="2" s="1"/>
  <c r="G570" i="2"/>
  <c r="K570" i="2" s="1"/>
  <c r="G571" i="2"/>
  <c r="K571" i="2" s="1"/>
  <c r="G572" i="2"/>
  <c r="K572" i="2" s="1"/>
  <c r="G573" i="2"/>
  <c r="K573" i="2" s="1"/>
  <c r="G574" i="2"/>
  <c r="K574" i="2" s="1"/>
  <c r="G575" i="2"/>
  <c r="K575" i="2" s="1"/>
  <c r="G576" i="2"/>
  <c r="K576" i="2" s="1"/>
  <c r="G577" i="2"/>
  <c r="K577" i="2" s="1"/>
  <c r="G578" i="2"/>
  <c r="K578" i="2" s="1"/>
  <c r="G579" i="2"/>
  <c r="K579" i="2" s="1"/>
  <c r="G580" i="2"/>
  <c r="K580" i="2" s="1"/>
  <c r="G581" i="2"/>
  <c r="K581" i="2" s="1"/>
  <c r="G582" i="2"/>
  <c r="K582" i="2" s="1"/>
  <c r="G583" i="2"/>
  <c r="K583" i="2" s="1"/>
  <c r="G584" i="2"/>
  <c r="K584" i="2" s="1"/>
  <c r="G585" i="2"/>
  <c r="K585" i="2" s="1"/>
  <c r="G586" i="2"/>
  <c r="K586" i="2" s="1"/>
  <c r="G587" i="2"/>
  <c r="K587" i="2" s="1"/>
  <c r="G588" i="2"/>
  <c r="K588" i="2" s="1"/>
  <c r="G589" i="2"/>
  <c r="K589" i="2" s="1"/>
  <c r="G590" i="2"/>
  <c r="K590" i="2" s="1"/>
  <c r="G591" i="2"/>
  <c r="K591" i="2" s="1"/>
  <c r="G592" i="2"/>
  <c r="K592" i="2" s="1"/>
  <c r="G593" i="2"/>
  <c r="K593" i="2" s="1"/>
  <c r="G594" i="2"/>
  <c r="K594" i="2" s="1"/>
  <c r="G595" i="2"/>
  <c r="K595" i="2" s="1"/>
  <c r="G596" i="2"/>
  <c r="K596" i="2" s="1"/>
  <c r="G597" i="2"/>
  <c r="K597" i="2" s="1"/>
  <c r="G598" i="2"/>
  <c r="K598" i="2" s="1"/>
  <c r="G599" i="2"/>
  <c r="K599" i="2" s="1"/>
  <c r="G600" i="2"/>
  <c r="K600" i="2" s="1"/>
  <c r="G601" i="2"/>
  <c r="K601" i="2" s="1"/>
  <c r="G602" i="2"/>
  <c r="K602" i="2" s="1"/>
  <c r="G603" i="2"/>
  <c r="K603" i="2" s="1"/>
  <c r="G604" i="2"/>
  <c r="K604" i="2" s="1"/>
  <c r="G605" i="2"/>
  <c r="K605" i="2" s="1"/>
  <c r="G606" i="2"/>
  <c r="K606" i="2" s="1"/>
  <c r="G607" i="2"/>
  <c r="K607" i="2" s="1"/>
  <c r="G608" i="2"/>
  <c r="K608" i="2" s="1"/>
  <c r="G609" i="2"/>
  <c r="K609" i="2" s="1"/>
  <c r="G610" i="2"/>
  <c r="K610" i="2" s="1"/>
  <c r="G611" i="2"/>
  <c r="K611" i="2" s="1"/>
  <c r="G612" i="2"/>
  <c r="K612" i="2" s="1"/>
  <c r="G613" i="2"/>
  <c r="K613" i="2" s="1"/>
  <c r="G614" i="2"/>
  <c r="K614" i="2" s="1"/>
  <c r="G615" i="2"/>
  <c r="K615" i="2" s="1"/>
  <c r="G616" i="2"/>
  <c r="K616" i="2" s="1"/>
  <c r="G617" i="2"/>
  <c r="K617" i="2" s="1"/>
  <c r="G618" i="2"/>
  <c r="K618" i="2" s="1"/>
  <c r="G619" i="2"/>
  <c r="K619" i="2" s="1"/>
  <c r="G620" i="2"/>
  <c r="K620" i="2" s="1"/>
  <c r="G621" i="2"/>
  <c r="K621" i="2" s="1"/>
  <c r="G622" i="2"/>
  <c r="K622" i="2" s="1"/>
  <c r="G623" i="2"/>
  <c r="K623" i="2" s="1"/>
  <c r="G624" i="2"/>
  <c r="K624" i="2" s="1"/>
  <c r="G625" i="2"/>
  <c r="K625" i="2" s="1"/>
  <c r="G626" i="2"/>
  <c r="K626" i="2" s="1"/>
  <c r="G627" i="2"/>
  <c r="K627" i="2" s="1"/>
  <c r="G628" i="2"/>
  <c r="K628" i="2" s="1"/>
  <c r="G629" i="2"/>
  <c r="K629" i="2" s="1"/>
  <c r="G630" i="2"/>
  <c r="K630" i="2" s="1"/>
  <c r="G631" i="2"/>
  <c r="K631" i="2" s="1"/>
  <c r="G632" i="2"/>
  <c r="K632" i="2" s="1"/>
  <c r="G633" i="2"/>
  <c r="K633" i="2" s="1"/>
  <c r="G634" i="2"/>
  <c r="K634" i="2" s="1"/>
  <c r="G635" i="2"/>
  <c r="K635" i="2" s="1"/>
  <c r="G636" i="2"/>
  <c r="K636" i="2" s="1"/>
  <c r="G637" i="2"/>
  <c r="K637" i="2" s="1"/>
  <c r="G638" i="2"/>
  <c r="K638" i="2" s="1"/>
  <c r="G639" i="2"/>
  <c r="K639" i="2" s="1"/>
  <c r="G640" i="2"/>
  <c r="K640" i="2" s="1"/>
  <c r="G641" i="2"/>
  <c r="K641" i="2" s="1"/>
  <c r="G642" i="2"/>
  <c r="K642" i="2" s="1"/>
  <c r="G643" i="2"/>
  <c r="K643" i="2" s="1"/>
  <c r="G644" i="2"/>
  <c r="K644" i="2" s="1"/>
  <c r="G645" i="2"/>
  <c r="K645" i="2" s="1"/>
  <c r="G646" i="2"/>
  <c r="K646" i="2" s="1"/>
  <c r="G647" i="2"/>
  <c r="K647" i="2" s="1"/>
  <c r="G648" i="2"/>
  <c r="K648" i="2" s="1"/>
  <c r="G649" i="2"/>
  <c r="K649" i="2" s="1"/>
  <c r="G650" i="2"/>
  <c r="K650" i="2" s="1"/>
  <c r="G651" i="2"/>
  <c r="K651" i="2" s="1"/>
  <c r="G652" i="2"/>
  <c r="K652" i="2" s="1"/>
  <c r="G653" i="2"/>
  <c r="K653" i="2" s="1"/>
  <c r="G654" i="2"/>
  <c r="K654" i="2" s="1"/>
  <c r="G655" i="2"/>
  <c r="K655" i="2" s="1"/>
  <c r="G656" i="2"/>
  <c r="K656" i="2" s="1"/>
  <c r="G657" i="2"/>
  <c r="K657" i="2" s="1"/>
  <c r="G658" i="2"/>
  <c r="K658" i="2" s="1"/>
  <c r="G659" i="2"/>
  <c r="K659" i="2" s="1"/>
  <c r="G660" i="2"/>
  <c r="K660" i="2" s="1"/>
  <c r="G661" i="2"/>
  <c r="K661" i="2" s="1"/>
  <c r="G662" i="2"/>
  <c r="K662" i="2" s="1"/>
  <c r="G663" i="2"/>
  <c r="K663" i="2" s="1"/>
  <c r="G664" i="2"/>
  <c r="K664" i="2" s="1"/>
  <c r="G665" i="2"/>
  <c r="K665" i="2" s="1"/>
  <c r="G666" i="2"/>
  <c r="K666" i="2" s="1"/>
  <c r="G667" i="2"/>
  <c r="K667" i="2" s="1"/>
  <c r="G668" i="2"/>
  <c r="K668" i="2" s="1"/>
  <c r="G669" i="2"/>
  <c r="K669" i="2" s="1"/>
  <c r="G670" i="2"/>
  <c r="K670" i="2" s="1"/>
  <c r="G671" i="2"/>
  <c r="K671" i="2" s="1"/>
  <c r="G672" i="2"/>
  <c r="K672" i="2" s="1"/>
  <c r="G673" i="2"/>
  <c r="K673" i="2" s="1"/>
  <c r="G674" i="2"/>
  <c r="K674" i="2" s="1"/>
  <c r="G675" i="2"/>
  <c r="K675" i="2" s="1"/>
  <c r="G676" i="2"/>
  <c r="K676" i="2" s="1"/>
  <c r="G677" i="2"/>
  <c r="K677" i="2" s="1"/>
  <c r="G678" i="2"/>
  <c r="K678" i="2" s="1"/>
  <c r="G679" i="2"/>
  <c r="K679" i="2" s="1"/>
  <c r="G680" i="2"/>
  <c r="K680" i="2" s="1"/>
  <c r="G681" i="2"/>
  <c r="K681" i="2" s="1"/>
  <c r="G682" i="2"/>
  <c r="K682" i="2" s="1"/>
  <c r="G683" i="2"/>
  <c r="K683" i="2" s="1"/>
  <c r="G684" i="2"/>
  <c r="K684" i="2" s="1"/>
  <c r="G685" i="2"/>
  <c r="K685" i="2" s="1"/>
  <c r="G686" i="2"/>
  <c r="K686" i="2" s="1"/>
  <c r="G687" i="2"/>
  <c r="K687" i="2" s="1"/>
  <c r="G688" i="2"/>
  <c r="K688" i="2" s="1"/>
  <c r="G689" i="2"/>
  <c r="K689" i="2" s="1"/>
  <c r="G690" i="2"/>
  <c r="K690" i="2" s="1"/>
  <c r="G691" i="2"/>
  <c r="K691" i="2" s="1"/>
  <c r="G692" i="2"/>
  <c r="K692" i="2" s="1"/>
  <c r="G693" i="2"/>
  <c r="K693" i="2" s="1"/>
  <c r="G694" i="2"/>
  <c r="K694" i="2" s="1"/>
  <c r="G695" i="2"/>
  <c r="K695" i="2" s="1"/>
  <c r="G696" i="2"/>
  <c r="K696" i="2" s="1"/>
  <c r="G697" i="2"/>
  <c r="K697" i="2" s="1"/>
  <c r="G698" i="2"/>
  <c r="K698" i="2" s="1"/>
  <c r="G699" i="2"/>
  <c r="K699" i="2" s="1"/>
  <c r="G700" i="2"/>
  <c r="K700" i="2" s="1"/>
  <c r="G701" i="2"/>
  <c r="K701" i="2" s="1"/>
  <c r="G702" i="2"/>
  <c r="K702" i="2" s="1"/>
  <c r="G703" i="2"/>
  <c r="K703" i="2" s="1"/>
  <c r="G704" i="2"/>
  <c r="K704" i="2" s="1"/>
  <c r="G705" i="2"/>
  <c r="K705" i="2" s="1"/>
  <c r="G706" i="2"/>
  <c r="K706" i="2" s="1"/>
  <c r="G707" i="2"/>
  <c r="K707" i="2" s="1"/>
  <c r="G708" i="2"/>
  <c r="K708" i="2" s="1"/>
  <c r="G709" i="2"/>
  <c r="K709" i="2" s="1"/>
  <c r="G710" i="2"/>
  <c r="K710" i="2" s="1"/>
  <c r="G711" i="2"/>
  <c r="K711" i="2" s="1"/>
  <c r="G712" i="2"/>
  <c r="K712" i="2" s="1"/>
  <c r="G713" i="2"/>
  <c r="K713" i="2" s="1"/>
  <c r="G714" i="2"/>
  <c r="K714" i="2" s="1"/>
  <c r="G715" i="2"/>
  <c r="K715" i="2" s="1"/>
  <c r="G716" i="2"/>
  <c r="K716" i="2" s="1"/>
  <c r="G717" i="2"/>
  <c r="K717" i="2" s="1"/>
  <c r="G718" i="2"/>
  <c r="K718" i="2" s="1"/>
  <c r="G719" i="2"/>
  <c r="K719" i="2" s="1"/>
  <c r="G720" i="2"/>
  <c r="K720" i="2" s="1"/>
  <c r="G721" i="2"/>
  <c r="K721" i="2" s="1"/>
  <c r="G722" i="2"/>
  <c r="K722" i="2" s="1"/>
  <c r="G723" i="2"/>
  <c r="K723" i="2" s="1"/>
  <c r="G724" i="2"/>
  <c r="K724" i="2" s="1"/>
  <c r="G725" i="2"/>
  <c r="K725" i="2" s="1"/>
  <c r="G726" i="2"/>
  <c r="K726" i="2" s="1"/>
  <c r="G727" i="2"/>
  <c r="K727" i="2" s="1"/>
  <c r="G728" i="2"/>
  <c r="K728" i="2" s="1"/>
  <c r="G729" i="2"/>
  <c r="K729" i="2" s="1"/>
  <c r="G730" i="2"/>
  <c r="K730" i="2" s="1"/>
  <c r="G731" i="2"/>
  <c r="K731" i="2" s="1"/>
  <c r="G732" i="2"/>
  <c r="K732" i="2" s="1"/>
  <c r="G733" i="2"/>
  <c r="K733" i="2" s="1"/>
  <c r="G734" i="2"/>
  <c r="K734" i="2" s="1"/>
  <c r="G735" i="2"/>
  <c r="K735" i="2" s="1"/>
  <c r="G736" i="2"/>
  <c r="K736" i="2" s="1"/>
  <c r="G737" i="2"/>
  <c r="K737" i="2" s="1"/>
  <c r="G738" i="2"/>
  <c r="K738" i="2" s="1"/>
  <c r="G739" i="2"/>
  <c r="K739" i="2" s="1"/>
  <c r="G740" i="2"/>
  <c r="K740" i="2" s="1"/>
  <c r="G741" i="2"/>
  <c r="K741" i="2" s="1"/>
  <c r="G742" i="2"/>
  <c r="K742" i="2" s="1"/>
  <c r="G743" i="2"/>
  <c r="K743" i="2" s="1"/>
  <c r="G744" i="2"/>
  <c r="K744" i="2" s="1"/>
  <c r="G745" i="2"/>
  <c r="K745" i="2" s="1"/>
  <c r="G746" i="2"/>
  <c r="K746" i="2" s="1"/>
  <c r="G747" i="2"/>
  <c r="K747" i="2" s="1"/>
  <c r="G748" i="2"/>
  <c r="K748" i="2" s="1"/>
  <c r="G749" i="2"/>
  <c r="K749" i="2" s="1"/>
  <c r="G750" i="2"/>
  <c r="K750" i="2" s="1"/>
  <c r="G751" i="2"/>
  <c r="K751" i="2" s="1"/>
  <c r="G752" i="2"/>
  <c r="K752" i="2" s="1"/>
  <c r="G753" i="2"/>
  <c r="K753" i="2" s="1"/>
  <c r="G754" i="2"/>
  <c r="K754" i="2" s="1"/>
  <c r="G755" i="2"/>
  <c r="K755" i="2" s="1"/>
  <c r="G756" i="2"/>
  <c r="K756" i="2" s="1"/>
  <c r="G757" i="2"/>
  <c r="K757" i="2" s="1"/>
  <c r="G758" i="2"/>
  <c r="K758" i="2" s="1"/>
  <c r="G759" i="2"/>
  <c r="K759" i="2" s="1"/>
  <c r="G760" i="2"/>
  <c r="K760" i="2" s="1"/>
  <c r="G761" i="2"/>
  <c r="K761" i="2" s="1"/>
  <c r="G762" i="2"/>
  <c r="K762" i="2" s="1"/>
  <c r="G763" i="2"/>
  <c r="K763" i="2" s="1"/>
  <c r="G764" i="2"/>
  <c r="K764" i="2" s="1"/>
  <c r="G2" i="2"/>
  <c r="K2" i="2" s="1"/>
  <c r="A173" i="3"/>
  <c r="A176" i="3" s="1"/>
  <c r="B173" i="3"/>
  <c r="E700" i="2" l="1"/>
  <c r="E696" i="2"/>
  <c r="E692" i="2"/>
  <c r="E688" i="2"/>
  <c r="E684" i="2"/>
  <c r="E680" i="2"/>
  <c r="E676" i="2"/>
  <c r="E672" i="2"/>
  <c r="E668" i="2"/>
  <c r="E664" i="2"/>
  <c r="E660" i="2"/>
  <c r="E656" i="2"/>
  <c r="E652" i="2"/>
  <c r="E648" i="2"/>
  <c r="E644" i="2"/>
  <c r="E640" i="2"/>
  <c r="E636" i="2"/>
  <c r="E632" i="2"/>
  <c r="E628" i="2"/>
  <c r="E624" i="2"/>
  <c r="E620" i="2"/>
  <c r="E616" i="2"/>
  <c r="E612" i="2"/>
  <c r="E608" i="2"/>
  <c r="E604" i="2"/>
  <c r="E600" i="2"/>
  <c r="E596" i="2"/>
  <c r="E592" i="2"/>
  <c r="E588" i="2"/>
  <c r="E584" i="2"/>
  <c r="E580" i="2"/>
  <c r="E576" i="2"/>
  <c r="E572" i="2"/>
  <c r="E568" i="2"/>
  <c r="E564" i="2"/>
  <c r="E560" i="2"/>
  <c r="E556" i="2"/>
  <c r="E552" i="2"/>
  <c r="E548" i="2"/>
  <c r="E544" i="2"/>
  <c r="E540" i="2"/>
  <c r="E536" i="2"/>
  <c r="E532" i="2"/>
  <c r="E528" i="2"/>
  <c r="E524" i="2"/>
  <c r="E520" i="2"/>
  <c r="E516" i="2"/>
  <c r="E512" i="2"/>
  <c r="E508" i="2"/>
  <c r="E504" i="2"/>
  <c r="E500" i="2"/>
  <c r="E496" i="2"/>
  <c r="E492" i="2"/>
  <c r="E488" i="2"/>
  <c r="E484" i="2"/>
  <c r="E480" i="2"/>
  <c r="E476" i="2"/>
  <c r="E472" i="2"/>
  <c r="E468" i="2"/>
  <c r="E463" i="2"/>
  <c r="E459" i="2"/>
  <c r="E455" i="2"/>
  <c r="E451" i="2"/>
  <c r="E447" i="2"/>
  <c r="E443" i="2"/>
  <c r="E439" i="2"/>
  <c r="E435" i="2"/>
  <c r="E431" i="2"/>
  <c r="E427" i="2"/>
  <c r="E423" i="2"/>
  <c r="E419" i="2"/>
  <c r="E415" i="2"/>
  <c r="E411" i="2"/>
  <c r="E407" i="2"/>
  <c r="E403" i="2"/>
  <c r="E399" i="2"/>
  <c r="E395" i="2"/>
  <c r="E391" i="2"/>
  <c r="E387" i="2"/>
  <c r="E383" i="2"/>
  <c r="E379" i="2"/>
  <c r="E375" i="2"/>
  <c r="E371" i="2"/>
  <c r="E367" i="2"/>
  <c r="E363" i="2"/>
  <c r="E359" i="2"/>
  <c r="E355" i="2"/>
  <c r="E351" i="2"/>
  <c r="E347" i="2"/>
  <c r="E343" i="2"/>
  <c r="E339" i="2"/>
  <c r="E335" i="2"/>
  <c r="E331" i="2"/>
  <c r="E327" i="2"/>
  <c r="E323" i="2"/>
  <c r="E319" i="2"/>
  <c r="E315" i="2"/>
  <c r="E311" i="2"/>
  <c r="E307" i="2"/>
  <c r="E303" i="2"/>
  <c r="E299" i="2"/>
  <c r="E295" i="2"/>
  <c r="E291" i="2"/>
  <c r="E287" i="2"/>
  <c r="E283" i="2"/>
  <c r="E279" i="2"/>
  <c r="E275" i="2"/>
  <c r="E271" i="2"/>
  <c r="E267" i="2"/>
  <c r="E263" i="2"/>
  <c r="E259" i="2"/>
  <c r="E255" i="2"/>
  <c r="E251" i="2"/>
  <c r="E247" i="2"/>
  <c r="E243" i="2"/>
  <c r="E239" i="2"/>
  <c r="E235" i="2"/>
  <c r="E231" i="2"/>
  <c r="E227" i="2"/>
  <c r="E223" i="2"/>
  <c r="E219" i="2"/>
  <c r="E215" i="2"/>
  <c r="E211" i="2"/>
  <c r="E207" i="2"/>
  <c r="E203" i="2"/>
  <c r="E199" i="2"/>
  <c r="E195" i="2"/>
  <c r="E191" i="2"/>
  <c r="E187" i="2"/>
  <c r="E183" i="2"/>
  <c r="E179" i="2"/>
  <c r="E175" i="2"/>
  <c r="E171" i="2"/>
  <c r="E167" i="2"/>
  <c r="E163" i="2"/>
  <c r="E159" i="2"/>
  <c r="E155" i="2"/>
  <c r="E151" i="2"/>
  <c r="E147" i="2"/>
  <c r="E143" i="2"/>
  <c r="E139" i="2"/>
  <c r="E135" i="2"/>
  <c r="E131" i="2"/>
  <c r="E127" i="2"/>
  <c r="E123" i="2"/>
  <c r="E119" i="2"/>
  <c r="E115" i="2"/>
  <c r="E111" i="2"/>
  <c r="E107" i="2"/>
  <c r="E103" i="2"/>
  <c r="E99" i="2"/>
  <c r="E95" i="2"/>
  <c r="E91" i="2"/>
  <c r="E87" i="2"/>
  <c r="E83" i="2"/>
  <c r="E79" i="2"/>
  <c r="E75" i="2"/>
  <c r="E71" i="2"/>
  <c r="E67" i="2"/>
  <c r="E63" i="2"/>
  <c r="E59" i="2"/>
  <c r="E55" i="2"/>
  <c r="E51" i="2"/>
  <c r="E47" i="2"/>
  <c r="E43" i="2"/>
  <c r="E39" i="2"/>
  <c r="E35" i="2"/>
  <c r="E31" i="2"/>
  <c r="E27" i="2"/>
  <c r="E23" i="2"/>
  <c r="E19" i="2"/>
  <c r="E15" i="2"/>
  <c r="E11" i="2"/>
  <c r="E7" i="2"/>
  <c r="E3" i="2"/>
  <c r="E761" i="2"/>
  <c r="E749" i="2"/>
  <c r="E741" i="2"/>
  <c r="E733" i="2"/>
  <c r="E721" i="2"/>
  <c r="E709" i="2"/>
  <c r="E697" i="2"/>
  <c r="E685" i="2"/>
  <c r="E677" i="2"/>
  <c r="E764" i="2"/>
  <c r="E756" i="2"/>
  <c r="E748" i="2"/>
  <c r="E740" i="2"/>
  <c r="E732" i="2"/>
  <c r="E724" i="2"/>
  <c r="E720" i="2"/>
  <c r="E716" i="2"/>
  <c r="E712" i="2"/>
  <c r="E708" i="2"/>
  <c r="E704" i="2"/>
  <c r="E763" i="2"/>
  <c r="E759" i="2"/>
  <c r="E755" i="2"/>
  <c r="E751" i="2"/>
  <c r="E747" i="2"/>
  <c r="E743" i="2"/>
  <c r="E739" i="2"/>
  <c r="E735" i="2"/>
  <c r="E731" i="2"/>
  <c r="E727" i="2"/>
  <c r="E723" i="2"/>
  <c r="E719" i="2"/>
  <c r="E715" i="2"/>
  <c r="E711" i="2"/>
  <c r="E707" i="2"/>
  <c r="E703" i="2"/>
  <c r="E699" i="2"/>
  <c r="E695" i="2"/>
  <c r="E691" i="2"/>
  <c r="E687" i="2"/>
  <c r="E683" i="2"/>
  <c r="E679" i="2"/>
  <c r="E675" i="2"/>
  <c r="E671" i="2"/>
  <c r="E667" i="2"/>
  <c r="E663" i="2"/>
  <c r="E659" i="2"/>
  <c r="E655" i="2"/>
  <c r="E651" i="2"/>
  <c r="E647" i="2"/>
  <c r="E643" i="2"/>
  <c r="E639" i="2"/>
  <c r="E635" i="2"/>
  <c r="E631" i="2"/>
  <c r="E627" i="2"/>
  <c r="E623" i="2"/>
  <c r="E619" i="2"/>
  <c r="E615" i="2"/>
  <c r="E611" i="2"/>
  <c r="E607" i="2"/>
  <c r="E603" i="2"/>
  <c r="E599" i="2"/>
  <c r="E595" i="2"/>
  <c r="E591" i="2"/>
  <c r="E587" i="2"/>
  <c r="E583" i="2"/>
  <c r="E579" i="2"/>
  <c r="E575" i="2"/>
  <c r="E571" i="2"/>
  <c r="E567" i="2"/>
  <c r="E563" i="2"/>
  <c r="E559" i="2"/>
  <c r="E555" i="2"/>
  <c r="E551" i="2"/>
  <c r="E547" i="2"/>
  <c r="E543" i="2"/>
  <c r="E539" i="2"/>
  <c r="E535" i="2"/>
  <c r="E531" i="2"/>
  <c r="E527" i="2"/>
  <c r="E523" i="2"/>
  <c r="E519" i="2"/>
  <c r="E515" i="2"/>
  <c r="E511" i="2"/>
  <c r="E507" i="2"/>
  <c r="E503" i="2"/>
  <c r="E499" i="2"/>
  <c r="E495" i="2"/>
  <c r="E491" i="2"/>
  <c r="E487" i="2"/>
  <c r="E483" i="2"/>
  <c r="E479" i="2"/>
  <c r="E475" i="2"/>
  <c r="E471" i="2"/>
  <c r="E466" i="2"/>
  <c r="E462" i="2"/>
  <c r="E458" i="2"/>
  <c r="E454" i="2"/>
  <c r="E450" i="2"/>
  <c r="E446" i="2"/>
  <c r="E442" i="2"/>
  <c r="E438" i="2"/>
  <c r="E434" i="2"/>
  <c r="E430" i="2"/>
  <c r="E426" i="2"/>
  <c r="E422" i="2"/>
  <c r="E418" i="2"/>
  <c r="E414" i="2"/>
  <c r="E410" i="2"/>
  <c r="E406" i="2"/>
  <c r="E402" i="2"/>
  <c r="E398" i="2"/>
  <c r="E394" i="2"/>
  <c r="E390" i="2"/>
  <c r="E386" i="2"/>
  <c r="E382" i="2"/>
  <c r="E378" i="2"/>
  <c r="E374" i="2"/>
  <c r="E370" i="2"/>
  <c r="E366" i="2"/>
  <c r="E362" i="2"/>
  <c r="E358" i="2"/>
  <c r="E354" i="2"/>
  <c r="E350" i="2"/>
  <c r="E346" i="2"/>
  <c r="E342" i="2"/>
  <c r="E338" i="2"/>
  <c r="E334" i="2"/>
  <c r="E330" i="2"/>
  <c r="E326" i="2"/>
  <c r="E322" i="2"/>
  <c r="E318" i="2"/>
  <c r="E314" i="2"/>
  <c r="E310" i="2"/>
  <c r="E306" i="2"/>
  <c r="E302" i="2"/>
  <c r="E298" i="2"/>
  <c r="E294" i="2"/>
  <c r="E290" i="2"/>
  <c r="E286" i="2"/>
  <c r="E282" i="2"/>
  <c r="E278" i="2"/>
  <c r="E274" i="2"/>
  <c r="E270" i="2"/>
  <c r="E266" i="2"/>
  <c r="E262" i="2"/>
  <c r="E258" i="2"/>
  <c r="E254" i="2"/>
  <c r="E250" i="2"/>
  <c r="E246" i="2"/>
  <c r="E242" i="2"/>
  <c r="E238" i="2"/>
  <c r="E234" i="2"/>
  <c r="E230" i="2"/>
  <c r="E226" i="2"/>
  <c r="E222" i="2"/>
  <c r="E218" i="2"/>
  <c r="E214" i="2"/>
  <c r="E210" i="2"/>
  <c r="E206" i="2"/>
  <c r="E202" i="2"/>
  <c r="E198" i="2"/>
  <c r="E194" i="2"/>
  <c r="E190" i="2"/>
  <c r="E186" i="2"/>
  <c r="E182" i="2"/>
  <c r="E178" i="2"/>
  <c r="E174" i="2"/>
  <c r="E170" i="2"/>
  <c r="E166" i="2"/>
  <c r="E162" i="2"/>
  <c r="E158" i="2"/>
  <c r="E154" i="2"/>
  <c r="E150" i="2"/>
  <c r="E146" i="2"/>
  <c r="E142" i="2"/>
  <c r="E138" i="2"/>
  <c r="E134" i="2"/>
  <c r="E130" i="2"/>
  <c r="E126" i="2"/>
  <c r="E122" i="2"/>
  <c r="E118" i="2"/>
  <c r="E114" i="2"/>
  <c r="E110" i="2"/>
  <c r="E106" i="2"/>
  <c r="E102" i="2"/>
  <c r="E98" i="2"/>
  <c r="E94" i="2"/>
  <c r="E90" i="2"/>
  <c r="E86" i="2"/>
  <c r="E82" i="2"/>
  <c r="E78" i="2"/>
  <c r="E74" i="2"/>
  <c r="E70" i="2"/>
  <c r="E66" i="2"/>
  <c r="E62" i="2"/>
  <c r="E58" i="2"/>
  <c r="E54" i="2"/>
  <c r="E50" i="2"/>
  <c r="E46" i="2"/>
  <c r="E42" i="2"/>
  <c r="E38" i="2"/>
  <c r="E34" i="2"/>
  <c r="E30" i="2"/>
  <c r="E26" i="2"/>
  <c r="E22" i="2"/>
  <c r="E18" i="2"/>
  <c r="E14" i="2"/>
  <c r="E10" i="2"/>
  <c r="E6" i="2"/>
  <c r="I467" i="2"/>
  <c r="E2" i="2"/>
  <c r="E753" i="2"/>
  <c r="E737" i="2"/>
  <c r="E725" i="2"/>
  <c r="E717" i="2"/>
  <c r="E705" i="2"/>
  <c r="E693" i="2"/>
  <c r="E673" i="2"/>
  <c r="E760" i="2"/>
  <c r="E752" i="2"/>
  <c r="E744" i="2"/>
  <c r="E736" i="2"/>
  <c r="E728" i="2"/>
  <c r="E762" i="2"/>
  <c r="E758" i="2"/>
  <c r="E754" i="2"/>
  <c r="E750" i="2"/>
  <c r="E746" i="2"/>
  <c r="E742" i="2"/>
  <c r="E738" i="2"/>
  <c r="E734" i="2"/>
  <c r="E730" i="2"/>
  <c r="E726" i="2"/>
  <c r="E722" i="2"/>
  <c r="E718" i="2"/>
  <c r="E714" i="2"/>
  <c r="E710" i="2"/>
  <c r="E706" i="2"/>
  <c r="E702" i="2"/>
  <c r="E698" i="2"/>
  <c r="E694" i="2"/>
  <c r="E690" i="2"/>
  <c r="E686" i="2"/>
  <c r="E682" i="2"/>
  <c r="E678" i="2"/>
  <c r="E674" i="2"/>
  <c r="E670" i="2"/>
  <c r="E666" i="2"/>
  <c r="E662" i="2"/>
  <c r="E658" i="2"/>
  <c r="E654" i="2"/>
  <c r="E650" i="2"/>
  <c r="E646" i="2"/>
  <c r="E642" i="2"/>
  <c r="E638" i="2"/>
  <c r="E634" i="2"/>
  <c r="E630" i="2"/>
  <c r="E626" i="2"/>
  <c r="E622" i="2"/>
  <c r="E618" i="2"/>
  <c r="E614" i="2"/>
  <c r="E610" i="2"/>
  <c r="E606" i="2"/>
  <c r="E602" i="2"/>
  <c r="E598" i="2"/>
  <c r="E594" i="2"/>
  <c r="E590" i="2"/>
  <c r="E586" i="2"/>
  <c r="E582" i="2"/>
  <c r="E578" i="2"/>
  <c r="E574" i="2"/>
  <c r="E570" i="2"/>
  <c r="E566" i="2"/>
  <c r="E562" i="2"/>
  <c r="E558" i="2"/>
  <c r="E554" i="2"/>
  <c r="E550" i="2"/>
  <c r="E546" i="2"/>
  <c r="E542" i="2"/>
  <c r="E538" i="2"/>
  <c r="E534" i="2"/>
  <c r="E530" i="2"/>
  <c r="E526" i="2"/>
  <c r="E522" i="2"/>
  <c r="E518" i="2"/>
  <c r="E514" i="2"/>
  <c r="E510" i="2"/>
  <c r="E506" i="2"/>
  <c r="E502" i="2"/>
  <c r="E498" i="2"/>
  <c r="E494" i="2"/>
  <c r="E490" i="2"/>
  <c r="E486" i="2"/>
  <c r="E482" i="2"/>
  <c r="E478" i="2"/>
  <c r="E474" i="2"/>
  <c r="E470" i="2"/>
  <c r="E465" i="2"/>
  <c r="E461" i="2"/>
  <c r="E457" i="2"/>
  <c r="E453" i="2"/>
  <c r="E449" i="2"/>
  <c r="E445" i="2"/>
  <c r="E441" i="2"/>
  <c r="E437" i="2"/>
  <c r="E433" i="2"/>
  <c r="E429" i="2"/>
  <c r="E425" i="2"/>
  <c r="E421" i="2"/>
  <c r="E417" i="2"/>
  <c r="E413" i="2"/>
  <c r="E409" i="2"/>
  <c r="E405" i="2"/>
  <c r="E401" i="2"/>
  <c r="E397" i="2"/>
  <c r="E393" i="2"/>
  <c r="E389" i="2"/>
  <c r="E385" i="2"/>
  <c r="E381" i="2"/>
  <c r="E377" i="2"/>
  <c r="E373" i="2"/>
  <c r="E369" i="2"/>
  <c r="E365" i="2"/>
  <c r="E361" i="2"/>
  <c r="E357" i="2"/>
  <c r="E353" i="2"/>
  <c r="E349" i="2"/>
  <c r="E345" i="2"/>
  <c r="E341" i="2"/>
  <c r="E337" i="2"/>
  <c r="E333" i="2"/>
  <c r="E329" i="2"/>
  <c r="E325" i="2"/>
  <c r="E321" i="2"/>
  <c r="E317" i="2"/>
  <c r="E313" i="2"/>
  <c r="E309" i="2"/>
  <c r="E305" i="2"/>
  <c r="E301" i="2"/>
  <c r="E297" i="2"/>
  <c r="E293" i="2"/>
  <c r="E289" i="2"/>
  <c r="E285" i="2"/>
  <c r="E281" i="2"/>
  <c r="E277" i="2"/>
  <c r="E273" i="2"/>
  <c r="E269" i="2"/>
  <c r="E265" i="2"/>
  <c r="E261" i="2"/>
  <c r="E257" i="2"/>
  <c r="E253" i="2"/>
  <c r="E249" i="2"/>
  <c r="E245" i="2"/>
  <c r="E241" i="2"/>
  <c r="E237" i="2"/>
  <c r="E233" i="2"/>
  <c r="E229" i="2"/>
  <c r="E225" i="2"/>
  <c r="E221" i="2"/>
  <c r="E217" i="2"/>
  <c r="E213" i="2"/>
  <c r="E209" i="2"/>
  <c r="E205" i="2"/>
  <c r="E201" i="2"/>
  <c r="E197" i="2"/>
  <c r="E193" i="2"/>
  <c r="E189" i="2"/>
  <c r="E185" i="2"/>
  <c r="E181" i="2"/>
  <c r="E177" i="2"/>
  <c r="E173" i="2"/>
  <c r="E169" i="2"/>
  <c r="E165" i="2"/>
  <c r="E161" i="2"/>
  <c r="E157" i="2"/>
  <c r="E153" i="2"/>
  <c r="E149" i="2"/>
  <c r="E145" i="2"/>
  <c r="E141" i="2"/>
  <c r="E137" i="2"/>
  <c r="E133" i="2"/>
  <c r="E129" i="2"/>
  <c r="E125" i="2"/>
  <c r="E121" i="2"/>
  <c r="E117" i="2"/>
  <c r="E113" i="2"/>
  <c r="E109" i="2"/>
  <c r="E105" i="2"/>
  <c r="E101" i="2"/>
  <c r="E97" i="2"/>
  <c r="E93" i="2"/>
  <c r="E89" i="2"/>
  <c r="E85" i="2"/>
  <c r="E81" i="2"/>
  <c r="E77" i="2"/>
  <c r="E73" i="2"/>
  <c r="E69" i="2"/>
  <c r="E65" i="2"/>
  <c r="E61" i="2"/>
  <c r="E57" i="2"/>
  <c r="E53" i="2"/>
  <c r="E49" i="2"/>
  <c r="E45" i="2"/>
  <c r="E41" i="2"/>
  <c r="E37" i="2"/>
  <c r="E33" i="2"/>
  <c r="E29" i="2"/>
  <c r="E25" i="2"/>
  <c r="E21" i="2"/>
  <c r="E17" i="2"/>
  <c r="E13" i="2"/>
  <c r="E9" i="2"/>
  <c r="E5" i="2"/>
  <c r="E757" i="2"/>
  <c r="E745" i="2"/>
  <c r="E729" i="2"/>
  <c r="E713" i="2"/>
  <c r="E701" i="2"/>
  <c r="E689" i="2"/>
  <c r="E681" i="2"/>
  <c r="E669" i="2"/>
  <c r="E665" i="2"/>
  <c r="E661" i="2"/>
  <c r="E657" i="2"/>
  <c r="E653" i="2"/>
  <c r="E649" i="2"/>
  <c r="E645" i="2"/>
  <c r="E641" i="2"/>
  <c r="E637" i="2"/>
  <c r="E633" i="2"/>
  <c r="E629" i="2"/>
  <c r="E625" i="2"/>
  <c r="E621" i="2"/>
  <c r="E617" i="2"/>
  <c r="E613" i="2"/>
  <c r="E609" i="2"/>
  <c r="E605" i="2"/>
  <c r="E601" i="2"/>
  <c r="E597" i="2"/>
  <c r="E593" i="2"/>
  <c r="E589" i="2"/>
  <c r="E585" i="2"/>
  <c r="E581" i="2"/>
  <c r="E577" i="2"/>
  <c r="E573" i="2"/>
  <c r="E569" i="2"/>
  <c r="E565" i="2"/>
  <c r="E561" i="2"/>
  <c r="E557" i="2"/>
  <c r="E553" i="2"/>
  <c r="E549" i="2"/>
  <c r="E545" i="2"/>
  <c r="E541" i="2"/>
  <c r="E537" i="2"/>
  <c r="E533" i="2"/>
  <c r="E529" i="2"/>
  <c r="E525" i="2"/>
  <c r="E521" i="2"/>
  <c r="E517" i="2"/>
  <c r="E513" i="2"/>
  <c r="E509" i="2"/>
  <c r="E505" i="2"/>
  <c r="E501" i="2"/>
  <c r="E497" i="2"/>
  <c r="E493" i="2"/>
  <c r="E489" i="2"/>
  <c r="E485" i="2"/>
  <c r="E481" i="2"/>
  <c r="E477" i="2"/>
  <c r="E473" i="2"/>
  <c r="E469" i="2"/>
  <c r="E464" i="2"/>
  <c r="E460" i="2"/>
  <c r="E456" i="2"/>
  <c r="E452" i="2"/>
  <c r="E448" i="2"/>
  <c r="E444" i="2"/>
  <c r="E440" i="2"/>
  <c r="E436" i="2"/>
  <c r="E432" i="2"/>
  <c r="E428" i="2"/>
  <c r="E424" i="2"/>
  <c r="E420" i="2"/>
  <c r="E416" i="2"/>
  <c r="E412" i="2"/>
  <c r="E408" i="2"/>
  <c r="E404" i="2"/>
  <c r="E400" i="2"/>
  <c r="E396" i="2"/>
  <c r="E392" i="2"/>
  <c r="E388" i="2"/>
  <c r="E384" i="2"/>
  <c r="E380" i="2"/>
  <c r="E376" i="2"/>
  <c r="E372" i="2"/>
  <c r="E368" i="2"/>
  <c r="E364" i="2"/>
  <c r="E360" i="2"/>
  <c r="E356" i="2"/>
  <c r="E352" i="2"/>
  <c r="E348" i="2"/>
  <c r="E344" i="2"/>
  <c r="E340" i="2"/>
  <c r="E336" i="2"/>
  <c r="E332" i="2"/>
  <c r="E328" i="2"/>
  <c r="E324" i="2"/>
  <c r="E320" i="2"/>
  <c r="E316" i="2"/>
  <c r="E312" i="2"/>
  <c r="E308" i="2"/>
  <c r="E304" i="2"/>
  <c r="E300" i="2"/>
  <c r="E296" i="2"/>
  <c r="E292" i="2"/>
  <c r="E288" i="2"/>
  <c r="E284" i="2"/>
  <c r="E280" i="2"/>
  <c r="E276" i="2"/>
  <c r="E272" i="2"/>
  <c r="E268" i="2"/>
  <c r="E264" i="2"/>
  <c r="E260" i="2"/>
  <c r="E256" i="2"/>
  <c r="E252" i="2"/>
  <c r="E248" i="2"/>
  <c r="E244" i="2"/>
  <c r="E240" i="2"/>
  <c r="E236" i="2"/>
  <c r="E232" i="2"/>
  <c r="E228" i="2"/>
  <c r="E224" i="2"/>
  <c r="E220" i="2"/>
  <c r="E216" i="2"/>
  <c r="E212" i="2"/>
  <c r="E208" i="2"/>
  <c r="E204" i="2"/>
  <c r="E200" i="2"/>
  <c r="E196" i="2"/>
  <c r="E192" i="2"/>
  <c r="E188" i="2"/>
  <c r="E184" i="2"/>
  <c r="E180" i="2"/>
  <c r="E176" i="2"/>
  <c r="E172" i="2"/>
  <c r="E168" i="2"/>
  <c r="E164" i="2"/>
  <c r="E160" i="2"/>
  <c r="E156" i="2"/>
  <c r="E152" i="2"/>
  <c r="E148" i="2"/>
  <c r="E144" i="2"/>
  <c r="E140" i="2"/>
  <c r="E136" i="2"/>
  <c r="E132" i="2"/>
  <c r="E128" i="2"/>
  <c r="E124" i="2"/>
  <c r="E120" i="2"/>
  <c r="E116" i="2"/>
  <c r="E112" i="2"/>
  <c r="E108" i="2"/>
  <c r="E104" i="2"/>
  <c r="E100" i="2"/>
  <c r="E96" i="2"/>
  <c r="E92" i="2"/>
  <c r="E88" i="2"/>
  <c r="E84" i="2"/>
  <c r="E80" i="2"/>
  <c r="E76" i="2"/>
  <c r="E72" i="2"/>
  <c r="E68" i="2"/>
  <c r="E64" i="2"/>
  <c r="E60" i="2"/>
  <c r="E56" i="2"/>
  <c r="E52" i="2"/>
  <c r="E48" i="2"/>
  <c r="E44" i="2"/>
  <c r="E40" i="2"/>
  <c r="E36" i="2"/>
  <c r="E32" i="2"/>
  <c r="E28" i="2"/>
  <c r="E24" i="2"/>
  <c r="E20" i="2"/>
  <c r="E16" i="2"/>
  <c r="E12" i="2"/>
  <c r="E8" i="2"/>
  <c r="E4" i="2"/>
  <c r="J729" i="2"/>
  <c r="J669" i="2"/>
  <c r="J529" i="2"/>
  <c r="J517" i="2"/>
  <c r="J505" i="2"/>
  <c r="J501" i="2"/>
  <c r="J481" i="2"/>
  <c r="J477" i="2"/>
  <c r="J384" i="2"/>
  <c r="J2" i="2"/>
  <c r="J693" i="2"/>
  <c r="J689" i="2"/>
  <c r="J685" i="2"/>
  <c r="J653" i="2"/>
  <c r="J537" i="2"/>
  <c r="J460" i="2"/>
  <c r="J444" i="2"/>
  <c r="J432" i="2"/>
  <c r="J428" i="2"/>
  <c r="J424" i="2"/>
  <c r="J392" i="2"/>
  <c r="J376" i="2"/>
  <c r="J348" i="2"/>
  <c r="J344" i="2"/>
  <c r="J340" i="2"/>
  <c r="J324" i="2"/>
  <c r="J308" i="2"/>
  <c r="J296" i="2"/>
  <c r="J288" i="2"/>
  <c r="J280" i="2"/>
  <c r="J240" i="2"/>
  <c r="J228" i="2"/>
  <c r="J188" i="2"/>
  <c r="J180" i="2"/>
  <c r="J172" i="2"/>
  <c r="J168" i="2"/>
  <c r="J148" i="2"/>
  <c r="J124" i="2"/>
  <c r="J116" i="2"/>
  <c r="J104" i="2"/>
  <c r="J96" i="2"/>
  <c r="J84" i="2"/>
  <c r="J72" i="2"/>
  <c r="J704" i="2"/>
  <c r="J648" i="2"/>
  <c r="J612" i="2"/>
  <c r="J608" i="2"/>
  <c r="J596" i="2"/>
  <c r="J516" i="2"/>
  <c r="J504" i="2"/>
  <c r="J500" i="2"/>
  <c r="J496" i="2"/>
  <c r="J492" i="2"/>
  <c r="J488" i="2"/>
  <c r="J476" i="2"/>
  <c r="J472" i="2"/>
  <c r="J427" i="2"/>
  <c r="J415" i="2"/>
  <c r="J403" i="2"/>
  <c r="J375" i="2"/>
  <c r="J371" i="2"/>
  <c r="J367" i="2"/>
  <c r="J347" i="2"/>
  <c r="J343" i="2"/>
  <c r="J339" i="2"/>
  <c r="J323" i="2"/>
  <c r="J315" i="2"/>
  <c r="J295" i="2"/>
  <c r="J255" i="2"/>
  <c r="J191" i="2"/>
  <c r="J167" i="2"/>
  <c r="J163" i="2"/>
  <c r="J131" i="2"/>
  <c r="J115" i="2"/>
  <c r="J63" i="2"/>
  <c r="J3" i="2"/>
  <c r="J671" i="2"/>
  <c r="J519" i="2"/>
  <c r="J503" i="2"/>
  <c r="J495" i="2"/>
  <c r="J487" i="2"/>
  <c r="J462" i="2"/>
  <c r="J402" i="2"/>
  <c r="J374" i="2"/>
  <c r="J354" i="2"/>
  <c r="J342" i="2"/>
  <c r="J334" i="2"/>
  <c r="J258" i="2"/>
  <c r="J246" i="2"/>
  <c r="J242" i="2"/>
  <c r="J222" i="2"/>
  <c r="J206" i="2"/>
  <c r="J190" i="2"/>
  <c r="J178" i="2"/>
  <c r="J126" i="2"/>
  <c r="J114" i="2"/>
  <c r="J106" i="2"/>
  <c r="J90" i="2"/>
  <c r="J74" i="2"/>
  <c r="J66" i="2"/>
  <c r="J763" i="2"/>
  <c r="J686" i="2"/>
  <c r="J682" i="2"/>
  <c r="J666" i="2"/>
  <c r="J642" i="2"/>
  <c r="J530" i="2"/>
  <c r="J518" i="2"/>
  <c r="J502" i="2"/>
  <c r="J486" i="2"/>
  <c r="J470" i="2"/>
  <c r="J449" i="2"/>
  <c r="J365" i="2"/>
  <c r="J345" i="2"/>
  <c r="J341" i="2"/>
  <c r="J297" i="2"/>
  <c r="J245" i="2"/>
  <c r="J217" i="2"/>
  <c r="J181" i="2"/>
  <c r="J161" i="2"/>
  <c r="J145" i="2"/>
  <c r="J121" i="2"/>
  <c r="J109" i="2"/>
  <c r="J105" i="2"/>
  <c r="J17" i="2"/>
  <c r="M2" i="2"/>
  <c r="L2" i="2" s="1"/>
  <c r="O2" i="2"/>
  <c r="N2" i="2" s="1"/>
  <c r="M749" i="2"/>
  <c r="L749" i="2" s="1"/>
  <c r="O749" i="2"/>
  <c r="N749" i="2" s="1"/>
  <c r="M733" i="2"/>
  <c r="L733" i="2" s="1"/>
  <c r="O733" i="2"/>
  <c r="N733" i="2" s="1"/>
  <c r="M717" i="2"/>
  <c r="L717" i="2" s="1"/>
  <c r="O717" i="2"/>
  <c r="N717" i="2" s="1"/>
  <c r="M701" i="2"/>
  <c r="L701" i="2" s="1"/>
  <c r="O701" i="2"/>
  <c r="N701" i="2" s="1"/>
  <c r="M677" i="2"/>
  <c r="L677" i="2" s="1"/>
  <c r="O677" i="2"/>
  <c r="N677" i="2" s="1"/>
  <c r="M756" i="2"/>
  <c r="L756" i="2" s="1"/>
  <c r="O756" i="2"/>
  <c r="N756" i="2" s="1"/>
  <c r="M744" i="2"/>
  <c r="L744" i="2" s="1"/>
  <c r="O744" i="2"/>
  <c r="N744" i="2" s="1"/>
  <c r="M763" i="2"/>
  <c r="L763" i="2" s="1"/>
  <c r="O763" i="2"/>
  <c r="N763" i="2" s="1"/>
  <c r="M759" i="2"/>
  <c r="L759" i="2" s="1"/>
  <c r="O759" i="2"/>
  <c r="N759" i="2" s="1"/>
  <c r="M755" i="2"/>
  <c r="L755" i="2" s="1"/>
  <c r="O755" i="2"/>
  <c r="N755" i="2" s="1"/>
  <c r="M751" i="2"/>
  <c r="L751" i="2" s="1"/>
  <c r="O751" i="2"/>
  <c r="N751" i="2" s="1"/>
  <c r="M747" i="2"/>
  <c r="L747" i="2" s="1"/>
  <c r="O747" i="2"/>
  <c r="N747" i="2" s="1"/>
  <c r="M743" i="2"/>
  <c r="L743" i="2" s="1"/>
  <c r="O743" i="2"/>
  <c r="N743" i="2" s="1"/>
  <c r="M739" i="2"/>
  <c r="L739" i="2" s="1"/>
  <c r="O739" i="2"/>
  <c r="N739" i="2" s="1"/>
  <c r="M735" i="2"/>
  <c r="L735" i="2" s="1"/>
  <c r="O735" i="2"/>
  <c r="N735" i="2" s="1"/>
  <c r="M731" i="2"/>
  <c r="L731" i="2" s="1"/>
  <c r="O731" i="2"/>
  <c r="N731" i="2" s="1"/>
  <c r="M727" i="2"/>
  <c r="L727" i="2" s="1"/>
  <c r="O727" i="2"/>
  <c r="N727" i="2" s="1"/>
  <c r="M723" i="2"/>
  <c r="L723" i="2" s="1"/>
  <c r="O723" i="2"/>
  <c r="N723" i="2" s="1"/>
  <c r="M719" i="2"/>
  <c r="L719" i="2" s="1"/>
  <c r="O719" i="2"/>
  <c r="N719" i="2" s="1"/>
  <c r="M715" i="2"/>
  <c r="L715" i="2" s="1"/>
  <c r="O715" i="2"/>
  <c r="N715" i="2" s="1"/>
  <c r="M711" i="2"/>
  <c r="L711" i="2" s="1"/>
  <c r="O711" i="2"/>
  <c r="N711" i="2" s="1"/>
  <c r="M707" i="2"/>
  <c r="L707" i="2" s="1"/>
  <c r="O707" i="2"/>
  <c r="N707" i="2" s="1"/>
  <c r="M703" i="2"/>
  <c r="L703" i="2" s="1"/>
  <c r="O703" i="2"/>
  <c r="N703" i="2" s="1"/>
  <c r="M699" i="2"/>
  <c r="L699" i="2" s="1"/>
  <c r="O699" i="2"/>
  <c r="N699" i="2" s="1"/>
  <c r="M695" i="2"/>
  <c r="L695" i="2" s="1"/>
  <c r="O695" i="2"/>
  <c r="N695" i="2" s="1"/>
  <c r="M691" i="2"/>
  <c r="L691" i="2" s="1"/>
  <c r="O691" i="2"/>
  <c r="N691" i="2" s="1"/>
  <c r="M687" i="2"/>
  <c r="L687" i="2" s="1"/>
  <c r="O687" i="2"/>
  <c r="N687" i="2" s="1"/>
  <c r="M683" i="2"/>
  <c r="L683" i="2" s="1"/>
  <c r="O683" i="2"/>
  <c r="N683" i="2" s="1"/>
  <c r="M679" i="2"/>
  <c r="L679" i="2" s="1"/>
  <c r="O679" i="2"/>
  <c r="N679" i="2" s="1"/>
  <c r="M675" i="2"/>
  <c r="L675" i="2" s="1"/>
  <c r="O675" i="2"/>
  <c r="N675" i="2" s="1"/>
  <c r="M671" i="2"/>
  <c r="L671" i="2" s="1"/>
  <c r="O671" i="2"/>
  <c r="N671" i="2" s="1"/>
  <c r="M667" i="2"/>
  <c r="L667" i="2" s="1"/>
  <c r="O667" i="2"/>
  <c r="N667" i="2" s="1"/>
  <c r="M663" i="2"/>
  <c r="L663" i="2" s="1"/>
  <c r="O663" i="2"/>
  <c r="N663" i="2" s="1"/>
  <c r="M659" i="2"/>
  <c r="L659" i="2" s="1"/>
  <c r="O659" i="2"/>
  <c r="N659" i="2" s="1"/>
  <c r="M655" i="2"/>
  <c r="L655" i="2" s="1"/>
  <c r="O655" i="2"/>
  <c r="N655" i="2" s="1"/>
  <c r="M651" i="2"/>
  <c r="L651" i="2" s="1"/>
  <c r="O651" i="2"/>
  <c r="N651" i="2" s="1"/>
  <c r="M647" i="2"/>
  <c r="L647" i="2" s="1"/>
  <c r="O647" i="2"/>
  <c r="N647" i="2" s="1"/>
  <c r="M643" i="2"/>
  <c r="L643" i="2" s="1"/>
  <c r="O643" i="2"/>
  <c r="N643" i="2" s="1"/>
  <c r="M639" i="2"/>
  <c r="L639" i="2" s="1"/>
  <c r="O639" i="2"/>
  <c r="N639" i="2" s="1"/>
  <c r="M635" i="2"/>
  <c r="L635" i="2" s="1"/>
  <c r="O635" i="2"/>
  <c r="N635" i="2" s="1"/>
  <c r="M631" i="2"/>
  <c r="L631" i="2" s="1"/>
  <c r="O631" i="2"/>
  <c r="N631" i="2" s="1"/>
  <c r="M627" i="2"/>
  <c r="L627" i="2" s="1"/>
  <c r="O627" i="2"/>
  <c r="N627" i="2" s="1"/>
  <c r="M623" i="2"/>
  <c r="L623" i="2" s="1"/>
  <c r="O623" i="2"/>
  <c r="N623" i="2" s="1"/>
  <c r="M619" i="2"/>
  <c r="L619" i="2" s="1"/>
  <c r="O619" i="2"/>
  <c r="N619" i="2" s="1"/>
  <c r="M615" i="2"/>
  <c r="L615" i="2" s="1"/>
  <c r="O615" i="2"/>
  <c r="N615" i="2" s="1"/>
  <c r="M611" i="2"/>
  <c r="L611" i="2" s="1"/>
  <c r="O611" i="2"/>
  <c r="N611" i="2" s="1"/>
  <c r="M607" i="2"/>
  <c r="L607" i="2" s="1"/>
  <c r="O607" i="2"/>
  <c r="N607" i="2" s="1"/>
  <c r="M603" i="2"/>
  <c r="L603" i="2" s="1"/>
  <c r="O603" i="2"/>
  <c r="N603" i="2" s="1"/>
  <c r="M599" i="2"/>
  <c r="L599" i="2" s="1"/>
  <c r="O599" i="2"/>
  <c r="N599" i="2" s="1"/>
  <c r="M595" i="2"/>
  <c r="L595" i="2" s="1"/>
  <c r="O595" i="2"/>
  <c r="N595" i="2" s="1"/>
  <c r="M591" i="2"/>
  <c r="L591" i="2" s="1"/>
  <c r="O591" i="2"/>
  <c r="N591" i="2" s="1"/>
  <c r="M587" i="2"/>
  <c r="L587" i="2" s="1"/>
  <c r="O587" i="2"/>
  <c r="N587" i="2" s="1"/>
  <c r="M583" i="2"/>
  <c r="L583" i="2" s="1"/>
  <c r="O583" i="2"/>
  <c r="N583" i="2" s="1"/>
  <c r="M579" i="2"/>
  <c r="L579" i="2" s="1"/>
  <c r="O579" i="2"/>
  <c r="N579" i="2" s="1"/>
  <c r="M575" i="2"/>
  <c r="L575" i="2" s="1"/>
  <c r="O575" i="2"/>
  <c r="N575" i="2" s="1"/>
  <c r="M571" i="2"/>
  <c r="L571" i="2" s="1"/>
  <c r="O571" i="2"/>
  <c r="N571" i="2" s="1"/>
  <c r="M567" i="2"/>
  <c r="L567" i="2" s="1"/>
  <c r="O567" i="2"/>
  <c r="N567" i="2" s="1"/>
  <c r="M563" i="2"/>
  <c r="L563" i="2" s="1"/>
  <c r="O563" i="2"/>
  <c r="N563" i="2" s="1"/>
  <c r="M559" i="2"/>
  <c r="L559" i="2" s="1"/>
  <c r="O559" i="2"/>
  <c r="N559" i="2" s="1"/>
  <c r="M555" i="2"/>
  <c r="L555" i="2" s="1"/>
  <c r="O555" i="2"/>
  <c r="N555" i="2" s="1"/>
  <c r="M551" i="2"/>
  <c r="L551" i="2" s="1"/>
  <c r="O551" i="2"/>
  <c r="N551" i="2" s="1"/>
  <c r="M547" i="2"/>
  <c r="L547" i="2" s="1"/>
  <c r="O547" i="2"/>
  <c r="N547" i="2" s="1"/>
  <c r="M543" i="2"/>
  <c r="L543" i="2" s="1"/>
  <c r="O543" i="2"/>
  <c r="N543" i="2" s="1"/>
  <c r="M539" i="2"/>
  <c r="L539" i="2" s="1"/>
  <c r="O539" i="2"/>
  <c r="N539" i="2" s="1"/>
  <c r="M535" i="2"/>
  <c r="L535" i="2" s="1"/>
  <c r="O535" i="2"/>
  <c r="N535" i="2" s="1"/>
  <c r="M531" i="2"/>
  <c r="L531" i="2" s="1"/>
  <c r="O531" i="2"/>
  <c r="N531" i="2" s="1"/>
  <c r="M527" i="2"/>
  <c r="L527" i="2" s="1"/>
  <c r="O527" i="2"/>
  <c r="N527" i="2" s="1"/>
  <c r="M523" i="2"/>
  <c r="L523" i="2" s="1"/>
  <c r="O523" i="2"/>
  <c r="N523" i="2" s="1"/>
  <c r="M519" i="2"/>
  <c r="L519" i="2" s="1"/>
  <c r="O519" i="2"/>
  <c r="N519" i="2" s="1"/>
  <c r="M515" i="2"/>
  <c r="L515" i="2" s="1"/>
  <c r="O515" i="2"/>
  <c r="N515" i="2" s="1"/>
  <c r="M511" i="2"/>
  <c r="L511" i="2" s="1"/>
  <c r="O511" i="2"/>
  <c r="N511" i="2" s="1"/>
  <c r="M507" i="2"/>
  <c r="L507" i="2" s="1"/>
  <c r="O507" i="2"/>
  <c r="N507" i="2" s="1"/>
  <c r="M503" i="2"/>
  <c r="L503" i="2" s="1"/>
  <c r="O503" i="2"/>
  <c r="N503" i="2" s="1"/>
  <c r="M499" i="2"/>
  <c r="L499" i="2" s="1"/>
  <c r="O499" i="2"/>
  <c r="N499" i="2" s="1"/>
  <c r="M495" i="2"/>
  <c r="L495" i="2" s="1"/>
  <c r="O495" i="2"/>
  <c r="N495" i="2" s="1"/>
  <c r="M491" i="2"/>
  <c r="L491" i="2" s="1"/>
  <c r="O491" i="2"/>
  <c r="N491" i="2" s="1"/>
  <c r="M487" i="2"/>
  <c r="L487" i="2" s="1"/>
  <c r="O487" i="2"/>
  <c r="N487" i="2" s="1"/>
  <c r="M483" i="2"/>
  <c r="L483" i="2" s="1"/>
  <c r="O483" i="2"/>
  <c r="N483" i="2" s="1"/>
  <c r="M479" i="2"/>
  <c r="L479" i="2" s="1"/>
  <c r="O479" i="2"/>
  <c r="N479" i="2" s="1"/>
  <c r="M475" i="2"/>
  <c r="L475" i="2" s="1"/>
  <c r="O475" i="2"/>
  <c r="N475" i="2" s="1"/>
  <c r="M471" i="2"/>
  <c r="L471" i="2" s="1"/>
  <c r="O471" i="2"/>
  <c r="N471" i="2" s="1"/>
  <c r="M466" i="2"/>
  <c r="L466" i="2" s="1"/>
  <c r="O466" i="2"/>
  <c r="N466" i="2" s="1"/>
  <c r="M462" i="2"/>
  <c r="L462" i="2" s="1"/>
  <c r="O462" i="2"/>
  <c r="N462" i="2" s="1"/>
  <c r="M458" i="2"/>
  <c r="L458" i="2" s="1"/>
  <c r="O458" i="2"/>
  <c r="N458" i="2" s="1"/>
  <c r="M454" i="2"/>
  <c r="L454" i="2" s="1"/>
  <c r="O454" i="2"/>
  <c r="N454" i="2" s="1"/>
  <c r="M450" i="2"/>
  <c r="L450" i="2" s="1"/>
  <c r="O450" i="2"/>
  <c r="N450" i="2" s="1"/>
  <c r="M446" i="2"/>
  <c r="L446" i="2" s="1"/>
  <c r="O446" i="2"/>
  <c r="N446" i="2" s="1"/>
  <c r="M442" i="2"/>
  <c r="L442" i="2" s="1"/>
  <c r="O442" i="2"/>
  <c r="N442" i="2" s="1"/>
  <c r="M438" i="2"/>
  <c r="L438" i="2" s="1"/>
  <c r="O438" i="2"/>
  <c r="N438" i="2" s="1"/>
  <c r="M434" i="2"/>
  <c r="L434" i="2" s="1"/>
  <c r="O434" i="2"/>
  <c r="N434" i="2" s="1"/>
  <c r="M430" i="2"/>
  <c r="L430" i="2" s="1"/>
  <c r="O430" i="2"/>
  <c r="N430" i="2" s="1"/>
  <c r="M426" i="2"/>
  <c r="L426" i="2" s="1"/>
  <c r="O426" i="2"/>
  <c r="N426" i="2" s="1"/>
  <c r="M422" i="2"/>
  <c r="L422" i="2" s="1"/>
  <c r="O422" i="2"/>
  <c r="N422" i="2" s="1"/>
  <c r="M418" i="2"/>
  <c r="L418" i="2" s="1"/>
  <c r="O418" i="2"/>
  <c r="N418" i="2" s="1"/>
  <c r="M414" i="2"/>
  <c r="L414" i="2" s="1"/>
  <c r="O414" i="2"/>
  <c r="N414" i="2" s="1"/>
  <c r="M410" i="2"/>
  <c r="L410" i="2" s="1"/>
  <c r="O410" i="2"/>
  <c r="N410" i="2" s="1"/>
  <c r="M406" i="2"/>
  <c r="L406" i="2" s="1"/>
  <c r="O406" i="2"/>
  <c r="N406" i="2" s="1"/>
  <c r="M402" i="2"/>
  <c r="L402" i="2" s="1"/>
  <c r="O402" i="2"/>
  <c r="N402" i="2" s="1"/>
  <c r="M398" i="2"/>
  <c r="L398" i="2" s="1"/>
  <c r="O398" i="2"/>
  <c r="N398" i="2" s="1"/>
  <c r="M394" i="2"/>
  <c r="L394" i="2" s="1"/>
  <c r="O394" i="2"/>
  <c r="N394" i="2" s="1"/>
  <c r="M390" i="2"/>
  <c r="L390" i="2" s="1"/>
  <c r="O390" i="2"/>
  <c r="N390" i="2" s="1"/>
  <c r="M386" i="2"/>
  <c r="L386" i="2" s="1"/>
  <c r="O386" i="2"/>
  <c r="N386" i="2" s="1"/>
  <c r="M382" i="2"/>
  <c r="L382" i="2" s="1"/>
  <c r="O382" i="2"/>
  <c r="N382" i="2" s="1"/>
  <c r="M378" i="2"/>
  <c r="L378" i="2" s="1"/>
  <c r="O378" i="2"/>
  <c r="N378" i="2" s="1"/>
  <c r="M374" i="2"/>
  <c r="L374" i="2" s="1"/>
  <c r="O374" i="2"/>
  <c r="N374" i="2" s="1"/>
  <c r="M370" i="2"/>
  <c r="L370" i="2" s="1"/>
  <c r="O370" i="2"/>
  <c r="N370" i="2" s="1"/>
  <c r="M366" i="2"/>
  <c r="L366" i="2" s="1"/>
  <c r="O366" i="2"/>
  <c r="N366" i="2" s="1"/>
  <c r="M362" i="2"/>
  <c r="L362" i="2" s="1"/>
  <c r="O362" i="2"/>
  <c r="N362" i="2" s="1"/>
  <c r="M358" i="2"/>
  <c r="L358" i="2" s="1"/>
  <c r="O358" i="2"/>
  <c r="N358" i="2" s="1"/>
  <c r="M354" i="2"/>
  <c r="L354" i="2" s="1"/>
  <c r="O354" i="2"/>
  <c r="N354" i="2" s="1"/>
  <c r="M350" i="2"/>
  <c r="L350" i="2" s="1"/>
  <c r="O350" i="2"/>
  <c r="N350" i="2" s="1"/>
  <c r="M346" i="2"/>
  <c r="L346" i="2" s="1"/>
  <c r="O346" i="2"/>
  <c r="N346" i="2" s="1"/>
  <c r="M342" i="2"/>
  <c r="L342" i="2" s="1"/>
  <c r="O342" i="2"/>
  <c r="N342" i="2" s="1"/>
  <c r="M338" i="2"/>
  <c r="L338" i="2" s="1"/>
  <c r="O338" i="2"/>
  <c r="N338" i="2" s="1"/>
  <c r="M334" i="2"/>
  <c r="L334" i="2" s="1"/>
  <c r="O334" i="2"/>
  <c r="N334" i="2" s="1"/>
  <c r="M330" i="2"/>
  <c r="L330" i="2" s="1"/>
  <c r="O330" i="2"/>
  <c r="N330" i="2" s="1"/>
  <c r="M326" i="2"/>
  <c r="L326" i="2" s="1"/>
  <c r="O326" i="2"/>
  <c r="N326" i="2" s="1"/>
  <c r="M322" i="2"/>
  <c r="L322" i="2" s="1"/>
  <c r="O322" i="2"/>
  <c r="N322" i="2" s="1"/>
  <c r="M318" i="2"/>
  <c r="L318" i="2" s="1"/>
  <c r="O318" i="2"/>
  <c r="N318" i="2" s="1"/>
  <c r="M314" i="2"/>
  <c r="L314" i="2" s="1"/>
  <c r="O314" i="2"/>
  <c r="N314" i="2" s="1"/>
  <c r="M310" i="2"/>
  <c r="L310" i="2" s="1"/>
  <c r="O310" i="2"/>
  <c r="N310" i="2" s="1"/>
  <c r="M306" i="2"/>
  <c r="L306" i="2" s="1"/>
  <c r="O306" i="2"/>
  <c r="N306" i="2" s="1"/>
  <c r="M302" i="2"/>
  <c r="L302" i="2" s="1"/>
  <c r="O302" i="2"/>
  <c r="N302" i="2" s="1"/>
  <c r="M298" i="2"/>
  <c r="L298" i="2" s="1"/>
  <c r="O298" i="2"/>
  <c r="N298" i="2" s="1"/>
  <c r="M294" i="2"/>
  <c r="L294" i="2" s="1"/>
  <c r="O294" i="2"/>
  <c r="N294" i="2" s="1"/>
  <c r="M290" i="2"/>
  <c r="L290" i="2" s="1"/>
  <c r="O290" i="2"/>
  <c r="N290" i="2" s="1"/>
  <c r="M286" i="2"/>
  <c r="L286" i="2" s="1"/>
  <c r="O286" i="2"/>
  <c r="N286" i="2" s="1"/>
  <c r="M282" i="2"/>
  <c r="L282" i="2" s="1"/>
  <c r="O282" i="2"/>
  <c r="N282" i="2" s="1"/>
  <c r="M278" i="2"/>
  <c r="L278" i="2" s="1"/>
  <c r="O278" i="2"/>
  <c r="N278" i="2" s="1"/>
  <c r="M274" i="2"/>
  <c r="L274" i="2" s="1"/>
  <c r="O274" i="2"/>
  <c r="N274" i="2" s="1"/>
  <c r="M270" i="2"/>
  <c r="L270" i="2" s="1"/>
  <c r="O270" i="2"/>
  <c r="N270" i="2" s="1"/>
  <c r="M266" i="2"/>
  <c r="L266" i="2" s="1"/>
  <c r="O266" i="2"/>
  <c r="N266" i="2" s="1"/>
  <c r="M262" i="2"/>
  <c r="L262" i="2" s="1"/>
  <c r="O262" i="2"/>
  <c r="N262" i="2" s="1"/>
  <c r="M258" i="2"/>
  <c r="L258" i="2" s="1"/>
  <c r="O258" i="2"/>
  <c r="N258" i="2" s="1"/>
  <c r="M254" i="2"/>
  <c r="L254" i="2" s="1"/>
  <c r="O254" i="2"/>
  <c r="N254" i="2" s="1"/>
  <c r="M250" i="2"/>
  <c r="L250" i="2" s="1"/>
  <c r="O250" i="2"/>
  <c r="N250" i="2" s="1"/>
  <c r="M246" i="2"/>
  <c r="L246" i="2" s="1"/>
  <c r="O246" i="2"/>
  <c r="N246" i="2" s="1"/>
  <c r="M242" i="2"/>
  <c r="L242" i="2" s="1"/>
  <c r="O242" i="2"/>
  <c r="N242" i="2" s="1"/>
  <c r="M238" i="2"/>
  <c r="L238" i="2" s="1"/>
  <c r="O238" i="2"/>
  <c r="N238" i="2" s="1"/>
  <c r="M234" i="2"/>
  <c r="L234" i="2" s="1"/>
  <c r="O234" i="2"/>
  <c r="N234" i="2" s="1"/>
  <c r="M230" i="2"/>
  <c r="L230" i="2" s="1"/>
  <c r="O230" i="2"/>
  <c r="N230" i="2" s="1"/>
  <c r="M226" i="2"/>
  <c r="L226" i="2" s="1"/>
  <c r="O226" i="2"/>
  <c r="N226" i="2" s="1"/>
  <c r="M222" i="2"/>
  <c r="L222" i="2" s="1"/>
  <c r="O222" i="2"/>
  <c r="N222" i="2" s="1"/>
  <c r="M218" i="2"/>
  <c r="L218" i="2" s="1"/>
  <c r="O218" i="2"/>
  <c r="N218" i="2" s="1"/>
  <c r="M214" i="2"/>
  <c r="L214" i="2" s="1"/>
  <c r="O214" i="2"/>
  <c r="N214" i="2" s="1"/>
  <c r="M210" i="2"/>
  <c r="L210" i="2" s="1"/>
  <c r="O210" i="2"/>
  <c r="N210" i="2" s="1"/>
  <c r="M206" i="2"/>
  <c r="L206" i="2" s="1"/>
  <c r="O206" i="2"/>
  <c r="N206" i="2" s="1"/>
  <c r="M202" i="2"/>
  <c r="L202" i="2" s="1"/>
  <c r="O202" i="2"/>
  <c r="N202" i="2" s="1"/>
  <c r="M198" i="2"/>
  <c r="L198" i="2" s="1"/>
  <c r="O198" i="2"/>
  <c r="N198" i="2" s="1"/>
  <c r="M194" i="2"/>
  <c r="L194" i="2" s="1"/>
  <c r="O194" i="2"/>
  <c r="N194" i="2" s="1"/>
  <c r="M190" i="2"/>
  <c r="L190" i="2" s="1"/>
  <c r="O190" i="2"/>
  <c r="N190" i="2" s="1"/>
  <c r="M186" i="2"/>
  <c r="L186" i="2" s="1"/>
  <c r="O186" i="2"/>
  <c r="N186" i="2" s="1"/>
  <c r="M182" i="2"/>
  <c r="L182" i="2" s="1"/>
  <c r="O182" i="2"/>
  <c r="N182" i="2" s="1"/>
  <c r="M178" i="2"/>
  <c r="L178" i="2" s="1"/>
  <c r="O178" i="2"/>
  <c r="N178" i="2" s="1"/>
  <c r="M174" i="2"/>
  <c r="L174" i="2" s="1"/>
  <c r="O174" i="2"/>
  <c r="N174" i="2" s="1"/>
  <c r="M170" i="2"/>
  <c r="L170" i="2" s="1"/>
  <c r="O170" i="2"/>
  <c r="N170" i="2" s="1"/>
  <c r="M166" i="2"/>
  <c r="L166" i="2" s="1"/>
  <c r="O166" i="2"/>
  <c r="N166" i="2" s="1"/>
  <c r="M162" i="2"/>
  <c r="L162" i="2" s="1"/>
  <c r="O162" i="2"/>
  <c r="N162" i="2" s="1"/>
  <c r="M158" i="2"/>
  <c r="L158" i="2" s="1"/>
  <c r="O158" i="2"/>
  <c r="N158" i="2" s="1"/>
  <c r="M154" i="2"/>
  <c r="L154" i="2" s="1"/>
  <c r="O154" i="2"/>
  <c r="N154" i="2" s="1"/>
  <c r="M150" i="2"/>
  <c r="L150" i="2" s="1"/>
  <c r="O150" i="2"/>
  <c r="N150" i="2" s="1"/>
  <c r="M146" i="2"/>
  <c r="L146" i="2" s="1"/>
  <c r="O146" i="2"/>
  <c r="N146" i="2" s="1"/>
  <c r="M142" i="2"/>
  <c r="L142" i="2" s="1"/>
  <c r="O142" i="2"/>
  <c r="N142" i="2" s="1"/>
  <c r="M138" i="2"/>
  <c r="L138" i="2" s="1"/>
  <c r="O138" i="2"/>
  <c r="N138" i="2" s="1"/>
  <c r="M134" i="2"/>
  <c r="L134" i="2" s="1"/>
  <c r="O134" i="2"/>
  <c r="N134" i="2" s="1"/>
  <c r="M130" i="2"/>
  <c r="L130" i="2" s="1"/>
  <c r="O130" i="2"/>
  <c r="N130" i="2" s="1"/>
  <c r="M126" i="2"/>
  <c r="L126" i="2" s="1"/>
  <c r="O126" i="2"/>
  <c r="N126" i="2" s="1"/>
  <c r="M122" i="2"/>
  <c r="L122" i="2" s="1"/>
  <c r="O122" i="2"/>
  <c r="N122" i="2" s="1"/>
  <c r="M118" i="2"/>
  <c r="L118" i="2" s="1"/>
  <c r="O118" i="2"/>
  <c r="N118" i="2" s="1"/>
  <c r="M114" i="2"/>
  <c r="L114" i="2" s="1"/>
  <c r="O114" i="2"/>
  <c r="N114" i="2" s="1"/>
  <c r="M110" i="2"/>
  <c r="L110" i="2" s="1"/>
  <c r="O110" i="2"/>
  <c r="N110" i="2" s="1"/>
  <c r="M106" i="2"/>
  <c r="L106" i="2" s="1"/>
  <c r="O106" i="2"/>
  <c r="N106" i="2" s="1"/>
  <c r="M102" i="2"/>
  <c r="L102" i="2" s="1"/>
  <c r="O102" i="2"/>
  <c r="N102" i="2" s="1"/>
  <c r="M98" i="2"/>
  <c r="L98" i="2" s="1"/>
  <c r="O98" i="2"/>
  <c r="N98" i="2" s="1"/>
  <c r="M94" i="2"/>
  <c r="L94" i="2" s="1"/>
  <c r="O94" i="2"/>
  <c r="N94" i="2" s="1"/>
  <c r="M90" i="2"/>
  <c r="L90" i="2" s="1"/>
  <c r="O90" i="2"/>
  <c r="N90" i="2" s="1"/>
  <c r="M86" i="2"/>
  <c r="L86" i="2" s="1"/>
  <c r="O86" i="2"/>
  <c r="N86" i="2" s="1"/>
  <c r="M82" i="2"/>
  <c r="L82" i="2" s="1"/>
  <c r="O82" i="2"/>
  <c r="N82" i="2" s="1"/>
  <c r="M78" i="2"/>
  <c r="L78" i="2" s="1"/>
  <c r="O78" i="2"/>
  <c r="N78" i="2" s="1"/>
  <c r="M74" i="2"/>
  <c r="L74" i="2" s="1"/>
  <c r="O74" i="2"/>
  <c r="N74" i="2" s="1"/>
  <c r="M70" i="2"/>
  <c r="L70" i="2" s="1"/>
  <c r="O70" i="2"/>
  <c r="N70" i="2" s="1"/>
  <c r="M66" i="2"/>
  <c r="L66" i="2" s="1"/>
  <c r="O66" i="2"/>
  <c r="N66" i="2" s="1"/>
  <c r="M62" i="2"/>
  <c r="L62" i="2" s="1"/>
  <c r="O62" i="2"/>
  <c r="N62" i="2" s="1"/>
  <c r="M58" i="2"/>
  <c r="L58" i="2" s="1"/>
  <c r="O58" i="2"/>
  <c r="N58" i="2" s="1"/>
  <c r="M54" i="2"/>
  <c r="L54" i="2" s="1"/>
  <c r="O54" i="2"/>
  <c r="N54" i="2" s="1"/>
  <c r="M50" i="2"/>
  <c r="L50" i="2" s="1"/>
  <c r="O50" i="2"/>
  <c r="N50" i="2" s="1"/>
  <c r="M46" i="2"/>
  <c r="L46" i="2" s="1"/>
  <c r="O46" i="2"/>
  <c r="N46" i="2" s="1"/>
  <c r="M42" i="2"/>
  <c r="L42" i="2" s="1"/>
  <c r="O42" i="2"/>
  <c r="N42" i="2" s="1"/>
  <c r="M38" i="2"/>
  <c r="L38" i="2" s="1"/>
  <c r="O38" i="2"/>
  <c r="N38" i="2" s="1"/>
  <c r="M34" i="2"/>
  <c r="L34" i="2" s="1"/>
  <c r="O34" i="2"/>
  <c r="N34" i="2" s="1"/>
  <c r="M30" i="2"/>
  <c r="L30" i="2" s="1"/>
  <c r="O30" i="2"/>
  <c r="N30" i="2" s="1"/>
  <c r="M26" i="2"/>
  <c r="L26" i="2" s="1"/>
  <c r="O26" i="2"/>
  <c r="N26" i="2" s="1"/>
  <c r="M22" i="2"/>
  <c r="L22" i="2" s="1"/>
  <c r="O22" i="2"/>
  <c r="N22" i="2" s="1"/>
  <c r="M18" i="2"/>
  <c r="L18" i="2" s="1"/>
  <c r="O18" i="2"/>
  <c r="N18" i="2" s="1"/>
  <c r="M14" i="2"/>
  <c r="L14" i="2" s="1"/>
  <c r="O14" i="2"/>
  <c r="N14" i="2" s="1"/>
  <c r="M10" i="2"/>
  <c r="L10" i="2" s="1"/>
  <c r="O10" i="2"/>
  <c r="N10" i="2" s="1"/>
  <c r="M6" i="2"/>
  <c r="L6" i="2" s="1"/>
  <c r="O6" i="2"/>
  <c r="N6" i="2" s="1"/>
  <c r="M757" i="2"/>
  <c r="L757" i="2" s="1"/>
  <c r="O757" i="2"/>
  <c r="N757" i="2" s="1"/>
  <c r="M741" i="2"/>
  <c r="L741" i="2" s="1"/>
  <c r="O741" i="2"/>
  <c r="N741" i="2" s="1"/>
  <c r="M729" i="2"/>
  <c r="L729" i="2" s="1"/>
  <c r="O729" i="2"/>
  <c r="N729" i="2" s="1"/>
  <c r="M713" i="2"/>
  <c r="L713" i="2" s="1"/>
  <c r="O713" i="2"/>
  <c r="N713" i="2" s="1"/>
  <c r="M697" i="2"/>
  <c r="L697" i="2" s="1"/>
  <c r="O697" i="2"/>
  <c r="N697" i="2" s="1"/>
  <c r="M685" i="2"/>
  <c r="L685" i="2" s="1"/>
  <c r="O685" i="2"/>
  <c r="N685" i="2" s="1"/>
  <c r="M760" i="2"/>
  <c r="L760" i="2" s="1"/>
  <c r="O760" i="2"/>
  <c r="N760" i="2" s="1"/>
  <c r="M748" i="2"/>
  <c r="L748" i="2" s="1"/>
  <c r="O748" i="2"/>
  <c r="N748" i="2" s="1"/>
  <c r="M762" i="2"/>
  <c r="L762" i="2" s="1"/>
  <c r="O762" i="2"/>
  <c r="N762" i="2" s="1"/>
  <c r="M758" i="2"/>
  <c r="L758" i="2" s="1"/>
  <c r="O758" i="2"/>
  <c r="N758" i="2" s="1"/>
  <c r="M754" i="2"/>
  <c r="L754" i="2" s="1"/>
  <c r="O754" i="2"/>
  <c r="N754" i="2" s="1"/>
  <c r="M750" i="2"/>
  <c r="L750" i="2" s="1"/>
  <c r="O750" i="2"/>
  <c r="N750" i="2" s="1"/>
  <c r="M746" i="2"/>
  <c r="L746" i="2" s="1"/>
  <c r="O746" i="2"/>
  <c r="N746" i="2" s="1"/>
  <c r="M742" i="2"/>
  <c r="L742" i="2" s="1"/>
  <c r="O742" i="2"/>
  <c r="N742" i="2" s="1"/>
  <c r="M738" i="2"/>
  <c r="L738" i="2" s="1"/>
  <c r="O738" i="2"/>
  <c r="N738" i="2" s="1"/>
  <c r="M734" i="2"/>
  <c r="L734" i="2" s="1"/>
  <c r="O734" i="2"/>
  <c r="N734" i="2" s="1"/>
  <c r="M730" i="2"/>
  <c r="L730" i="2" s="1"/>
  <c r="O730" i="2"/>
  <c r="N730" i="2" s="1"/>
  <c r="M726" i="2"/>
  <c r="L726" i="2" s="1"/>
  <c r="O726" i="2"/>
  <c r="N726" i="2" s="1"/>
  <c r="M722" i="2"/>
  <c r="L722" i="2" s="1"/>
  <c r="O722" i="2"/>
  <c r="N722" i="2" s="1"/>
  <c r="M718" i="2"/>
  <c r="L718" i="2" s="1"/>
  <c r="O718" i="2"/>
  <c r="N718" i="2" s="1"/>
  <c r="M714" i="2"/>
  <c r="L714" i="2" s="1"/>
  <c r="O714" i="2"/>
  <c r="N714" i="2" s="1"/>
  <c r="M710" i="2"/>
  <c r="L710" i="2" s="1"/>
  <c r="O710" i="2"/>
  <c r="N710" i="2" s="1"/>
  <c r="M706" i="2"/>
  <c r="L706" i="2" s="1"/>
  <c r="O706" i="2"/>
  <c r="N706" i="2" s="1"/>
  <c r="M702" i="2"/>
  <c r="L702" i="2" s="1"/>
  <c r="O702" i="2"/>
  <c r="N702" i="2" s="1"/>
  <c r="M698" i="2"/>
  <c r="L698" i="2" s="1"/>
  <c r="O698" i="2"/>
  <c r="N698" i="2" s="1"/>
  <c r="M694" i="2"/>
  <c r="L694" i="2" s="1"/>
  <c r="O694" i="2"/>
  <c r="N694" i="2" s="1"/>
  <c r="M690" i="2"/>
  <c r="L690" i="2" s="1"/>
  <c r="O690" i="2"/>
  <c r="N690" i="2" s="1"/>
  <c r="M686" i="2"/>
  <c r="L686" i="2" s="1"/>
  <c r="O686" i="2"/>
  <c r="N686" i="2" s="1"/>
  <c r="M682" i="2"/>
  <c r="L682" i="2" s="1"/>
  <c r="O682" i="2"/>
  <c r="N682" i="2" s="1"/>
  <c r="M678" i="2"/>
  <c r="L678" i="2" s="1"/>
  <c r="O678" i="2"/>
  <c r="N678" i="2" s="1"/>
  <c r="M674" i="2"/>
  <c r="L674" i="2" s="1"/>
  <c r="O674" i="2"/>
  <c r="N674" i="2" s="1"/>
  <c r="M670" i="2"/>
  <c r="L670" i="2" s="1"/>
  <c r="O670" i="2"/>
  <c r="N670" i="2" s="1"/>
  <c r="M666" i="2"/>
  <c r="L666" i="2" s="1"/>
  <c r="O666" i="2"/>
  <c r="N666" i="2" s="1"/>
  <c r="M662" i="2"/>
  <c r="L662" i="2" s="1"/>
  <c r="O662" i="2"/>
  <c r="N662" i="2" s="1"/>
  <c r="M658" i="2"/>
  <c r="L658" i="2" s="1"/>
  <c r="O658" i="2"/>
  <c r="N658" i="2" s="1"/>
  <c r="M654" i="2"/>
  <c r="L654" i="2" s="1"/>
  <c r="O654" i="2"/>
  <c r="N654" i="2" s="1"/>
  <c r="M650" i="2"/>
  <c r="L650" i="2" s="1"/>
  <c r="O650" i="2"/>
  <c r="N650" i="2" s="1"/>
  <c r="M646" i="2"/>
  <c r="L646" i="2" s="1"/>
  <c r="O646" i="2"/>
  <c r="N646" i="2" s="1"/>
  <c r="M642" i="2"/>
  <c r="L642" i="2" s="1"/>
  <c r="O642" i="2"/>
  <c r="N642" i="2" s="1"/>
  <c r="M638" i="2"/>
  <c r="L638" i="2" s="1"/>
  <c r="O638" i="2"/>
  <c r="N638" i="2" s="1"/>
  <c r="M634" i="2"/>
  <c r="L634" i="2" s="1"/>
  <c r="O634" i="2"/>
  <c r="N634" i="2" s="1"/>
  <c r="M630" i="2"/>
  <c r="L630" i="2" s="1"/>
  <c r="O630" i="2"/>
  <c r="N630" i="2" s="1"/>
  <c r="M626" i="2"/>
  <c r="L626" i="2" s="1"/>
  <c r="O626" i="2"/>
  <c r="N626" i="2" s="1"/>
  <c r="M622" i="2"/>
  <c r="L622" i="2" s="1"/>
  <c r="O622" i="2"/>
  <c r="N622" i="2" s="1"/>
  <c r="M618" i="2"/>
  <c r="L618" i="2" s="1"/>
  <c r="O618" i="2"/>
  <c r="N618" i="2" s="1"/>
  <c r="M614" i="2"/>
  <c r="L614" i="2" s="1"/>
  <c r="O614" i="2"/>
  <c r="N614" i="2" s="1"/>
  <c r="M610" i="2"/>
  <c r="L610" i="2" s="1"/>
  <c r="O610" i="2"/>
  <c r="N610" i="2" s="1"/>
  <c r="M606" i="2"/>
  <c r="L606" i="2" s="1"/>
  <c r="O606" i="2"/>
  <c r="N606" i="2" s="1"/>
  <c r="M602" i="2"/>
  <c r="L602" i="2" s="1"/>
  <c r="O602" i="2"/>
  <c r="N602" i="2" s="1"/>
  <c r="M598" i="2"/>
  <c r="L598" i="2" s="1"/>
  <c r="O598" i="2"/>
  <c r="N598" i="2" s="1"/>
  <c r="M594" i="2"/>
  <c r="L594" i="2" s="1"/>
  <c r="O594" i="2"/>
  <c r="N594" i="2" s="1"/>
  <c r="M590" i="2"/>
  <c r="L590" i="2" s="1"/>
  <c r="O590" i="2"/>
  <c r="N590" i="2" s="1"/>
  <c r="M586" i="2"/>
  <c r="L586" i="2" s="1"/>
  <c r="O586" i="2"/>
  <c r="N586" i="2" s="1"/>
  <c r="M582" i="2"/>
  <c r="L582" i="2" s="1"/>
  <c r="O582" i="2"/>
  <c r="N582" i="2" s="1"/>
  <c r="M578" i="2"/>
  <c r="L578" i="2" s="1"/>
  <c r="O578" i="2"/>
  <c r="N578" i="2" s="1"/>
  <c r="M574" i="2"/>
  <c r="L574" i="2" s="1"/>
  <c r="O574" i="2"/>
  <c r="N574" i="2" s="1"/>
  <c r="M570" i="2"/>
  <c r="L570" i="2" s="1"/>
  <c r="O570" i="2"/>
  <c r="N570" i="2" s="1"/>
  <c r="M566" i="2"/>
  <c r="L566" i="2" s="1"/>
  <c r="O566" i="2"/>
  <c r="N566" i="2" s="1"/>
  <c r="M562" i="2"/>
  <c r="L562" i="2" s="1"/>
  <c r="O562" i="2"/>
  <c r="N562" i="2" s="1"/>
  <c r="M558" i="2"/>
  <c r="L558" i="2" s="1"/>
  <c r="O558" i="2"/>
  <c r="N558" i="2" s="1"/>
  <c r="M554" i="2"/>
  <c r="L554" i="2" s="1"/>
  <c r="O554" i="2"/>
  <c r="N554" i="2" s="1"/>
  <c r="M550" i="2"/>
  <c r="L550" i="2" s="1"/>
  <c r="O550" i="2"/>
  <c r="N550" i="2" s="1"/>
  <c r="M546" i="2"/>
  <c r="L546" i="2" s="1"/>
  <c r="O546" i="2"/>
  <c r="N546" i="2" s="1"/>
  <c r="M542" i="2"/>
  <c r="L542" i="2" s="1"/>
  <c r="O542" i="2"/>
  <c r="N542" i="2" s="1"/>
  <c r="M538" i="2"/>
  <c r="L538" i="2" s="1"/>
  <c r="O538" i="2"/>
  <c r="N538" i="2" s="1"/>
  <c r="M534" i="2"/>
  <c r="L534" i="2" s="1"/>
  <c r="O534" i="2"/>
  <c r="N534" i="2" s="1"/>
  <c r="M530" i="2"/>
  <c r="L530" i="2" s="1"/>
  <c r="O530" i="2"/>
  <c r="N530" i="2" s="1"/>
  <c r="M526" i="2"/>
  <c r="L526" i="2" s="1"/>
  <c r="O526" i="2"/>
  <c r="N526" i="2" s="1"/>
  <c r="M522" i="2"/>
  <c r="L522" i="2" s="1"/>
  <c r="O522" i="2"/>
  <c r="N522" i="2" s="1"/>
  <c r="M518" i="2"/>
  <c r="L518" i="2" s="1"/>
  <c r="O518" i="2"/>
  <c r="N518" i="2" s="1"/>
  <c r="M514" i="2"/>
  <c r="L514" i="2" s="1"/>
  <c r="O514" i="2"/>
  <c r="N514" i="2" s="1"/>
  <c r="M510" i="2"/>
  <c r="L510" i="2" s="1"/>
  <c r="O510" i="2"/>
  <c r="N510" i="2" s="1"/>
  <c r="M506" i="2"/>
  <c r="L506" i="2" s="1"/>
  <c r="O506" i="2"/>
  <c r="N506" i="2" s="1"/>
  <c r="M502" i="2"/>
  <c r="L502" i="2" s="1"/>
  <c r="O502" i="2"/>
  <c r="N502" i="2" s="1"/>
  <c r="M498" i="2"/>
  <c r="L498" i="2" s="1"/>
  <c r="O498" i="2"/>
  <c r="N498" i="2" s="1"/>
  <c r="M494" i="2"/>
  <c r="L494" i="2" s="1"/>
  <c r="O494" i="2"/>
  <c r="N494" i="2" s="1"/>
  <c r="M490" i="2"/>
  <c r="L490" i="2" s="1"/>
  <c r="O490" i="2"/>
  <c r="N490" i="2" s="1"/>
  <c r="M486" i="2"/>
  <c r="L486" i="2" s="1"/>
  <c r="O486" i="2"/>
  <c r="N486" i="2" s="1"/>
  <c r="M482" i="2"/>
  <c r="L482" i="2" s="1"/>
  <c r="O482" i="2"/>
  <c r="N482" i="2" s="1"/>
  <c r="M478" i="2"/>
  <c r="L478" i="2" s="1"/>
  <c r="O478" i="2"/>
  <c r="N478" i="2" s="1"/>
  <c r="M474" i="2"/>
  <c r="L474" i="2" s="1"/>
  <c r="O474" i="2"/>
  <c r="N474" i="2" s="1"/>
  <c r="M470" i="2"/>
  <c r="L470" i="2" s="1"/>
  <c r="O470" i="2"/>
  <c r="N470" i="2" s="1"/>
  <c r="M465" i="2"/>
  <c r="L465" i="2" s="1"/>
  <c r="O465" i="2"/>
  <c r="N465" i="2" s="1"/>
  <c r="M461" i="2"/>
  <c r="L461" i="2" s="1"/>
  <c r="O461" i="2"/>
  <c r="N461" i="2" s="1"/>
  <c r="M457" i="2"/>
  <c r="L457" i="2" s="1"/>
  <c r="O457" i="2"/>
  <c r="N457" i="2" s="1"/>
  <c r="M453" i="2"/>
  <c r="L453" i="2" s="1"/>
  <c r="O453" i="2"/>
  <c r="N453" i="2" s="1"/>
  <c r="M449" i="2"/>
  <c r="L449" i="2" s="1"/>
  <c r="O449" i="2"/>
  <c r="N449" i="2" s="1"/>
  <c r="M445" i="2"/>
  <c r="L445" i="2" s="1"/>
  <c r="O445" i="2"/>
  <c r="N445" i="2" s="1"/>
  <c r="M441" i="2"/>
  <c r="L441" i="2" s="1"/>
  <c r="O441" i="2"/>
  <c r="N441" i="2" s="1"/>
  <c r="M437" i="2"/>
  <c r="L437" i="2" s="1"/>
  <c r="O437" i="2"/>
  <c r="N437" i="2" s="1"/>
  <c r="M433" i="2"/>
  <c r="L433" i="2" s="1"/>
  <c r="O433" i="2"/>
  <c r="N433" i="2" s="1"/>
  <c r="M429" i="2"/>
  <c r="L429" i="2" s="1"/>
  <c r="O429" i="2"/>
  <c r="N429" i="2" s="1"/>
  <c r="M425" i="2"/>
  <c r="L425" i="2" s="1"/>
  <c r="O425" i="2"/>
  <c r="N425" i="2" s="1"/>
  <c r="M421" i="2"/>
  <c r="L421" i="2" s="1"/>
  <c r="O421" i="2"/>
  <c r="N421" i="2" s="1"/>
  <c r="M417" i="2"/>
  <c r="L417" i="2" s="1"/>
  <c r="O417" i="2"/>
  <c r="N417" i="2" s="1"/>
  <c r="M413" i="2"/>
  <c r="L413" i="2" s="1"/>
  <c r="O413" i="2"/>
  <c r="N413" i="2" s="1"/>
  <c r="M409" i="2"/>
  <c r="L409" i="2" s="1"/>
  <c r="O409" i="2"/>
  <c r="N409" i="2" s="1"/>
  <c r="M405" i="2"/>
  <c r="L405" i="2" s="1"/>
  <c r="O405" i="2"/>
  <c r="N405" i="2" s="1"/>
  <c r="M401" i="2"/>
  <c r="L401" i="2" s="1"/>
  <c r="O401" i="2"/>
  <c r="N401" i="2" s="1"/>
  <c r="M397" i="2"/>
  <c r="L397" i="2" s="1"/>
  <c r="O397" i="2"/>
  <c r="N397" i="2" s="1"/>
  <c r="M393" i="2"/>
  <c r="L393" i="2" s="1"/>
  <c r="O393" i="2"/>
  <c r="N393" i="2" s="1"/>
  <c r="M389" i="2"/>
  <c r="L389" i="2" s="1"/>
  <c r="O389" i="2"/>
  <c r="N389" i="2" s="1"/>
  <c r="M385" i="2"/>
  <c r="L385" i="2" s="1"/>
  <c r="O385" i="2"/>
  <c r="N385" i="2" s="1"/>
  <c r="M381" i="2"/>
  <c r="L381" i="2" s="1"/>
  <c r="O381" i="2"/>
  <c r="N381" i="2" s="1"/>
  <c r="M377" i="2"/>
  <c r="L377" i="2" s="1"/>
  <c r="O377" i="2"/>
  <c r="N377" i="2" s="1"/>
  <c r="M373" i="2"/>
  <c r="L373" i="2" s="1"/>
  <c r="O373" i="2"/>
  <c r="N373" i="2" s="1"/>
  <c r="M369" i="2"/>
  <c r="L369" i="2" s="1"/>
  <c r="O369" i="2"/>
  <c r="N369" i="2" s="1"/>
  <c r="M365" i="2"/>
  <c r="L365" i="2" s="1"/>
  <c r="O365" i="2"/>
  <c r="N365" i="2" s="1"/>
  <c r="M361" i="2"/>
  <c r="L361" i="2" s="1"/>
  <c r="O361" i="2"/>
  <c r="N361" i="2" s="1"/>
  <c r="M357" i="2"/>
  <c r="L357" i="2" s="1"/>
  <c r="O357" i="2"/>
  <c r="N357" i="2" s="1"/>
  <c r="M353" i="2"/>
  <c r="L353" i="2" s="1"/>
  <c r="O353" i="2"/>
  <c r="N353" i="2" s="1"/>
  <c r="M349" i="2"/>
  <c r="L349" i="2" s="1"/>
  <c r="O349" i="2"/>
  <c r="N349" i="2" s="1"/>
  <c r="M345" i="2"/>
  <c r="L345" i="2" s="1"/>
  <c r="O345" i="2"/>
  <c r="N345" i="2" s="1"/>
  <c r="M341" i="2"/>
  <c r="L341" i="2" s="1"/>
  <c r="O341" i="2"/>
  <c r="N341" i="2" s="1"/>
  <c r="M337" i="2"/>
  <c r="L337" i="2" s="1"/>
  <c r="O337" i="2"/>
  <c r="N337" i="2" s="1"/>
  <c r="M333" i="2"/>
  <c r="L333" i="2" s="1"/>
  <c r="O333" i="2"/>
  <c r="N333" i="2" s="1"/>
  <c r="M329" i="2"/>
  <c r="L329" i="2" s="1"/>
  <c r="O329" i="2"/>
  <c r="N329" i="2" s="1"/>
  <c r="M325" i="2"/>
  <c r="L325" i="2" s="1"/>
  <c r="O325" i="2"/>
  <c r="N325" i="2" s="1"/>
  <c r="M321" i="2"/>
  <c r="L321" i="2" s="1"/>
  <c r="O321" i="2"/>
  <c r="N321" i="2" s="1"/>
  <c r="M317" i="2"/>
  <c r="L317" i="2" s="1"/>
  <c r="O317" i="2"/>
  <c r="N317" i="2" s="1"/>
  <c r="M313" i="2"/>
  <c r="L313" i="2" s="1"/>
  <c r="O313" i="2"/>
  <c r="N313" i="2" s="1"/>
  <c r="M309" i="2"/>
  <c r="L309" i="2" s="1"/>
  <c r="O309" i="2"/>
  <c r="N309" i="2" s="1"/>
  <c r="M305" i="2"/>
  <c r="L305" i="2" s="1"/>
  <c r="O305" i="2"/>
  <c r="N305" i="2" s="1"/>
  <c r="M301" i="2"/>
  <c r="L301" i="2" s="1"/>
  <c r="O301" i="2"/>
  <c r="N301" i="2" s="1"/>
  <c r="M297" i="2"/>
  <c r="L297" i="2" s="1"/>
  <c r="O297" i="2"/>
  <c r="N297" i="2" s="1"/>
  <c r="M293" i="2"/>
  <c r="L293" i="2" s="1"/>
  <c r="O293" i="2"/>
  <c r="N293" i="2" s="1"/>
  <c r="M289" i="2"/>
  <c r="L289" i="2" s="1"/>
  <c r="O289" i="2"/>
  <c r="N289" i="2" s="1"/>
  <c r="M285" i="2"/>
  <c r="L285" i="2" s="1"/>
  <c r="O285" i="2"/>
  <c r="N285" i="2" s="1"/>
  <c r="M281" i="2"/>
  <c r="L281" i="2" s="1"/>
  <c r="O281" i="2"/>
  <c r="N281" i="2" s="1"/>
  <c r="M277" i="2"/>
  <c r="L277" i="2" s="1"/>
  <c r="O277" i="2"/>
  <c r="N277" i="2" s="1"/>
  <c r="M273" i="2"/>
  <c r="L273" i="2" s="1"/>
  <c r="O273" i="2"/>
  <c r="N273" i="2" s="1"/>
  <c r="M269" i="2"/>
  <c r="L269" i="2" s="1"/>
  <c r="O269" i="2"/>
  <c r="N269" i="2" s="1"/>
  <c r="M265" i="2"/>
  <c r="L265" i="2" s="1"/>
  <c r="O265" i="2"/>
  <c r="N265" i="2" s="1"/>
  <c r="M261" i="2"/>
  <c r="L261" i="2" s="1"/>
  <c r="O261" i="2"/>
  <c r="N261" i="2" s="1"/>
  <c r="M257" i="2"/>
  <c r="L257" i="2" s="1"/>
  <c r="O257" i="2"/>
  <c r="N257" i="2" s="1"/>
  <c r="M253" i="2"/>
  <c r="L253" i="2" s="1"/>
  <c r="O253" i="2"/>
  <c r="N253" i="2" s="1"/>
  <c r="M249" i="2"/>
  <c r="L249" i="2" s="1"/>
  <c r="O249" i="2"/>
  <c r="N249" i="2" s="1"/>
  <c r="M245" i="2"/>
  <c r="L245" i="2" s="1"/>
  <c r="O245" i="2"/>
  <c r="N245" i="2" s="1"/>
  <c r="M241" i="2"/>
  <c r="L241" i="2" s="1"/>
  <c r="O241" i="2"/>
  <c r="N241" i="2" s="1"/>
  <c r="M237" i="2"/>
  <c r="L237" i="2" s="1"/>
  <c r="O237" i="2"/>
  <c r="N237" i="2" s="1"/>
  <c r="M233" i="2"/>
  <c r="L233" i="2" s="1"/>
  <c r="O233" i="2"/>
  <c r="N233" i="2" s="1"/>
  <c r="M229" i="2"/>
  <c r="L229" i="2" s="1"/>
  <c r="O229" i="2"/>
  <c r="N229" i="2" s="1"/>
  <c r="M225" i="2"/>
  <c r="L225" i="2" s="1"/>
  <c r="O225" i="2"/>
  <c r="N225" i="2" s="1"/>
  <c r="M221" i="2"/>
  <c r="L221" i="2" s="1"/>
  <c r="O221" i="2"/>
  <c r="N221" i="2" s="1"/>
  <c r="M217" i="2"/>
  <c r="L217" i="2" s="1"/>
  <c r="O217" i="2"/>
  <c r="N217" i="2" s="1"/>
  <c r="M213" i="2"/>
  <c r="L213" i="2" s="1"/>
  <c r="O213" i="2"/>
  <c r="N213" i="2" s="1"/>
  <c r="M209" i="2"/>
  <c r="L209" i="2" s="1"/>
  <c r="O209" i="2"/>
  <c r="N209" i="2" s="1"/>
  <c r="M205" i="2"/>
  <c r="L205" i="2" s="1"/>
  <c r="O205" i="2"/>
  <c r="N205" i="2" s="1"/>
  <c r="M201" i="2"/>
  <c r="L201" i="2" s="1"/>
  <c r="O201" i="2"/>
  <c r="N201" i="2" s="1"/>
  <c r="M197" i="2"/>
  <c r="L197" i="2" s="1"/>
  <c r="O197" i="2"/>
  <c r="N197" i="2" s="1"/>
  <c r="M193" i="2"/>
  <c r="L193" i="2" s="1"/>
  <c r="O193" i="2"/>
  <c r="N193" i="2" s="1"/>
  <c r="M189" i="2"/>
  <c r="L189" i="2" s="1"/>
  <c r="O189" i="2"/>
  <c r="N189" i="2" s="1"/>
  <c r="M185" i="2"/>
  <c r="L185" i="2" s="1"/>
  <c r="O185" i="2"/>
  <c r="N185" i="2" s="1"/>
  <c r="M181" i="2"/>
  <c r="L181" i="2" s="1"/>
  <c r="O181" i="2"/>
  <c r="N181" i="2" s="1"/>
  <c r="M177" i="2"/>
  <c r="L177" i="2" s="1"/>
  <c r="O177" i="2"/>
  <c r="N177" i="2" s="1"/>
  <c r="M173" i="2"/>
  <c r="L173" i="2" s="1"/>
  <c r="O173" i="2"/>
  <c r="N173" i="2" s="1"/>
  <c r="M169" i="2"/>
  <c r="L169" i="2" s="1"/>
  <c r="O169" i="2"/>
  <c r="N169" i="2" s="1"/>
  <c r="M165" i="2"/>
  <c r="L165" i="2" s="1"/>
  <c r="O165" i="2"/>
  <c r="N165" i="2" s="1"/>
  <c r="M161" i="2"/>
  <c r="L161" i="2" s="1"/>
  <c r="O161" i="2"/>
  <c r="N161" i="2" s="1"/>
  <c r="M157" i="2"/>
  <c r="L157" i="2" s="1"/>
  <c r="O157" i="2"/>
  <c r="N157" i="2" s="1"/>
  <c r="M153" i="2"/>
  <c r="L153" i="2" s="1"/>
  <c r="O153" i="2"/>
  <c r="N153" i="2" s="1"/>
  <c r="M149" i="2"/>
  <c r="L149" i="2" s="1"/>
  <c r="O149" i="2"/>
  <c r="N149" i="2" s="1"/>
  <c r="M145" i="2"/>
  <c r="L145" i="2" s="1"/>
  <c r="O145" i="2"/>
  <c r="N145" i="2" s="1"/>
  <c r="M141" i="2"/>
  <c r="L141" i="2" s="1"/>
  <c r="O141" i="2"/>
  <c r="N141" i="2" s="1"/>
  <c r="M137" i="2"/>
  <c r="L137" i="2" s="1"/>
  <c r="O137" i="2"/>
  <c r="N137" i="2" s="1"/>
  <c r="M133" i="2"/>
  <c r="L133" i="2" s="1"/>
  <c r="O133" i="2"/>
  <c r="N133" i="2" s="1"/>
  <c r="M129" i="2"/>
  <c r="L129" i="2" s="1"/>
  <c r="O129" i="2"/>
  <c r="N129" i="2" s="1"/>
  <c r="M125" i="2"/>
  <c r="L125" i="2" s="1"/>
  <c r="O125" i="2"/>
  <c r="N125" i="2" s="1"/>
  <c r="M121" i="2"/>
  <c r="L121" i="2" s="1"/>
  <c r="O121" i="2"/>
  <c r="N121" i="2" s="1"/>
  <c r="M117" i="2"/>
  <c r="L117" i="2" s="1"/>
  <c r="O117" i="2"/>
  <c r="N117" i="2" s="1"/>
  <c r="M113" i="2"/>
  <c r="L113" i="2" s="1"/>
  <c r="O113" i="2"/>
  <c r="N113" i="2" s="1"/>
  <c r="M109" i="2"/>
  <c r="L109" i="2" s="1"/>
  <c r="O109" i="2"/>
  <c r="N109" i="2" s="1"/>
  <c r="M105" i="2"/>
  <c r="L105" i="2" s="1"/>
  <c r="O105" i="2"/>
  <c r="N105" i="2" s="1"/>
  <c r="M101" i="2"/>
  <c r="L101" i="2" s="1"/>
  <c r="O101" i="2"/>
  <c r="N101" i="2" s="1"/>
  <c r="M97" i="2"/>
  <c r="L97" i="2" s="1"/>
  <c r="O97" i="2"/>
  <c r="N97" i="2" s="1"/>
  <c r="M93" i="2"/>
  <c r="L93" i="2" s="1"/>
  <c r="O93" i="2"/>
  <c r="N93" i="2" s="1"/>
  <c r="M89" i="2"/>
  <c r="L89" i="2" s="1"/>
  <c r="O89" i="2"/>
  <c r="N89" i="2" s="1"/>
  <c r="M85" i="2"/>
  <c r="L85" i="2" s="1"/>
  <c r="O85" i="2"/>
  <c r="N85" i="2" s="1"/>
  <c r="M81" i="2"/>
  <c r="L81" i="2" s="1"/>
  <c r="O81" i="2"/>
  <c r="N81" i="2" s="1"/>
  <c r="M77" i="2"/>
  <c r="L77" i="2" s="1"/>
  <c r="O77" i="2"/>
  <c r="N77" i="2" s="1"/>
  <c r="M73" i="2"/>
  <c r="L73" i="2" s="1"/>
  <c r="O73" i="2"/>
  <c r="N73" i="2" s="1"/>
  <c r="M69" i="2"/>
  <c r="L69" i="2" s="1"/>
  <c r="O69" i="2"/>
  <c r="N69" i="2" s="1"/>
  <c r="M65" i="2"/>
  <c r="L65" i="2" s="1"/>
  <c r="O65" i="2"/>
  <c r="N65" i="2" s="1"/>
  <c r="M61" i="2"/>
  <c r="L61" i="2" s="1"/>
  <c r="O61" i="2"/>
  <c r="N61" i="2" s="1"/>
  <c r="M57" i="2"/>
  <c r="L57" i="2" s="1"/>
  <c r="O57" i="2"/>
  <c r="N57" i="2" s="1"/>
  <c r="M53" i="2"/>
  <c r="L53" i="2" s="1"/>
  <c r="O53" i="2"/>
  <c r="N53" i="2" s="1"/>
  <c r="M49" i="2"/>
  <c r="L49" i="2" s="1"/>
  <c r="O49" i="2"/>
  <c r="N49" i="2" s="1"/>
  <c r="M45" i="2"/>
  <c r="L45" i="2" s="1"/>
  <c r="O45" i="2"/>
  <c r="N45" i="2" s="1"/>
  <c r="M41" i="2"/>
  <c r="L41" i="2" s="1"/>
  <c r="O41" i="2"/>
  <c r="N41" i="2" s="1"/>
  <c r="M37" i="2"/>
  <c r="L37" i="2" s="1"/>
  <c r="O37" i="2"/>
  <c r="N37" i="2" s="1"/>
  <c r="M33" i="2"/>
  <c r="L33" i="2" s="1"/>
  <c r="O33" i="2"/>
  <c r="N33" i="2" s="1"/>
  <c r="M29" i="2"/>
  <c r="L29" i="2" s="1"/>
  <c r="O29" i="2"/>
  <c r="N29" i="2" s="1"/>
  <c r="M25" i="2"/>
  <c r="L25" i="2" s="1"/>
  <c r="O25" i="2"/>
  <c r="N25" i="2" s="1"/>
  <c r="M21" i="2"/>
  <c r="L21" i="2" s="1"/>
  <c r="O21" i="2"/>
  <c r="N21" i="2" s="1"/>
  <c r="M17" i="2"/>
  <c r="L17" i="2" s="1"/>
  <c r="O17" i="2"/>
  <c r="N17" i="2" s="1"/>
  <c r="M13" i="2"/>
  <c r="L13" i="2" s="1"/>
  <c r="O13" i="2"/>
  <c r="N13" i="2" s="1"/>
  <c r="M9" i="2"/>
  <c r="L9" i="2" s="1"/>
  <c r="O9" i="2"/>
  <c r="N9" i="2" s="1"/>
  <c r="M5" i="2"/>
  <c r="L5" i="2" s="1"/>
  <c r="O5" i="2"/>
  <c r="N5" i="2" s="1"/>
  <c r="M753" i="2"/>
  <c r="L753" i="2" s="1"/>
  <c r="O753" i="2"/>
  <c r="N753" i="2" s="1"/>
  <c r="M737" i="2"/>
  <c r="L737" i="2" s="1"/>
  <c r="O737" i="2"/>
  <c r="N737" i="2" s="1"/>
  <c r="M721" i="2"/>
  <c r="L721" i="2" s="1"/>
  <c r="O721" i="2"/>
  <c r="N721" i="2" s="1"/>
  <c r="M705" i="2"/>
  <c r="L705" i="2" s="1"/>
  <c r="O705" i="2"/>
  <c r="N705" i="2" s="1"/>
  <c r="M693" i="2"/>
  <c r="L693" i="2" s="1"/>
  <c r="O693" i="2"/>
  <c r="N693" i="2" s="1"/>
  <c r="M681" i="2"/>
  <c r="L681" i="2" s="1"/>
  <c r="O681" i="2"/>
  <c r="N681" i="2" s="1"/>
  <c r="M669" i="2"/>
  <c r="L669" i="2" s="1"/>
  <c r="O669" i="2"/>
  <c r="N669" i="2" s="1"/>
  <c r="M665" i="2"/>
  <c r="L665" i="2" s="1"/>
  <c r="O665" i="2"/>
  <c r="N665" i="2" s="1"/>
  <c r="M661" i="2"/>
  <c r="L661" i="2" s="1"/>
  <c r="O661" i="2"/>
  <c r="N661" i="2" s="1"/>
  <c r="M657" i="2"/>
  <c r="L657" i="2" s="1"/>
  <c r="O657" i="2"/>
  <c r="N657" i="2" s="1"/>
  <c r="M653" i="2"/>
  <c r="L653" i="2" s="1"/>
  <c r="O653" i="2"/>
  <c r="N653" i="2" s="1"/>
  <c r="M649" i="2"/>
  <c r="L649" i="2" s="1"/>
  <c r="O649" i="2"/>
  <c r="N649" i="2" s="1"/>
  <c r="M645" i="2"/>
  <c r="L645" i="2" s="1"/>
  <c r="O645" i="2"/>
  <c r="N645" i="2" s="1"/>
  <c r="M641" i="2"/>
  <c r="L641" i="2" s="1"/>
  <c r="O641" i="2"/>
  <c r="N641" i="2" s="1"/>
  <c r="M637" i="2"/>
  <c r="L637" i="2" s="1"/>
  <c r="O637" i="2"/>
  <c r="N637" i="2" s="1"/>
  <c r="M633" i="2"/>
  <c r="L633" i="2" s="1"/>
  <c r="O633" i="2"/>
  <c r="N633" i="2" s="1"/>
  <c r="M629" i="2"/>
  <c r="L629" i="2" s="1"/>
  <c r="O629" i="2"/>
  <c r="N629" i="2" s="1"/>
  <c r="M625" i="2"/>
  <c r="L625" i="2" s="1"/>
  <c r="O625" i="2"/>
  <c r="N625" i="2" s="1"/>
  <c r="M621" i="2"/>
  <c r="L621" i="2" s="1"/>
  <c r="O621" i="2"/>
  <c r="N621" i="2" s="1"/>
  <c r="M617" i="2"/>
  <c r="L617" i="2" s="1"/>
  <c r="O617" i="2"/>
  <c r="N617" i="2" s="1"/>
  <c r="M613" i="2"/>
  <c r="L613" i="2" s="1"/>
  <c r="O613" i="2"/>
  <c r="N613" i="2" s="1"/>
  <c r="M609" i="2"/>
  <c r="L609" i="2" s="1"/>
  <c r="O609" i="2"/>
  <c r="N609" i="2" s="1"/>
  <c r="M605" i="2"/>
  <c r="L605" i="2" s="1"/>
  <c r="O605" i="2"/>
  <c r="N605" i="2" s="1"/>
  <c r="M601" i="2"/>
  <c r="L601" i="2" s="1"/>
  <c r="O601" i="2"/>
  <c r="N601" i="2" s="1"/>
  <c r="M597" i="2"/>
  <c r="L597" i="2" s="1"/>
  <c r="O597" i="2"/>
  <c r="N597" i="2" s="1"/>
  <c r="M593" i="2"/>
  <c r="L593" i="2" s="1"/>
  <c r="O593" i="2"/>
  <c r="N593" i="2" s="1"/>
  <c r="M589" i="2"/>
  <c r="L589" i="2" s="1"/>
  <c r="O589" i="2"/>
  <c r="N589" i="2" s="1"/>
  <c r="M585" i="2"/>
  <c r="L585" i="2" s="1"/>
  <c r="O585" i="2"/>
  <c r="N585" i="2" s="1"/>
  <c r="M581" i="2"/>
  <c r="L581" i="2" s="1"/>
  <c r="O581" i="2"/>
  <c r="N581" i="2" s="1"/>
  <c r="M577" i="2"/>
  <c r="L577" i="2" s="1"/>
  <c r="O577" i="2"/>
  <c r="N577" i="2" s="1"/>
  <c r="M573" i="2"/>
  <c r="L573" i="2" s="1"/>
  <c r="O573" i="2"/>
  <c r="N573" i="2" s="1"/>
  <c r="M569" i="2"/>
  <c r="L569" i="2" s="1"/>
  <c r="O569" i="2"/>
  <c r="N569" i="2" s="1"/>
  <c r="M565" i="2"/>
  <c r="L565" i="2" s="1"/>
  <c r="O565" i="2"/>
  <c r="N565" i="2" s="1"/>
  <c r="M561" i="2"/>
  <c r="L561" i="2" s="1"/>
  <c r="O561" i="2"/>
  <c r="N561" i="2" s="1"/>
  <c r="M557" i="2"/>
  <c r="L557" i="2" s="1"/>
  <c r="O557" i="2"/>
  <c r="N557" i="2" s="1"/>
  <c r="M553" i="2"/>
  <c r="L553" i="2" s="1"/>
  <c r="O553" i="2"/>
  <c r="N553" i="2" s="1"/>
  <c r="M549" i="2"/>
  <c r="L549" i="2" s="1"/>
  <c r="O549" i="2"/>
  <c r="N549" i="2" s="1"/>
  <c r="M545" i="2"/>
  <c r="L545" i="2" s="1"/>
  <c r="O545" i="2"/>
  <c r="N545" i="2" s="1"/>
  <c r="M541" i="2"/>
  <c r="L541" i="2" s="1"/>
  <c r="O541" i="2"/>
  <c r="N541" i="2" s="1"/>
  <c r="M537" i="2"/>
  <c r="L537" i="2" s="1"/>
  <c r="O537" i="2"/>
  <c r="N537" i="2" s="1"/>
  <c r="M533" i="2"/>
  <c r="L533" i="2" s="1"/>
  <c r="O533" i="2"/>
  <c r="N533" i="2" s="1"/>
  <c r="M529" i="2"/>
  <c r="L529" i="2" s="1"/>
  <c r="O529" i="2"/>
  <c r="N529" i="2" s="1"/>
  <c r="M525" i="2"/>
  <c r="L525" i="2" s="1"/>
  <c r="O525" i="2"/>
  <c r="N525" i="2" s="1"/>
  <c r="M521" i="2"/>
  <c r="L521" i="2" s="1"/>
  <c r="O521" i="2"/>
  <c r="N521" i="2" s="1"/>
  <c r="M517" i="2"/>
  <c r="L517" i="2" s="1"/>
  <c r="O517" i="2"/>
  <c r="N517" i="2" s="1"/>
  <c r="M513" i="2"/>
  <c r="L513" i="2" s="1"/>
  <c r="O513" i="2"/>
  <c r="N513" i="2" s="1"/>
  <c r="M509" i="2"/>
  <c r="L509" i="2" s="1"/>
  <c r="O509" i="2"/>
  <c r="N509" i="2" s="1"/>
  <c r="M505" i="2"/>
  <c r="L505" i="2" s="1"/>
  <c r="O505" i="2"/>
  <c r="N505" i="2" s="1"/>
  <c r="M501" i="2"/>
  <c r="L501" i="2" s="1"/>
  <c r="O501" i="2"/>
  <c r="N501" i="2" s="1"/>
  <c r="M497" i="2"/>
  <c r="L497" i="2" s="1"/>
  <c r="O497" i="2"/>
  <c r="N497" i="2" s="1"/>
  <c r="M493" i="2"/>
  <c r="L493" i="2" s="1"/>
  <c r="O493" i="2"/>
  <c r="N493" i="2" s="1"/>
  <c r="M489" i="2"/>
  <c r="L489" i="2" s="1"/>
  <c r="O489" i="2"/>
  <c r="N489" i="2" s="1"/>
  <c r="M485" i="2"/>
  <c r="L485" i="2" s="1"/>
  <c r="O485" i="2"/>
  <c r="N485" i="2" s="1"/>
  <c r="M481" i="2"/>
  <c r="L481" i="2" s="1"/>
  <c r="O481" i="2"/>
  <c r="N481" i="2" s="1"/>
  <c r="M477" i="2"/>
  <c r="L477" i="2" s="1"/>
  <c r="O477" i="2"/>
  <c r="N477" i="2" s="1"/>
  <c r="M473" i="2"/>
  <c r="L473" i="2" s="1"/>
  <c r="O473" i="2"/>
  <c r="N473" i="2" s="1"/>
  <c r="M469" i="2"/>
  <c r="L469" i="2" s="1"/>
  <c r="O469" i="2"/>
  <c r="N469" i="2" s="1"/>
  <c r="M464" i="2"/>
  <c r="L464" i="2" s="1"/>
  <c r="O464" i="2"/>
  <c r="N464" i="2" s="1"/>
  <c r="M460" i="2"/>
  <c r="L460" i="2" s="1"/>
  <c r="O460" i="2"/>
  <c r="N460" i="2" s="1"/>
  <c r="M456" i="2"/>
  <c r="L456" i="2" s="1"/>
  <c r="O456" i="2"/>
  <c r="N456" i="2" s="1"/>
  <c r="M452" i="2"/>
  <c r="L452" i="2" s="1"/>
  <c r="O452" i="2"/>
  <c r="N452" i="2" s="1"/>
  <c r="M448" i="2"/>
  <c r="L448" i="2" s="1"/>
  <c r="O448" i="2"/>
  <c r="N448" i="2" s="1"/>
  <c r="M444" i="2"/>
  <c r="L444" i="2" s="1"/>
  <c r="O444" i="2"/>
  <c r="N444" i="2" s="1"/>
  <c r="M440" i="2"/>
  <c r="L440" i="2" s="1"/>
  <c r="O440" i="2"/>
  <c r="N440" i="2" s="1"/>
  <c r="M436" i="2"/>
  <c r="L436" i="2" s="1"/>
  <c r="O436" i="2"/>
  <c r="N436" i="2" s="1"/>
  <c r="M432" i="2"/>
  <c r="L432" i="2" s="1"/>
  <c r="O432" i="2"/>
  <c r="N432" i="2" s="1"/>
  <c r="M428" i="2"/>
  <c r="L428" i="2" s="1"/>
  <c r="O428" i="2"/>
  <c r="N428" i="2" s="1"/>
  <c r="M424" i="2"/>
  <c r="L424" i="2" s="1"/>
  <c r="O424" i="2"/>
  <c r="N424" i="2" s="1"/>
  <c r="M420" i="2"/>
  <c r="L420" i="2" s="1"/>
  <c r="O420" i="2"/>
  <c r="N420" i="2" s="1"/>
  <c r="M416" i="2"/>
  <c r="L416" i="2" s="1"/>
  <c r="O416" i="2"/>
  <c r="N416" i="2" s="1"/>
  <c r="M412" i="2"/>
  <c r="L412" i="2" s="1"/>
  <c r="O412" i="2"/>
  <c r="N412" i="2" s="1"/>
  <c r="M408" i="2"/>
  <c r="L408" i="2" s="1"/>
  <c r="O408" i="2"/>
  <c r="N408" i="2" s="1"/>
  <c r="M404" i="2"/>
  <c r="L404" i="2" s="1"/>
  <c r="O404" i="2"/>
  <c r="N404" i="2" s="1"/>
  <c r="M400" i="2"/>
  <c r="L400" i="2" s="1"/>
  <c r="O400" i="2"/>
  <c r="N400" i="2" s="1"/>
  <c r="M396" i="2"/>
  <c r="L396" i="2" s="1"/>
  <c r="O396" i="2"/>
  <c r="N396" i="2" s="1"/>
  <c r="M392" i="2"/>
  <c r="L392" i="2" s="1"/>
  <c r="O392" i="2"/>
  <c r="N392" i="2" s="1"/>
  <c r="M388" i="2"/>
  <c r="L388" i="2" s="1"/>
  <c r="O388" i="2"/>
  <c r="N388" i="2" s="1"/>
  <c r="M384" i="2"/>
  <c r="L384" i="2" s="1"/>
  <c r="O384" i="2"/>
  <c r="N384" i="2" s="1"/>
  <c r="M380" i="2"/>
  <c r="L380" i="2" s="1"/>
  <c r="O380" i="2"/>
  <c r="N380" i="2" s="1"/>
  <c r="M376" i="2"/>
  <c r="L376" i="2" s="1"/>
  <c r="O376" i="2"/>
  <c r="N376" i="2" s="1"/>
  <c r="M372" i="2"/>
  <c r="L372" i="2" s="1"/>
  <c r="O372" i="2"/>
  <c r="N372" i="2" s="1"/>
  <c r="M368" i="2"/>
  <c r="L368" i="2" s="1"/>
  <c r="O368" i="2"/>
  <c r="N368" i="2" s="1"/>
  <c r="M364" i="2"/>
  <c r="L364" i="2" s="1"/>
  <c r="O364" i="2"/>
  <c r="N364" i="2" s="1"/>
  <c r="M360" i="2"/>
  <c r="L360" i="2" s="1"/>
  <c r="O360" i="2"/>
  <c r="N360" i="2" s="1"/>
  <c r="M356" i="2"/>
  <c r="L356" i="2" s="1"/>
  <c r="O356" i="2"/>
  <c r="N356" i="2" s="1"/>
  <c r="M352" i="2"/>
  <c r="L352" i="2" s="1"/>
  <c r="O352" i="2"/>
  <c r="N352" i="2" s="1"/>
  <c r="M348" i="2"/>
  <c r="L348" i="2" s="1"/>
  <c r="O348" i="2"/>
  <c r="N348" i="2" s="1"/>
  <c r="M344" i="2"/>
  <c r="L344" i="2" s="1"/>
  <c r="O344" i="2"/>
  <c r="N344" i="2" s="1"/>
  <c r="M340" i="2"/>
  <c r="L340" i="2" s="1"/>
  <c r="O340" i="2"/>
  <c r="N340" i="2" s="1"/>
  <c r="M336" i="2"/>
  <c r="L336" i="2" s="1"/>
  <c r="O336" i="2"/>
  <c r="N336" i="2" s="1"/>
  <c r="M332" i="2"/>
  <c r="L332" i="2" s="1"/>
  <c r="O332" i="2"/>
  <c r="N332" i="2" s="1"/>
  <c r="M328" i="2"/>
  <c r="L328" i="2" s="1"/>
  <c r="O328" i="2"/>
  <c r="N328" i="2" s="1"/>
  <c r="M324" i="2"/>
  <c r="L324" i="2" s="1"/>
  <c r="O324" i="2"/>
  <c r="N324" i="2" s="1"/>
  <c r="M320" i="2"/>
  <c r="L320" i="2" s="1"/>
  <c r="O320" i="2"/>
  <c r="N320" i="2" s="1"/>
  <c r="M316" i="2"/>
  <c r="L316" i="2" s="1"/>
  <c r="O316" i="2"/>
  <c r="N316" i="2" s="1"/>
  <c r="M312" i="2"/>
  <c r="L312" i="2" s="1"/>
  <c r="O312" i="2"/>
  <c r="N312" i="2" s="1"/>
  <c r="M308" i="2"/>
  <c r="L308" i="2" s="1"/>
  <c r="O308" i="2"/>
  <c r="N308" i="2" s="1"/>
  <c r="M304" i="2"/>
  <c r="L304" i="2" s="1"/>
  <c r="O304" i="2"/>
  <c r="N304" i="2" s="1"/>
  <c r="M300" i="2"/>
  <c r="L300" i="2" s="1"/>
  <c r="O300" i="2"/>
  <c r="N300" i="2" s="1"/>
  <c r="M296" i="2"/>
  <c r="L296" i="2" s="1"/>
  <c r="O296" i="2"/>
  <c r="N296" i="2" s="1"/>
  <c r="M292" i="2"/>
  <c r="L292" i="2" s="1"/>
  <c r="O292" i="2"/>
  <c r="N292" i="2" s="1"/>
  <c r="M288" i="2"/>
  <c r="L288" i="2" s="1"/>
  <c r="O288" i="2"/>
  <c r="N288" i="2" s="1"/>
  <c r="M284" i="2"/>
  <c r="L284" i="2" s="1"/>
  <c r="O284" i="2"/>
  <c r="N284" i="2" s="1"/>
  <c r="M280" i="2"/>
  <c r="L280" i="2" s="1"/>
  <c r="O280" i="2"/>
  <c r="N280" i="2" s="1"/>
  <c r="M276" i="2"/>
  <c r="L276" i="2" s="1"/>
  <c r="O276" i="2"/>
  <c r="N276" i="2" s="1"/>
  <c r="M272" i="2"/>
  <c r="L272" i="2" s="1"/>
  <c r="O272" i="2"/>
  <c r="N272" i="2" s="1"/>
  <c r="M268" i="2"/>
  <c r="L268" i="2" s="1"/>
  <c r="O268" i="2"/>
  <c r="N268" i="2" s="1"/>
  <c r="M264" i="2"/>
  <c r="L264" i="2" s="1"/>
  <c r="O264" i="2"/>
  <c r="N264" i="2" s="1"/>
  <c r="M260" i="2"/>
  <c r="L260" i="2" s="1"/>
  <c r="O260" i="2"/>
  <c r="N260" i="2" s="1"/>
  <c r="M256" i="2"/>
  <c r="L256" i="2" s="1"/>
  <c r="O256" i="2"/>
  <c r="N256" i="2" s="1"/>
  <c r="M252" i="2"/>
  <c r="L252" i="2" s="1"/>
  <c r="O252" i="2"/>
  <c r="N252" i="2" s="1"/>
  <c r="M248" i="2"/>
  <c r="L248" i="2" s="1"/>
  <c r="O248" i="2"/>
  <c r="N248" i="2" s="1"/>
  <c r="M244" i="2"/>
  <c r="L244" i="2" s="1"/>
  <c r="O244" i="2"/>
  <c r="N244" i="2" s="1"/>
  <c r="M240" i="2"/>
  <c r="L240" i="2" s="1"/>
  <c r="O240" i="2"/>
  <c r="N240" i="2" s="1"/>
  <c r="M236" i="2"/>
  <c r="L236" i="2" s="1"/>
  <c r="O236" i="2"/>
  <c r="N236" i="2" s="1"/>
  <c r="M232" i="2"/>
  <c r="L232" i="2" s="1"/>
  <c r="O232" i="2"/>
  <c r="N232" i="2" s="1"/>
  <c r="M228" i="2"/>
  <c r="L228" i="2" s="1"/>
  <c r="O228" i="2"/>
  <c r="N228" i="2" s="1"/>
  <c r="M224" i="2"/>
  <c r="L224" i="2" s="1"/>
  <c r="O224" i="2"/>
  <c r="N224" i="2" s="1"/>
  <c r="M220" i="2"/>
  <c r="L220" i="2" s="1"/>
  <c r="O220" i="2"/>
  <c r="N220" i="2" s="1"/>
  <c r="M216" i="2"/>
  <c r="L216" i="2" s="1"/>
  <c r="O216" i="2"/>
  <c r="N216" i="2" s="1"/>
  <c r="M212" i="2"/>
  <c r="L212" i="2" s="1"/>
  <c r="O212" i="2"/>
  <c r="N212" i="2" s="1"/>
  <c r="M208" i="2"/>
  <c r="L208" i="2" s="1"/>
  <c r="O208" i="2"/>
  <c r="N208" i="2" s="1"/>
  <c r="M204" i="2"/>
  <c r="L204" i="2" s="1"/>
  <c r="O204" i="2"/>
  <c r="N204" i="2" s="1"/>
  <c r="M200" i="2"/>
  <c r="L200" i="2" s="1"/>
  <c r="O200" i="2"/>
  <c r="N200" i="2" s="1"/>
  <c r="M196" i="2"/>
  <c r="L196" i="2" s="1"/>
  <c r="O196" i="2"/>
  <c r="N196" i="2" s="1"/>
  <c r="M192" i="2"/>
  <c r="L192" i="2" s="1"/>
  <c r="O192" i="2"/>
  <c r="N192" i="2" s="1"/>
  <c r="M188" i="2"/>
  <c r="L188" i="2" s="1"/>
  <c r="O188" i="2"/>
  <c r="N188" i="2" s="1"/>
  <c r="M184" i="2"/>
  <c r="L184" i="2" s="1"/>
  <c r="O184" i="2"/>
  <c r="N184" i="2" s="1"/>
  <c r="M180" i="2"/>
  <c r="L180" i="2" s="1"/>
  <c r="O180" i="2"/>
  <c r="N180" i="2" s="1"/>
  <c r="M176" i="2"/>
  <c r="L176" i="2" s="1"/>
  <c r="O176" i="2"/>
  <c r="N176" i="2" s="1"/>
  <c r="M172" i="2"/>
  <c r="L172" i="2" s="1"/>
  <c r="O172" i="2"/>
  <c r="N172" i="2" s="1"/>
  <c r="M168" i="2"/>
  <c r="L168" i="2" s="1"/>
  <c r="O168" i="2"/>
  <c r="N168" i="2" s="1"/>
  <c r="M164" i="2"/>
  <c r="L164" i="2" s="1"/>
  <c r="O164" i="2"/>
  <c r="N164" i="2" s="1"/>
  <c r="M160" i="2"/>
  <c r="L160" i="2" s="1"/>
  <c r="O160" i="2"/>
  <c r="N160" i="2" s="1"/>
  <c r="M156" i="2"/>
  <c r="L156" i="2" s="1"/>
  <c r="O156" i="2"/>
  <c r="N156" i="2" s="1"/>
  <c r="M152" i="2"/>
  <c r="L152" i="2" s="1"/>
  <c r="O152" i="2"/>
  <c r="N152" i="2" s="1"/>
  <c r="M148" i="2"/>
  <c r="L148" i="2" s="1"/>
  <c r="O148" i="2"/>
  <c r="N148" i="2" s="1"/>
  <c r="M144" i="2"/>
  <c r="L144" i="2" s="1"/>
  <c r="O144" i="2"/>
  <c r="N144" i="2" s="1"/>
  <c r="M140" i="2"/>
  <c r="L140" i="2" s="1"/>
  <c r="O140" i="2"/>
  <c r="N140" i="2" s="1"/>
  <c r="M136" i="2"/>
  <c r="L136" i="2" s="1"/>
  <c r="O136" i="2"/>
  <c r="N136" i="2" s="1"/>
  <c r="M132" i="2"/>
  <c r="L132" i="2" s="1"/>
  <c r="O132" i="2"/>
  <c r="N132" i="2" s="1"/>
  <c r="M128" i="2"/>
  <c r="L128" i="2" s="1"/>
  <c r="O128" i="2"/>
  <c r="N128" i="2" s="1"/>
  <c r="M124" i="2"/>
  <c r="L124" i="2" s="1"/>
  <c r="O124" i="2"/>
  <c r="N124" i="2" s="1"/>
  <c r="M120" i="2"/>
  <c r="L120" i="2" s="1"/>
  <c r="O120" i="2"/>
  <c r="N120" i="2" s="1"/>
  <c r="M116" i="2"/>
  <c r="L116" i="2" s="1"/>
  <c r="O116" i="2"/>
  <c r="N116" i="2" s="1"/>
  <c r="M112" i="2"/>
  <c r="L112" i="2" s="1"/>
  <c r="O112" i="2"/>
  <c r="N112" i="2" s="1"/>
  <c r="M108" i="2"/>
  <c r="L108" i="2" s="1"/>
  <c r="O108" i="2"/>
  <c r="N108" i="2" s="1"/>
  <c r="M104" i="2"/>
  <c r="L104" i="2" s="1"/>
  <c r="O104" i="2"/>
  <c r="N104" i="2" s="1"/>
  <c r="M100" i="2"/>
  <c r="L100" i="2" s="1"/>
  <c r="O100" i="2"/>
  <c r="N100" i="2" s="1"/>
  <c r="M96" i="2"/>
  <c r="L96" i="2" s="1"/>
  <c r="O96" i="2"/>
  <c r="N96" i="2" s="1"/>
  <c r="M92" i="2"/>
  <c r="L92" i="2" s="1"/>
  <c r="O92" i="2"/>
  <c r="N92" i="2" s="1"/>
  <c r="M88" i="2"/>
  <c r="L88" i="2" s="1"/>
  <c r="O88" i="2"/>
  <c r="N88" i="2" s="1"/>
  <c r="M84" i="2"/>
  <c r="L84" i="2" s="1"/>
  <c r="O84" i="2"/>
  <c r="N84" i="2" s="1"/>
  <c r="M80" i="2"/>
  <c r="L80" i="2" s="1"/>
  <c r="O80" i="2"/>
  <c r="N80" i="2" s="1"/>
  <c r="M76" i="2"/>
  <c r="L76" i="2" s="1"/>
  <c r="O76" i="2"/>
  <c r="N76" i="2" s="1"/>
  <c r="M72" i="2"/>
  <c r="L72" i="2" s="1"/>
  <c r="O72" i="2"/>
  <c r="N72" i="2" s="1"/>
  <c r="M68" i="2"/>
  <c r="L68" i="2" s="1"/>
  <c r="O68" i="2"/>
  <c r="N68" i="2" s="1"/>
  <c r="M64" i="2"/>
  <c r="L64" i="2" s="1"/>
  <c r="O64" i="2"/>
  <c r="N64" i="2" s="1"/>
  <c r="M60" i="2"/>
  <c r="L60" i="2" s="1"/>
  <c r="O60" i="2"/>
  <c r="N60" i="2" s="1"/>
  <c r="M56" i="2"/>
  <c r="L56" i="2" s="1"/>
  <c r="O56" i="2"/>
  <c r="N56" i="2" s="1"/>
  <c r="M52" i="2"/>
  <c r="L52" i="2" s="1"/>
  <c r="O52" i="2"/>
  <c r="N52" i="2" s="1"/>
  <c r="M48" i="2"/>
  <c r="L48" i="2" s="1"/>
  <c r="O48" i="2"/>
  <c r="N48" i="2" s="1"/>
  <c r="M44" i="2"/>
  <c r="L44" i="2" s="1"/>
  <c r="O44" i="2"/>
  <c r="N44" i="2" s="1"/>
  <c r="M40" i="2"/>
  <c r="L40" i="2" s="1"/>
  <c r="O40" i="2"/>
  <c r="N40" i="2" s="1"/>
  <c r="M36" i="2"/>
  <c r="L36" i="2" s="1"/>
  <c r="O36" i="2"/>
  <c r="N36" i="2" s="1"/>
  <c r="M32" i="2"/>
  <c r="L32" i="2" s="1"/>
  <c r="O32" i="2"/>
  <c r="N32" i="2" s="1"/>
  <c r="M28" i="2"/>
  <c r="L28" i="2" s="1"/>
  <c r="O28" i="2"/>
  <c r="N28" i="2" s="1"/>
  <c r="M24" i="2"/>
  <c r="L24" i="2" s="1"/>
  <c r="O24" i="2"/>
  <c r="N24" i="2" s="1"/>
  <c r="M20" i="2"/>
  <c r="L20" i="2" s="1"/>
  <c r="O20" i="2"/>
  <c r="N20" i="2" s="1"/>
  <c r="M16" i="2"/>
  <c r="L16" i="2" s="1"/>
  <c r="O16" i="2"/>
  <c r="N16" i="2" s="1"/>
  <c r="M12" i="2"/>
  <c r="L12" i="2" s="1"/>
  <c r="O12" i="2"/>
  <c r="N12" i="2" s="1"/>
  <c r="M8" i="2"/>
  <c r="L8" i="2" s="1"/>
  <c r="O8" i="2"/>
  <c r="N8" i="2" s="1"/>
  <c r="M4" i="2"/>
  <c r="L4" i="2" s="1"/>
  <c r="O4" i="2"/>
  <c r="N4" i="2" s="1"/>
  <c r="M761" i="2"/>
  <c r="L761" i="2" s="1"/>
  <c r="O761" i="2"/>
  <c r="N761" i="2" s="1"/>
  <c r="M745" i="2"/>
  <c r="L745" i="2" s="1"/>
  <c r="O745" i="2"/>
  <c r="N745" i="2" s="1"/>
  <c r="M725" i="2"/>
  <c r="L725" i="2" s="1"/>
  <c r="O725" i="2"/>
  <c r="N725" i="2" s="1"/>
  <c r="M709" i="2"/>
  <c r="L709" i="2" s="1"/>
  <c r="O709" i="2"/>
  <c r="N709" i="2" s="1"/>
  <c r="M689" i="2"/>
  <c r="L689" i="2" s="1"/>
  <c r="O689" i="2"/>
  <c r="N689" i="2" s="1"/>
  <c r="M673" i="2"/>
  <c r="L673" i="2" s="1"/>
  <c r="O673" i="2"/>
  <c r="N673" i="2" s="1"/>
  <c r="M764" i="2"/>
  <c r="L764" i="2" s="1"/>
  <c r="O764" i="2"/>
  <c r="N764" i="2" s="1"/>
  <c r="M752" i="2"/>
  <c r="L752" i="2" s="1"/>
  <c r="O752" i="2"/>
  <c r="N752" i="2" s="1"/>
  <c r="M740" i="2"/>
  <c r="L740" i="2" s="1"/>
  <c r="O740" i="2"/>
  <c r="N740" i="2" s="1"/>
  <c r="M736" i="2"/>
  <c r="L736" i="2" s="1"/>
  <c r="O736" i="2"/>
  <c r="N736" i="2" s="1"/>
  <c r="M732" i="2"/>
  <c r="L732" i="2" s="1"/>
  <c r="O732" i="2"/>
  <c r="N732" i="2" s="1"/>
  <c r="M728" i="2"/>
  <c r="L728" i="2" s="1"/>
  <c r="O728" i="2"/>
  <c r="N728" i="2" s="1"/>
  <c r="M724" i="2"/>
  <c r="L724" i="2" s="1"/>
  <c r="O724" i="2"/>
  <c r="N724" i="2" s="1"/>
  <c r="M720" i="2"/>
  <c r="L720" i="2" s="1"/>
  <c r="O720" i="2"/>
  <c r="N720" i="2" s="1"/>
  <c r="M716" i="2"/>
  <c r="L716" i="2" s="1"/>
  <c r="O716" i="2"/>
  <c r="N716" i="2" s="1"/>
  <c r="M712" i="2"/>
  <c r="L712" i="2" s="1"/>
  <c r="O712" i="2"/>
  <c r="N712" i="2" s="1"/>
  <c r="M708" i="2"/>
  <c r="L708" i="2" s="1"/>
  <c r="O708" i="2"/>
  <c r="N708" i="2" s="1"/>
  <c r="M704" i="2"/>
  <c r="L704" i="2" s="1"/>
  <c r="O704" i="2"/>
  <c r="N704" i="2" s="1"/>
  <c r="M700" i="2"/>
  <c r="L700" i="2" s="1"/>
  <c r="O700" i="2"/>
  <c r="N700" i="2" s="1"/>
  <c r="M696" i="2"/>
  <c r="L696" i="2" s="1"/>
  <c r="O696" i="2"/>
  <c r="N696" i="2" s="1"/>
  <c r="M692" i="2"/>
  <c r="L692" i="2" s="1"/>
  <c r="O692" i="2"/>
  <c r="N692" i="2" s="1"/>
  <c r="M688" i="2"/>
  <c r="L688" i="2" s="1"/>
  <c r="O688" i="2"/>
  <c r="N688" i="2" s="1"/>
  <c r="M684" i="2"/>
  <c r="L684" i="2" s="1"/>
  <c r="O684" i="2"/>
  <c r="N684" i="2" s="1"/>
  <c r="M680" i="2"/>
  <c r="L680" i="2" s="1"/>
  <c r="O680" i="2"/>
  <c r="N680" i="2" s="1"/>
  <c r="M676" i="2"/>
  <c r="L676" i="2" s="1"/>
  <c r="O676" i="2"/>
  <c r="N676" i="2" s="1"/>
  <c r="M672" i="2"/>
  <c r="L672" i="2" s="1"/>
  <c r="O672" i="2"/>
  <c r="N672" i="2" s="1"/>
  <c r="M668" i="2"/>
  <c r="L668" i="2" s="1"/>
  <c r="O668" i="2"/>
  <c r="N668" i="2" s="1"/>
  <c r="M664" i="2"/>
  <c r="L664" i="2" s="1"/>
  <c r="O664" i="2"/>
  <c r="N664" i="2" s="1"/>
  <c r="M660" i="2"/>
  <c r="L660" i="2" s="1"/>
  <c r="O660" i="2"/>
  <c r="N660" i="2" s="1"/>
  <c r="M656" i="2"/>
  <c r="L656" i="2" s="1"/>
  <c r="O656" i="2"/>
  <c r="N656" i="2" s="1"/>
  <c r="M652" i="2"/>
  <c r="L652" i="2" s="1"/>
  <c r="O652" i="2"/>
  <c r="N652" i="2" s="1"/>
  <c r="M648" i="2"/>
  <c r="L648" i="2" s="1"/>
  <c r="O648" i="2"/>
  <c r="N648" i="2" s="1"/>
  <c r="M644" i="2"/>
  <c r="L644" i="2" s="1"/>
  <c r="O644" i="2"/>
  <c r="N644" i="2" s="1"/>
  <c r="M640" i="2"/>
  <c r="L640" i="2" s="1"/>
  <c r="O640" i="2"/>
  <c r="N640" i="2" s="1"/>
  <c r="M636" i="2"/>
  <c r="L636" i="2" s="1"/>
  <c r="O636" i="2"/>
  <c r="N636" i="2" s="1"/>
  <c r="M632" i="2"/>
  <c r="L632" i="2" s="1"/>
  <c r="O632" i="2"/>
  <c r="N632" i="2" s="1"/>
  <c r="M628" i="2"/>
  <c r="L628" i="2" s="1"/>
  <c r="O628" i="2"/>
  <c r="N628" i="2" s="1"/>
  <c r="M624" i="2"/>
  <c r="L624" i="2" s="1"/>
  <c r="O624" i="2"/>
  <c r="N624" i="2" s="1"/>
  <c r="M620" i="2"/>
  <c r="L620" i="2" s="1"/>
  <c r="O620" i="2"/>
  <c r="N620" i="2" s="1"/>
  <c r="M616" i="2"/>
  <c r="L616" i="2" s="1"/>
  <c r="O616" i="2"/>
  <c r="N616" i="2" s="1"/>
  <c r="M612" i="2"/>
  <c r="L612" i="2" s="1"/>
  <c r="O612" i="2"/>
  <c r="N612" i="2" s="1"/>
  <c r="M608" i="2"/>
  <c r="L608" i="2" s="1"/>
  <c r="O608" i="2"/>
  <c r="N608" i="2" s="1"/>
  <c r="M604" i="2"/>
  <c r="L604" i="2" s="1"/>
  <c r="O604" i="2"/>
  <c r="N604" i="2" s="1"/>
  <c r="M600" i="2"/>
  <c r="L600" i="2" s="1"/>
  <c r="O600" i="2"/>
  <c r="N600" i="2" s="1"/>
  <c r="M596" i="2"/>
  <c r="L596" i="2" s="1"/>
  <c r="O596" i="2"/>
  <c r="N596" i="2" s="1"/>
  <c r="M592" i="2"/>
  <c r="L592" i="2" s="1"/>
  <c r="O592" i="2"/>
  <c r="N592" i="2" s="1"/>
  <c r="M588" i="2"/>
  <c r="L588" i="2" s="1"/>
  <c r="O588" i="2"/>
  <c r="N588" i="2" s="1"/>
  <c r="M584" i="2"/>
  <c r="L584" i="2" s="1"/>
  <c r="O584" i="2"/>
  <c r="N584" i="2" s="1"/>
  <c r="M580" i="2"/>
  <c r="L580" i="2" s="1"/>
  <c r="O580" i="2"/>
  <c r="N580" i="2" s="1"/>
  <c r="M576" i="2"/>
  <c r="L576" i="2" s="1"/>
  <c r="O576" i="2"/>
  <c r="N576" i="2" s="1"/>
  <c r="M572" i="2"/>
  <c r="L572" i="2" s="1"/>
  <c r="O572" i="2"/>
  <c r="N572" i="2" s="1"/>
  <c r="M568" i="2"/>
  <c r="L568" i="2" s="1"/>
  <c r="O568" i="2"/>
  <c r="N568" i="2" s="1"/>
  <c r="M564" i="2"/>
  <c r="L564" i="2" s="1"/>
  <c r="O564" i="2"/>
  <c r="N564" i="2" s="1"/>
  <c r="M560" i="2"/>
  <c r="L560" i="2" s="1"/>
  <c r="O560" i="2"/>
  <c r="N560" i="2" s="1"/>
  <c r="M556" i="2"/>
  <c r="L556" i="2" s="1"/>
  <c r="O556" i="2"/>
  <c r="N556" i="2" s="1"/>
  <c r="M552" i="2"/>
  <c r="L552" i="2" s="1"/>
  <c r="O552" i="2"/>
  <c r="N552" i="2" s="1"/>
  <c r="M548" i="2"/>
  <c r="L548" i="2" s="1"/>
  <c r="O548" i="2"/>
  <c r="N548" i="2" s="1"/>
  <c r="M544" i="2"/>
  <c r="L544" i="2" s="1"/>
  <c r="O544" i="2"/>
  <c r="N544" i="2" s="1"/>
  <c r="M540" i="2"/>
  <c r="L540" i="2" s="1"/>
  <c r="O540" i="2"/>
  <c r="N540" i="2" s="1"/>
  <c r="M536" i="2"/>
  <c r="L536" i="2" s="1"/>
  <c r="O536" i="2"/>
  <c r="N536" i="2" s="1"/>
  <c r="M532" i="2"/>
  <c r="L532" i="2" s="1"/>
  <c r="O532" i="2"/>
  <c r="N532" i="2" s="1"/>
  <c r="M528" i="2"/>
  <c r="L528" i="2" s="1"/>
  <c r="O528" i="2"/>
  <c r="N528" i="2" s="1"/>
  <c r="M524" i="2"/>
  <c r="L524" i="2" s="1"/>
  <c r="O524" i="2"/>
  <c r="N524" i="2" s="1"/>
  <c r="M520" i="2"/>
  <c r="L520" i="2" s="1"/>
  <c r="O520" i="2"/>
  <c r="N520" i="2" s="1"/>
  <c r="M516" i="2"/>
  <c r="L516" i="2" s="1"/>
  <c r="O516" i="2"/>
  <c r="N516" i="2" s="1"/>
  <c r="M512" i="2"/>
  <c r="L512" i="2" s="1"/>
  <c r="O512" i="2"/>
  <c r="N512" i="2" s="1"/>
  <c r="M508" i="2"/>
  <c r="L508" i="2" s="1"/>
  <c r="O508" i="2"/>
  <c r="N508" i="2" s="1"/>
  <c r="M504" i="2"/>
  <c r="L504" i="2" s="1"/>
  <c r="O504" i="2"/>
  <c r="N504" i="2" s="1"/>
  <c r="M500" i="2"/>
  <c r="L500" i="2" s="1"/>
  <c r="O500" i="2"/>
  <c r="N500" i="2" s="1"/>
  <c r="M496" i="2"/>
  <c r="L496" i="2" s="1"/>
  <c r="O496" i="2"/>
  <c r="N496" i="2" s="1"/>
  <c r="M492" i="2"/>
  <c r="L492" i="2" s="1"/>
  <c r="O492" i="2"/>
  <c r="N492" i="2" s="1"/>
  <c r="M488" i="2"/>
  <c r="L488" i="2" s="1"/>
  <c r="O488" i="2"/>
  <c r="N488" i="2" s="1"/>
  <c r="M484" i="2"/>
  <c r="L484" i="2" s="1"/>
  <c r="O484" i="2"/>
  <c r="N484" i="2" s="1"/>
  <c r="M480" i="2"/>
  <c r="L480" i="2" s="1"/>
  <c r="O480" i="2"/>
  <c r="N480" i="2" s="1"/>
  <c r="M476" i="2"/>
  <c r="L476" i="2" s="1"/>
  <c r="O476" i="2"/>
  <c r="N476" i="2" s="1"/>
  <c r="M472" i="2"/>
  <c r="L472" i="2" s="1"/>
  <c r="O472" i="2"/>
  <c r="N472" i="2" s="1"/>
  <c r="M468" i="2"/>
  <c r="L468" i="2" s="1"/>
  <c r="O468" i="2"/>
  <c r="N468" i="2" s="1"/>
  <c r="M463" i="2"/>
  <c r="L463" i="2" s="1"/>
  <c r="O463" i="2"/>
  <c r="N463" i="2" s="1"/>
  <c r="M459" i="2"/>
  <c r="L459" i="2" s="1"/>
  <c r="O459" i="2"/>
  <c r="N459" i="2" s="1"/>
  <c r="M455" i="2"/>
  <c r="L455" i="2" s="1"/>
  <c r="O455" i="2"/>
  <c r="N455" i="2" s="1"/>
  <c r="M451" i="2"/>
  <c r="L451" i="2" s="1"/>
  <c r="O451" i="2"/>
  <c r="N451" i="2" s="1"/>
  <c r="M447" i="2"/>
  <c r="L447" i="2" s="1"/>
  <c r="O447" i="2"/>
  <c r="N447" i="2" s="1"/>
  <c r="M443" i="2"/>
  <c r="L443" i="2" s="1"/>
  <c r="O443" i="2"/>
  <c r="N443" i="2" s="1"/>
  <c r="M439" i="2"/>
  <c r="L439" i="2" s="1"/>
  <c r="O439" i="2"/>
  <c r="N439" i="2" s="1"/>
  <c r="M435" i="2"/>
  <c r="L435" i="2" s="1"/>
  <c r="O435" i="2"/>
  <c r="N435" i="2" s="1"/>
  <c r="M431" i="2"/>
  <c r="L431" i="2" s="1"/>
  <c r="O431" i="2"/>
  <c r="N431" i="2" s="1"/>
  <c r="M427" i="2"/>
  <c r="L427" i="2" s="1"/>
  <c r="O427" i="2"/>
  <c r="N427" i="2" s="1"/>
  <c r="M423" i="2"/>
  <c r="L423" i="2" s="1"/>
  <c r="O423" i="2"/>
  <c r="N423" i="2" s="1"/>
  <c r="M419" i="2"/>
  <c r="L419" i="2" s="1"/>
  <c r="O419" i="2"/>
  <c r="N419" i="2" s="1"/>
  <c r="M415" i="2"/>
  <c r="L415" i="2" s="1"/>
  <c r="O415" i="2"/>
  <c r="N415" i="2" s="1"/>
  <c r="M411" i="2"/>
  <c r="L411" i="2" s="1"/>
  <c r="O411" i="2"/>
  <c r="N411" i="2" s="1"/>
  <c r="M407" i="2"/>
  <c r="L407" i="2" s="1"/>
  <c r="O407" i="2"/>
  <c r="N407" i="2" s="1"/>
  <c r="M403" i="2"/>
  <c r="L403" i="2" s="1"/>
  <c r="O403" i="2"/>
  <c r="N403" i="2" s="1"/>
  <c r="M399" i="2"/>
  <c r="L399" i="2" s="1"/>
  <c r="O399" i="2"/>
  <c r="N399" i="2" s="1"/>
  <c r="M395" i="2"/>
  <c r="L395" i="2" s="1"/>
  <c r="O395" i="2"/>
  <c r="N395" i="2" s="1"/>
  <c r="M391" i="2"/>
  <c r="L391" i="2" s="1"/>
  <c r="O391" i="2"/>
  <c r="N391" i="2" s="1"/>
  <c r="M387" i="2"/>
  <c r="L387" i="2" s="1"/>
  <c r="O387" i="2"/>
  <c r="N387" i="2" s="1"/>
  <c r="M383" i="2"/>
  <c r="L383" i="2" s="1"/>
  <c r="O383" i="2"/>
  <c r="N383" i="2" s="1"/>
  <c r="M379" i="2"/>
  <c r="L379" i="2" s="1"/>
  <c r="O379" i="2"/>
  <c r="N379" i="2" s="1"/>
  <c r="M375" i="2"/>
  <c r="L375" i="2" s="1"/>
  <c r="O375" i="2"/>
  <c r="N375" i="2" s="1"/>
  <c r="M371" i="2"/>
  <c r="L371" i="2" s="1"/>
  <c r="O371" i="2"/>
  <c r="N371" i="2" s="1"/>
  <c r="M367" i="2"/>
  <c r="L367" i="2" s="1"/>
  <c r="O367" i="2"/>
  <c r="N367" i="2" s="1"/>
  <c r="M363" i="2"/>
  <c r="L363" i="2" s="1"/>
  <c r="O363" i="2"/>
  <c r="N363" i="2" s="1"/>
  <c r="M359" i="2"/>
  <c r="L359" i="2" s="1"/>
  <c r="O359" i="2"/>
  <c r="N359" i="2" s="1"/>
  <c r="M355" i="2"/>
  <c r="L355" i="2" s="1"/>
  <c r="O355" i="2"/>
  <c r="N355" i="2" s="1"/>
  <c r="M351" i="2"/>
  <c r="L351" i="2" s="1"/>
  <c r="O351" i="2"/>
  <c r="N351" i="2" s="1"/>
  <c r="M347" i="2"/>
  <c r="L347" i="2" s="1"/>
  <c r="O347" i="2"/>
  <c r="N347" i="2" s="1"/>
  <c r="M343" i="2"/>
  <c r="L343" i="2" s="1"/>
  <c r="O343" i="2"/>
  <c r="N343" i="2" s="1"/>
  <c r="M339" i="2"/>
  <c r="L339" i="2" s="1"/>
  <c r="O339" i="2"/>
  <c r="N339" i="2" s="1"/>
  <c r="M335" i="2"/>
  <c r="L335" i="2" s="1"/>
  <c r="O335" i="2"/>
  <c r="N335" i="2" s="1"/>
  <c r="M331" i="2"/>
  <c r="L331" i="2" s="1"/>
  <c r="O331" i="2"/>
  <c r="N331" i="2" s="1"/>
  <c r="M327" i="2"/>
  <c r="L327" i="2" s="1"/>
  <c r="O327" i="2"/>
  <c r="N327" i="2" s="1"/>
  <c r="M323" i="2"/>
  <c r="L323" i="2" s="1"/>
  <c r="O323" i="2"/>
  <c r="N323" i="2" s="1"/>
  <c r="M319" i="2"/>
  <c r="L319" i="2" s="1"/>
  <c r="O319" i="2"/>
  <c r="N319" i="2" s="1"/>
  <c r="M315" i="2"/>
  <c r="L315" i="2" s="1"/>
  <c r="O315" i="2"/>
  <c r="N315" i="2" s="1"/>
  <c r="M311" i="2"/>
  <c r="L311" i="2" s="1"/>
  <c r="O311" i="2"/>
  <c r="N311" i="2" s="1"/>
  <c r="M307" i="2"/>
  <c r="L307" i="2" s="1"/>
  <c r="O307" i="2"/>
  <c r="N307" i="2" s="1"/>
  <c r="M303" i="2"/>
  <c r="L303" i="2" s="1"/>
  <c r="O303" i="2"/>
  <c r="N303" i="2" s="1"/>
  <c r="M299" i="2"/>
  <c r="L299" i="2" s="1"/>
  <c r="O299" i="2"/>
  <c r="N299" i="2" s="1"/>
  <c r="M295" i="2"/>
  <c r="L295" i="2" s="1"/>
  <c r="O295" i="2"/>
  <c r="N295" i="2" s="1"/>
  <c r="M291" i="2"/>
  <c r="L291" i="2" s="1"/>
  <c r="O291" i="2"/>
  <c r="N291" i="2" s="1"/>
  <c r="M287" i="2"/>
  <c r="L287" i="2" s="1"/>
  <c r="O287" i="2"/>
  <c r="N287" i="2" s="1"/>
  <c r="M283" i="2"/>
  <c r="L283" i="2" s="1"/>
  <c r="O283" i="2"/>
  <c r="N283" i="2" s="1"/>
  <c r="M279" i="2"/>
  <c r="L279" i="2" s="1"/>
  <c r="O279" i="2"/>
  <c r="N279" i="2" s="1"/>
  <c r="M275" i="2"/>
  <c r="L275" i="2" s="1"/>
  <c r="O275" i="2"/>
  <c r="N275" i="2" s="1"/>
  <c r="M271" i="2"/>
  <c r="L271" i="2" s="1"/>
  <c r="O271" i="2"/>
  <c r="N271" i="2" s="1"/>
  <c r="M267" i="2"/>
  <c r="L267" i="2" s="1"/>
  <c r="O267" i="2"/>
  <c r="N267" i="2" s="1"/>
  <c r="M263" i="2"/>
  <c r="L263" i="2" s="1"/>
  <c r="O263" i="2"/>
  <c r="N263" i="2" s="1"/>
  <c r="M259" i="2"/>
  <c r="L259" i="2" s="1"/>
  <c r="O259" i="2"/>
  <c r="N259" i="2" s="1"/>
  <c r="M255" i="2"/>
  <c r="L255" i="2" s="1"/>
  <c r="O255" i="2"/>
  <c r="N255" i="2" s="1"/>
  <c r="M251" i="2"/>
  <c r="L251" i="2" s="1"/>
  <c r="O251" i="2"/>
  <c r="N251" i="2" s="1"/>
  <c r="M247" i="2"/>
  <c r="L247" i="2" s="1"/>
  <c r="O247" i="2"/>
  <c r="N247" i="2" s="1"/>
  <c r="M243" i="2"/>
  <c r="L243" i="2" s="1"/>
  <c r="O243" i="2"/>
  <c r="N243" i="2" s="1"/>
  <c r="M239" i="2"/>
  <c r="L239" i="2" s="1"/>
  <c r="O239" i="2"/>
  <c r="N239" i="2" s="1"/>
  <c r="M235" i="2"/>
  <c r="L235" i="2" s="1"/>
  <c r="O235" i="2"/>
  <c r="N235" i="2" s="1"/>
  <c r="M231" i="2"/>
  <c r="L231" i="2" s="1"/>
  <c r="O231" i="2"/>
  <c r="N231" i="2" s="1"/>
  <c r="M227" i="2"/>
  <c r="L227" i="2" s="1"/>
  <c r="O227" i="2"/>
  <c r="N227" i="2" s="1"/>
  <c r="M223" i="2"/>
  <c r="L223" i="2" s="1"/>
  <c r="O223" i="2"/>
  <c r="N223" i="2" s="1"/>
  <c r="M219" i="2"/>
  <c r="L219" i="2" s="1"/>
  <c r="O219" i="2"/>
  <c r="N219" i="2" s="1"/>
  <c r="M215" i="2"/>
  <c r="L215" i="2" s="1"/>
  <c r="O215" i="2"/>
  <c r="N215" i="2" s="1"/>
  <c r="M211" i="2"/>
  <c r="L211" i="2" s="1"/>
  <c r="O211" i="2"/>
  <c r="N211" i="2" s="1"/>
  <c r="M207" i="2"/>
  <c r="L207" i="2" s="1"/>
  <c r="O207" i="2"/>
  <c r="N207" i="2" s="1"/>
  <c r="M203" i="2"/>
  <c r="L203" i="2" s="1"/>
  <c r="O203" i="2"/>
  <c r="N203" i="2" s="1"/>
  <c r="M199" i="2"/>
  <c r="L199" i="2" s="1"/>
  <c r="O199" i="2"/>
  <c r="N199" i="2" s="1"/>
  <c r="M195" i="2"/>
  <c r="L195" i="2" s="1"/>
  <c r="O195" i="2"/>
  <c r="N195" i="2" s="1"/>
  <c r="M191" i="2"/>
  <c r="L191" i="2" s="1"/>
  <c r="O191" i="2"/>
  <c r="N191" i="2" s="1"/>
  <c r="M187" i="2"/>
  <c r="L187" i="2" s="1"/>
  <c r="O187" i="2"/>
  <c r="N187" i="2" s="1"/>
  <c r="M183" i="2"/>
  <c r="L183" i="2" s="1"/>
  <c r="O183" i="2"/>
  <c r="N183" i="2" s="1"/>
  <c r="M179" i="2"/>
  <c r="L179" i="2" s="1"/>
  <c r="O179" i="2"/>
  <c r="N179" i="2" s="1"/>
  <c r="M175" i="2"/>
  <c r="L175" i="2" s="1"/>
  <c r="O175" i="2"/>
  <c r="N175" i="2" s="1"/>
  <c r="M171" i="2"/>
  <c r="L171" i="2" s="1"/>
  <c r="O171" i="2"/>
  <c r="N171" i="2" s="1"/>
  <c r="M167" i="2"/>
  <c r="L167" i="2" s="1"/>
  <c r="O167" i="2"/>
  <c r="N167" i="2" s="1"/>
  <c r="M163" i="2"/>
  <c r="L163" i="2" s="1"/>
  <c r="O163" i="2"/>
  <c r="N163" i="2" s="1"/>
  <c r="M159" i="2"/>
  <c r="L159" i="2" s="1"/>
  <c r="O159" i="2"/>
  <c r="N159" i="2" s="1"/>
  <c r="M155" i="2"/>
  <c r="L155" i="2" s="1"/>
  <c r="O155" i="2"/>
  <c r="N155" i="2" s="1"/>
  <c r="M151" i="2"/>
  <c r="L151" i="2" s="1"/>
  <c r="O151" i="2"/>
  <c r="N151" i="2" s="1"/>
  <c r="M147" i="2"/>
  <c r="L147" i="2" s="1"/>
  <c r="O147" i="2"/>
  <c r="N147" i="2" s="1"/>
  <c r="M143" i="2"/>
  <c r="L143" i="2" s="1"/>
  <c r="O143" i="2"/>
  <c r="N143" i="2" s="1"/>
  <c r="M139" i="2"/>
  <c r="L139" i="2" s="1"/>
  <c r="O139" i="2"/>
  <c r="N139" i="2" s="1"/>
  <c r="M135" i="2"/>
  <c r="L135" i="2" s="1"/>
  <c r="O135" i="2"/>
  <c r="N135" i="2" s="1"/>
  <c r="M131" i="2"/>
  <c r="L131" i="2" s="1"/>
  <c r="O131" i="2"/>
  <c r="N131" i="2" s="1"/>
  <c r="M127" i="2"/>
  <c r="L127" i="2" s="1"/>
  <c r="O127" i="2"/>
  <c r="N127" i="2" s="1"/>
  <c r="M123" i="2"/>
  <c r="L123" i="2" s="1"/>
  <c r="O123" i="2"/>
  <c r="N123" i="2" s="1"/>
  <c r="M119" i="2"/>
  <c r="L119" i="2" s="1"/>
  <c r="O119" i="2"/>
  <c r="N119" i="2" s="1"/>
  <c r="M115" i="2"/>
  <c r="L115" i="2" s="1"/>
  <c r="O115" i="2"/>
  <c r="N115" i="2" s="1"/>
  <c r="M111" i="2"/>
  <c r="L111" i="2" s="1"/>
  <c r="O111" i="2"/>
  <c r="N111" i="2" s="1"/>
  <c r="M107" i="2"/>
  <c r="L107" i="2" s="1"/>
  <c r="O107" i="2"/>
  <c r="N107" i="2" s="1"/>
  <c r="M103" i="2"/>
  <c r="L103" i="2" s="1"/>
  <c r="O103" i="2"/>
  <c r="N103" i="2" s="1"/>
  <c r="M99" i="2"/>
  <c r="L99" i="2" s="1"/>
  <c r="O99" i="2"/>
  <c r="N99" i="2" s="1"/>
  <c r="M95" i="2"/>
  <c r="L95" i="2" s="1"/>
  <c r="O95" i="2"/>
  <c r="N95" i="2" s="1"/>
  <c r="M91" i="2"/>
  <c r="L91" i="2" s="1"/>
  <c r="O91" i="2"/>
  <c r="N91" i="2" s="1"/>
  <c r="M87" i="2"/>
  <c r="L87" i="2" s="1"/>
  <c r="O87" i="2"/>
  <c r="N87" i="2" s="1"/>
  <c r="M83" i="2"/>
  <c r="L83" i="2" s="1"/>
  <c r="O83" i="2"/>
  <c r="N83" i="2" s="1"/>
  <c r="M79" i="2"/>
  <c r="L79" i="2" s="1"/>
  <c r="O79" i="2"/>
  <c r="N79" i="2" s="1"/>
  <c r="M75" i="2"/>
  <c r="L75" i="2" s="1"/>
  <c r="O75" i="2"/>
  <c r="N75" i="2" s="1"/>
  <c r="M71" i="2"/>
  <c r="L71" i="2" s="1"/>
  <c r="O71" i="2"/>
  <c r="N71" i="2" s="1"/>
  <c r="M67" i="2"/>
  <c r="L67" i="2" s="1"/>
  <c r="O67" i="2"/>
  <c r="N67" i="2" s="1"/>
  <c r="M63" i="2"/>
  <c r="L63" i="2" s="1"/>
  <c r="O63" i="2"/>
  <c r="N63" i="2" s="1"/>
  <c r="M59" i="2"/>
  <c r="L59" i="2" s="1"/>
  <c r="O59" i="2"/>
  <c r="N59" i="2" s="1"/>
  <c r="M55" i="2"/>
  <c r="L55" i="2" s="1"/>
  <c r="O55" i="2"/>
  <c r="N55" i="2" s="1"/>
  <c r="M51" i="2"/>
  <c r="L51" i="2" s="1"/>
  <c r="O51" i="2"/>
  <c r="N51" i="2" s="1"/>
  <c r="M47" i="2"/>
  <c r="L47" i="2" s="1"/>
  <c r="O47" i="2"/>
  <c r="N47" i="2" s="1"/>
  <c r="M43" i="2"/>
  <c r="L43" i="2" s="1"/>
  <c r="O43" i="2"/>
  <c r="N43" i="2" s="1"/>
  <c r="M39" i="2"/>
  <c r="L39" i="2" s="1"/>
  <c r="O39" i="2"/>
  <c r="N39" i="2" s="1"/>
  <c r="M35" i="2"/>
  <c r="L35" i="2" s="1"/>
  <c r="O35" i="2"/>
  <c r="N35" i="2" s="1"/>
  <c r="M31" i="2"/>
  <c r="L31" i="2" s="1"/>
  <c r="O31" i="2"/>
  <c r="N31" i="2" s="1"/>
  <c r="M27" i="2"/>
  <c r="L27" i="2" s="1"/>
  <c r="O27" i="2"/>
  <c r="N27" i="2" s="1"/>
  <c r="M23" i="2"/>
  <c r="L23" i="2" s="1"/>
  <c r="O23" i="2"/>
  <c r="N23" i="2" s="1"/>
  <c r="M19" i="2"/>
  <c r="L19" i="2" s="1"/>
  <c r="O19" i="2"/>
  <c r="N19" i="2" s="1"/>
  <c r="M15" i="2"/>
  <c r="L15" i="2" s="1"/>
  <c r="O15" i="2"/>
  <c r="N15" i="2" s="1"/>
  <c r="M11" i="2"/>
  <c r="L11" i="2" s="1"/>
  <c r="O11" i="2"/>
  <c r="N11" i="2" s="1"/>
  <c r="M7" i="2"/>
  <c r="L7" i="2" s="1"/>
  <c r="O7" i="2"/>
  <c r="N7" i="2" s="1"/>
  <c r="M3" i="2"/>
  <c r="L3" i="2" s="1"/>
  <c r="O3" i="2"/>
  <c r="N3" i="2" s="1"/>
  <c r="I109" i="2" l="1"/>
  <c r="I181" i="2"/>
  <c r="I341" i="2"/>
  <c r="I470" i="2"/>
  <c r="I530" i="2"/>
  <c r="I686" i="2"/>
  <c r="I90" i="2"/>
  <c r="I178" i="2"/>
  <c r="I242" i="2"/>
  <c r="I342" i="2"/>
  <c r="I462" i="2"/>
  <c r="I519" i="2"/>
  <c r="I115" i="2"/>
  <c r="I191" i="2"/>
  <c r="I323" i="2"/>
  <c r="I367" i="2"/>
  <c r="I415" i="2"/>
  <c r="I488" i="2"/>
  <c r="I504" i="2"/>
  <c r="I612" i="2"/>
  <c r="I84" i="2"/>
  <c r="I124" i="2"/>
  <c r="I180" i="2"/>
  <c r="I280" i="2"/>
  <c r="I324" i="2"/>
  <c r="I376" i="2"/>
  <c r="I432" i="2"/>
  <c r="I653" i="2"/>
  <c r="I2" i="2"/>
  <c r="I501" i="2"/>
  <c r="I669" i="2"/>
  <c r="I121" i="2"/>
  <c r="I217" i="2"/>
  <c r="I345" i="2"/>
  <c r="I486" i="2"/>
  <c r="I642" i="2"/>
  <c r="I763" i="2"/>
  <c r="I106" i="2"/>
  <c r="I190" i="2"/>
  <c r="I246" i="2"/>
  <c r="I354" i="2"/>
  <c r="I487" i="2"/>
  <c r="I671" i="2"/>
  <c r="I131" i="2"/>
  <c r="I255" i="2"/>
  <c r="I339" i="2"/>
  <c r="I371" i="2"/>
  <c r="I427" i="2"/>
  <c r="I492" i="2"/>
  <c r="I516" i="2"/>
  <c r="I648" i="2"/>
  <c r="I96" i="2"/>
  <c r="I148" i="2"/>
  <c r="I188" i="2"/>
  <c r="I288" i="2"/>
  <c r="I340" i="2"/>
  <c r="I392" i="2"/>
  <c r="I444" i="2"/>
  <c r="I685" i="2"/>
  <c r="I384" i="2"/>
  <c r="I505" i="2"/>
  <c r="I729" i="2"/>
  <c r="I17" i="2"/>
  <c r="I145" i="2"/>
  <c r="I245" i="2"/>
  <c r="I365" i="2"/>
  <c r="I502" i="2"/>
  <c r="I666" i="2"/>
  <c r="I66" i="2"/>
  <c r="I114" i="2"/>
  <c r="I206" i="2"/>
  <c r="I258" i="2"/>
  <c r="I374" i="2"/>
  <c r="I495" i="2"/>
  <c r="I3" i="2"/>
  <c r="I163" i="2"/>
  <c r="I295" i="2"/>
  <c r="I343" i="2"/>
  <c r="I375" i="2"/>
  <c r="I472" i="2"/>
  <c r="I496" i="2"/>
  <c r="I596" i="2"/>
  <c r="I704" i="2"/>
  <c r="I104" i="2"/>
  <c r="I168" i="2"/>
  <c r="I228" i="2"/>
  <c r="I296" i="2"/>
  <c r="I344" i="2"/>
  <c r="I424" i="2"/>
  <c r="I460" i="2"/>
  <c r="I689" i="2"/>
  <c r="I477" i="2"/>
  <c r="I517" i="2"/>
  <c r="I105" i="2"/>
  <c r="I161" i="2"/>
  <c r="I297" i="2"/>
  <c r="I449" i="2"/>
  <c r="I518" i="2"/>
  <c r="I682" i="2"/>
  <c r="I74" i="2"/>
  <c r="I126" i="2"/>
  <c r="I222" i="2"/>
  <c r="I334" i="2"/>
  <c r="I402" i="2"/>
  <c r="I503" i="2"/>
  <c r="I63" i="2"/>
  <c r="I167" i="2"/>
  <c r="I315" i="2"/>
  <c r="I347" i="2"/>
  <c r="I403" i="2"/>
  <c r="I476" i="2"/>
  <c r="I500" i="2"/>
  <c r="I608" i="2"/>
  <c r="I72" i="2"/>
  <c r="I116" i="2"/>
  <c r="I172" i="2"/>
  <c r="I240" i="2"/>
  <c r="I308" i="2"/>
  <c r="I348" i="2"/>
  <c r="I428" i="2"/>
  <c r="I537" i="2"/>
  <c r="I693" i="2"/>
  <c r="I481" i="2"/>
  <c r="I529" i="2"/>
</calcChain>
</file>

<file path=xl/sharedStrings.xml><?xml version="1.0" encoding="utf-8"?>
<sst xmlns="http://schemas.openxmlformats.org/spreadsheetml/2006/main" count="15439" uniqueCount="3300">
  <si>
    <t>Main Control</t>
  </si>
  <si>
    <t>Control Enhancement</t>
  </si>
  <si>
    <t>Related Controls</t>
  </si>
  <si>
    <t>AC-2</t>
  </si>
  <si>
    <t>AU-2, AU-12</t>
  </si>
  <si>
    <t>SC-23</t>
  </si>
  <si>
    <t>AC-16</t>
  </si>
  <si>
    <t>CA-7</t>
  </si>
  <si>
    <t>PS-4</t>
  </si>
  <si>
    <t>AC-3</t>
  </si>
  <si>
    <t>CP-9,MP-6</t>
  </si>
  <si>
    <t>AC-25,SC-11</t>
  </si>
  <si>
    <t>CM-3</t>
  </si>
  <si>
    <t>AU-2,AU-6</t>
  </si>
  <si>
    <t>AC-4</t>
  </si>
  <si>
    <t>SI-4</t>
  </si>
  <si>
    <t>AC-16,SI-7</t>
  </si>
  <si>
    <t>SI-3</t>
  </si>
  <si>
    <t>IA-2,3,4,5</t>
  </si>
  <si>
    <t>AC-16,SC-16</t>
  </si>
  <si>
    <t>AC-6</t>
  </si>
  <si>
    <t>AC-17,18,19</t>
  </si>
  <si>
    <t>PL-4</t>
  </si>
  <si>
    <t>AC-17</t>
  </si>
  <si>
    <t>AC-4,SC-3,SC-30,SC-32</t>
  </si>
  <si>
    <t>CM-6</t>
  </si>
  <si>
    <t>IA-8</t>
  </si>
  <si>
    <t>AU-2</t>
  </si>
  <si>
    <t>AC-7</t>
  </si>
  <si>
    <t>AC-19,MP-5,MP-6,SC-13</t>
  </si>
  <si>
    <t>AU-2,AU-12</t>
  </si>
  <si>
    <t>SC-8,SC-12,SC-13</t>
  </si>
  <si>
    <t>SC-7</t>
  </si>
  <si>
    <t>AT-2,AT-3,PS-6</t>
  </si>
  <si>
    <t>AC-18</t>
  </si>
  <si>
    <t>SC-8,SC-13</t>
  </si>
  <si>
    <t>AC-19</t>
  </si>
  <si>
    <t>AC-3,SC-15</t>
  </si>
  <si>
    <t>PE-19</t>
  </si>
  <si>
    <t>CA-6,IR-4</t>
  </si>
  <si>
    <t>MP-5,SC-13,SC-28</t>
  </si>
  <si>
    <t>AC-20</t>
  </si>
  <si>
    <t>CA-2</t>
  </si>
  <si>
    <t>AT-2</t>
  </si>
  <si>
    <t>CA-2,CA-7,CP-4,IR-13</t>
  </si>
  <si>
    <t>PL-4,PM-12,PS-3,PS-6</t>
  </si>
  <si>
    <t>AT-3</t>
  </si>
  <si>
    <t>PE-1,PE-13,PE-14,PE-15</t>
  </si>
  <si>
    <t>PE-2,PE-3,PE-4,PE-5</t>
  </si>
  <si>
    <t>AU-3</t>
  </si>
  <si>
    <t>AU-6,AU-7</t>
  </si>
  <si>
    <t>AU-5</t>
  </si>
  <si>
    <t>AU-15</t>
  </si>
  <si>
    <t>AU-6</t>
  </si>
  <si>
    <t>AU-12,PM-7</t>
  </si>
  <si>
    <t>AU-12,IR-4</t>
  </si>
  <si>
    <t>AU-12,IR-4,RA-5</t>
  </si>
  <si>
    <t>AU-3,AU-9,AU-11,AU-12</t>
  </si>
  <si>
    <t>AU-7</t>
  </si>
  <si>
    <t>AU-9</t>
  </si>
  <si>
    <t>AU-4,AU-5</t>
  </si>
  <si>
    <t>AU-4,AU-5,AU-11</t>
  </si>
  <si>
    <t>AU-10,SC-12,SC-13</t>
  </si>
  <si>
    <t>AC-5</t>
  </si>
  <si>
    <t>AC-3,MP-2</t>
  </si>
  <si>
    <t>AU-10</t>
  </si>
  <si>
    <t>AC-4,AC-16</t>
  </si>
  <si>
    <t>AC-3,AC-4,AC-16</t>
  </si>
  <si>
    <t>AU-12</t>
  </si>
  <si>
    <t>AU-8,AU-12</t>
  </si>
  <si>
    <t>PE-3,SI-2</t>
  </si>
  <si>
    <t>CA-3</t>
  </si>
  <si>
    <t>CM-7</t>
  </si>
  <si>
    <t>CA-8</t>
  </si>
  <si>
    <t>CA-9</t>
  </si>
  <si>
    <t>CM-2</t>
  </si>
  <si>
    <t>CM-5</t>
  </si>
  <si>
    <t>CM-7,RA-5</t>
  </si>
  <si>
    <t>CM-4,SC-3,SC-7</t>
  </si>
  <si>
    <t>SC-13</t>
  </si>
  <si>
    <t>CM-4</t>
  </si>
  <si>
    <t>SA-11,SC-3,SC-7</t>
  </si>
  <si>
    <t>SA-11</t>
  </si>
  <si>
    <t>AU-2,AU-12,AU-6,CM-3,CM-6</t>
  </si>
  <si>
    <t>AU-6,AU-7,CM-3,CM-5,PE-6,PE-8</t>
  </si>
  <si>
    <t>CM-7,SC-13,SI-7</t>
  </si>
  <si>
    <t>AC-5,CM-3</t>
  </si>
  <si>
    <t>CA-7,CM-4</t>
  </si>
  <si>
    <t>IR-4,SI-7</t>
  </si>
  <si>
    <t>AC-18,CM-7,IA-2</t>
  </si>
  <si>
    <t>CM-8,PM-5</t>
  </si>
  <si>
    <t>CM-6,CM-8,PM-5</t>
  </si>
  <si>
    <t>CM-2,CM-6,CM-8,PM-5,SA-10,SC-34,SI-7</t>
  </si>
  <si>
    <t>CM-8</t>
  </si>
  <si>
    <t>SI-7</t>
  </si>
  <si>
    <t>AC-17,AC-18,AC-19,CA-7,SI-3,SI-4,SI-7,RA-5</t>
  </si>
  <si>
    <t>CM-2,CM-6</t>
  </si>
  <si>
    <t>SA-4</t>
  </si>
  <si>
    <t>CM-11</t>
  </si>
  <si>
    <t>CA-7,SI-4</t>
  </si>
  <si>
    <t>CP-2</t>
  </si>
  <si>
    <t>PE-12</t>
  </si>
  <si>
    <t>SA-9</t>
  </si>
  <si>
    <t>SA-14,SA-15</t>
  </si>
  <si>
    <t>CP-4</t>
  </si>
  <si>
    <t>IR-8,PM-8</t>
  </si>
  <si>
    <t>CP-7</t>
  </si>
  <si>
    <t>CP-10,SC-24</t>
  </si>
  <si>
    <t>CP-6</t>
  </si>
  <si>
    <t>RA-3</t>
  </si>
  <si>
    <t>CM-4,CM-6</t>
  </si>
  <si>
    <t>CP-9</t>
  </si>
  <si>
    <t>CM-2,CM-8</t>
  </si>
  <si>
    <t>CP-7,CP-10</t>
  </si>
  <si>
    <t>CP-10</t>
  </si>
  <si>
    <t>AC-3,AC-6,PE-3</t>
  </si>
  <si>
    <t>IA-2</t>
  </si>
  <si>
    <t>AU-2,PE-3,SA-4</t>
  </si>
  <si>
    <t>IA-10,IA-11,SC-37</t>
  </si>
  <si>
    <t>IA-3</t>
  </si>
  <si>
    <t>AU-2,AU-3,AU-6,AU-12</t>
  </si>
  <si>
    <t>IA-4</t>
  </si>
  <si>
    <t>IA-5</t>
  </si>
  <si>
    <t>IA-6</t>
  </si>
  <si>
    <t>CA-2,CA-7,RA-5</t>
  </si>
  <si>
    <t>IR-3</t>
  </si>
  <si>
    <t>IR-4</t>
  </si>
  <si>
    <t>AC-2,AC-4,AC-16,CM-2,CM-3,CM-4</t>
  </si>
  <si>
    <t>IR-5</t>
  </si>
  <si>
    <t>AU-7,IR-4</t>
  </si>
  <si>
    <t>IR-6</t>
  </si>
  <si>
    <t>IR-7</t>
  </si>
  <si>
    <t>MA-2</t>
  </si>
  <si>
    <t>CA-7,MA-3</t>
  </si>
  <si>
    <t>MA-3</t>
  </si>
  <si>
    <t>AC-2,AC-3,AC-5,AC-6</t>
  </si>
  <si>
    <t>MA-4</t>
  </si>
  <si>
    <t>AU-2,AU-6,AU-12</t>
  </si>
  <si>
    <t>MA-3,SA-12,SI-3,SI-7</t>
  </si>
  <si>
    <t>MA-5</t>
  </si>
  <si>
    <t>MP-6,PL-2</t>
  </si>
  <si>
    <t>PS-3</t>
  </si>
  <si>
    <t>MP-4</t>
  </si>
  <si>
    <t>AU-2,AU-9,AU-6,AU-12</t>
  </si>
  <si>
    <t>MP-5</t>
  </si>
  <si>
    <t>MP-2</t>
  </si>
  <si>
    <t>MP-6</t>
  </si>
  <si>
    <t>SI-12</t>
  </si>
  <si>
    <t>MP-7</t>
  </si>
  <si>
    <t>PE-2</t>
  </si>
  <si>
    <t>AC-2,AC-3,AC-6</t>
  </si>
  <si>
    <t>IA-2,IA-4,IA-5</t>
  </si>
  <si>
    <t>PS-2,PS-6</t>
  </si>
  <si>
    <t>PE-3</t>
  </si>
  <si>
    <t>PS-2</t>
  </si>
  <si>
    <t>AC-4,SC-7</t>
  </si>
  <si>
    <t>CP-6,CP-7</t>
  </si>
  <si>
    <t>SA-12</t>
  </si>
  <si>
    <t>CA-2,CA-7</t>
  </si>
  <si>
    <t>PE-6</t>
  </si>
  <si>
    <t>PS-2,PS-3</t>
  </si>
  <si>
    <t>PE-18</t>
  </si>
  <si>
    <t>PM-8</t>
  </si>
  <si>
    <t>PL-2</t>
  </si>
  <si>
    <t>CP-4,IR-4</t>
  </si>
  <si>
    <t>PL-8</t>
  </si>
  <si>
    <t>SC-29,SC-36</t>
  </si>
  <si>
    <t>AC-3,AC-4</t>
  </si>
  <si>
    <t>RA-5</t>
  </si>
  <si>
    <t>SI-3,SI-7</t>
  </si>
  <si>
    <t>SI-3,SI-5</t>
  </si>
  <si>
    <t>AU-13</t>
  </si>
  <si>
    <t>IR-4,IR-5,SI-4</t>
  </si>
  <si>
    <t>SA-5</t>
  </si>
  <si>
    <t>SC-12,SC-13</t>
  </si>
  <si>
    <t>CM-7,SA-9</t>
  </si>
  <si>
    <t>IA-2,IA-8</t>
  </si>
  <si>
    <t>CA-6,RA-3</t>
  </si>
  <si>
    <t>SA-10</t>
  </si>
  <si>
    <t>PM-15,RA-5</t>
  </si>
  <si>
    <t>AT-3,CA-7,RA-5,SA-12</t>
  </si>
  <si>
    <t>SA-19</t>
  </si>
  <si>
    <t>CA-2,SA-11</t>
  </si>
  <si>
    <t>SA-15</t>
  </si>
  <si>
    <t>SA-4,SA-14</t>
  </si>
  <si>
    <t>IR-8</t>
  </si>
  <si>
    <t>SA-17</t>
  </si>
  <si>
    <t>SC-3</t>
  </si>
  <si>
    <t>AC-5,AC-6</t>
  </si>
  <si>
    <t>SC-2</t>
  </si>
  <si>
    <t>SC-5</t>
  </si>
  <si>
    <t>SC-8</t>
  </si>
  <si>
    <t>AC-3,AU-2</t>
  </si>
  <si>
    <t>AU-2,AU-6,SC-38,SC-44,SI-3,SI-4</t>
  </si>
  <si>
    <t>SA-8,SC-2,SC-3</t>
  </si>
  <si>
    <t>PE-4,PE-19</t>
  </si>
  <si>
    <t>AC-2,AC-3,AU-2,SI-4</t>
  </si>
  <si>
    <t>SC-4</t>
  </si>
  <si>
    <t>CP-2,SC-24</t>
  </si>
  <si>
    <t>CA-9,SC-3</t>
  </si>
  <si>
    <t>SC-28</t>
  </si>
  <si>
    <t>AC-19,SC-12</t>
  </si>
  <si>
    <t>SI-2</t>
  </si>
  <si>
    <t>CM-6,SI-4</t>
  </si>
  <si>
    <t>AU-2,SI-8</t>
  </si>
  <si>
    <t>SI-8</t>
  </si>
  <si>
    <t>AC-6,CM-5</t>
  </si>
  <si>
    <t>SC-12,SC-13,SC-23</t>
  </si>
  <si>
    <t>AU-5,PE-6</t>
  </si>
  <si>
    <t>AC-18,IA-3</t>
  </si>
  <si>
    <t>AC-6,CM-7,SA-5,SA-9</t>
  </si>
  <si>
    <t>SI-6</t>
  </si>
  <si>
    <t>SA-12,SI-4,SI-5</t>
  </si>
  <si>
    <t>AU-3,SI-2,SI-8</t>
  </si>
  <si>
    <t>AU-3,SI-2,SI-7</t>
  </si>
  <si>
    <t>SI-10</t>
  </si>
  <si>
    <t>CM-3,CM-5</t>
  </si>
  <si>
    <t xml:space="preserve">Main Control </t>
  </si>
  <si>
    <t>AC-1</t>
  </si>
  <si>
    <t>PM-9</t>
  </si>
  <si>
    <t>Family</t>
  </si>
  <si>
    <t>Family Name</t>
  </si>
  <si>
    <t>Priority</t>
  </si>
  <si>
    <t>P1</t>
  </si>
  <si>
    <t>P2</t>
  </si>
  <si>
    <t>High</t>
  </si>
  <si>
    <t>Medium</t>
  </si>
  <si>
    <t>Low</t>
  </si>
  <si>
    <t>Control Name</t>
  </si>
  <si>
    <t>ACCESS CONTROL POLICY AND PROCEDURES</t>
  </si>
  <si>
    <t>ACCOUNT MANAGEMENT</t>
  </si>
  <si>
    <r>
      <t>AC-2 (</t>
    </r>
    <r>
      <rPr>
        <sz val="11"/>
        <color rgb="FF337AB7"/>
        <rFont val="Helvetica"/>
        <family val="2"/>
      </rPr>
      <t>1</t>
    </r>
    <r>
      <rPr>
        <sz val="11"/>
        <color rgb="FF333333"/>
        <rFont val="Helvetica"/>
        <family val="2"/>
      </rPr>
      <t>) (</t>
    </r>
    <r>
      <rPr>
        <sz val="11"/>
        <color rgb="FF337AB7"/>
        <rFont val="Helvetica"/>
        <family val="2"/>
      </rPr>
      <t>2</t>
    </r>
    <r>
      <rPr>
        <sz val="11"/>
        <color rgb="FF333333"/>
        <rFont val="Helvetica"/>
        <family val="2"/>
      </rPr>
      <t>) (</t>
    </r>
    <r>
      <rPr>
        <sz val="11"/>
        <color rgb="FF337AB7"/>
        <rFont val="Helvetica"/>
        <family val="2"/>
      </rPr>
      <t>3</t>
    </r>
    <r>
      <rPr>
        <sz val="11"/>
        <color rgb="FF333333"/>
        <rFont val="Helvetica"/>
        <family val="2"/>
      </rPr>
      <t>) (</t>
    </r>
    <r>
      <rPr>
        <sz val="11"/>
        <color rgb="FF337AB7"/>
        <rFont val="Helvetica"/>
        <family val="2"/>
      </rPr>
      <t>4</t>
    </r>
    <r>
      <rPr>
        <sz val="11"/>
        <color rgb="FF333333"/>
        <rFont val="Helvetica"/>
        <family val="2"/>
      </rPr>
      <t>)</t>
    </r>
  </si>
  <si>
    <r>
      <t>AC-2 (</t>
    </r>
    <r>
      <rPr>
        <sz val="11"/>
        <color rgb="FF337AB7"/>
        <rFont val="Helvetica"/>
        <family val="2"/>
      </rPr>
      <t>1</t>
    </r>
    <r>
      <rPr>
        <sz val="11"/>
        <color rgb="FF333333"/>
        <rFont val="Helvetica"/>
        <family val="2"/>
      </rPr>
      <t>) (</t>
    </r>
    <r>
      <rPr>
        <sz val="11"/>
        <color rgb="FF337AB7"/>
        <rFont val="Helvetica"/>
        <family val="2"/>
      </rPr>
      <t>2</t>
    </r>
    <r>
      <rPr>
        <sz val="11"/>
        <color rgb="FF333333"/>
        <rFont val="Helvetica"/>
        <family val="2"/>
      </rPr>
      <t>) (</t>
    </r>
    <r>
      <rPr>
        <sz val="11"/>
        <color rgb="FF337AB7"/>
        <rFont val="Helvetica"/>
        <family val="2"/>
      </rPr>
      <t>3</t>
    </r>
    <r>
      <rPr>
        <sz val="11"/>
        <color rgb="FF333333"/>
        <rFont val="Helvetica"/>
        <family val="2"/>
      </rPr>
      <t>) (</t>
    </r>
    <r>
      <rPr>
        <sz val="11"/>
        <color rgb="FF337AB7"/>
        <rFont val="Helvetica"/>
        <family val="2"/>
      </rPr>
      <t>4</t>
    </r>
    <r>
      <rPr>
        <sz val="11"/>
        <color rgb="FF333333"/>
        <rFont val="Helvetica"/>
        <family val="2"/>
      </rPr>
      <t>) (</t>
    </r>
    <r>
      <rPr>
        <sz val="11"/>
        <color rgb="FF337AB7"/>
        <rFont val="Helvetica"/>
        <family val="2"/>
      </rPr>
      <t>5</t>
    </r>
    <r>
      <rPr>
        <sz val="11"/>
        <color rgb="FF333333"/>
        <rFont val="Helvetica"/>
        <family val="2"/>
      </rPr>
      <t>) (</t>
    </r>
    <r>
      <rPr>
        <sz val="11"/>
        <color rgb="FF337AB7"/>
        <rFont val="Helvetica"/>
        <family val="2"/>
      </rPr>
      <t>11</t>
    </r>
    <r>
      <rPr>
        <sz val="11"/>
        <color rgb="FF333333"/>
        <rFont val="Helvetica"/>
        <family val="2"/>
      </rPr>
      <t>) (</t>
    </r>
    <r>
      <rPr>
        <sz val="11"/>
        <color rgb="FF337AB7"/>
        <rFont val="Helvetica"/>
        <family val="2"/>
      </rPr>
      <t>12</t>
    </r>
    <r>
      <rPr>
        <sz val="11"/>
        <color rgb="FF333333"/>
        <rFont val="Helvetica"/>
        <family val="2"/>
      </rPr>
      <t>) (</t>
    </r>
    <r>
      <rPr>
        <sz val="11"/>
        <color rgb="FF337AB7"/>
        <rFont val="Helvetica"/>
        <family val="2"/>
      </rPr>
      <t>13</t>
    </r>
    <r>
      <rPr>
        <sz val="11"/>
        <color rgb="FF333333"/>
        <rFont val="Helvetica"/>
        <family val="2"/>
      </rPr>
      <t>)</t>
    </r>
  </si>
  <si>
    <t>ACCESS ENFORCEMENT</t>
  </si>
  <si>
    <t>INFORMATION FLOW ENFORCEMENT</t>
  </si>
  <si>
    <t>SEPARATION OF DUTIES</t>
  </si>
  <si>
    <t>LEAST PRIVILEGE</t>
  </si>
  <si>
    <r>
      <t>AC-6 (</t>
    </r>
    <r>
      <rPr>
        <sz val="11"/>
        <color rgb="FF337AB7"/>
        <rFont val="Helvetica"/>
        <family val="2"/>
      </rPr>
      <t>1</t>
    </r>
    <r>
      <rPr>
        <sz val="11"/>
        <color rgb="FF333333"/>
        <rFont val="Helvetica"/>
        <family val="2"/>
      </rPr>
      <t>) (</t>
    </r>
    <r>
      <rPr>
        <sz val="11"/>
        <color rgb="FF337AB7"/>
        <rFont val="Helvetica"/>
        <family val="2"/>
      </rPr>
      <t>2</t>
    </r>
    <r>
      <rPr>
        <sz val="11"/>
        <color rgb="FF333333"/>
        <rFont val="Helvetica"/>
        <family val="2"/>
      </rPr>
      <t>) (</t>
    </r>
    <r>
      <rPr>
        <sz val="11"/>
        <color rgb="FF337AB7"/>
        <rFont val="Helvetica"/>
        <family val="2"/>
      </rPr>
      <t>5</t>
    </r>
    <r>
      <rPr>
        <sz val="11"/>
        <color rgb="FF333333"/>
        <rFont val="Helvetica"/>
        <family val="2"/>
      </rPr>
      <t>) (</t>
    </r>
    <r>
      <rPr>
        <sz val="11"/>
        <color rgb="FF337AB7"/>
        <rFont val="Helvetica"/>
        <family val="2"/>
      </rPr>
      <t>9</t>
    </r>
    <r>
      <rPr>
        <sz val="11"/>
        <color rgb="FF333333"/>
        <rFont val="Helvetica"/>
        <family val="2"/>
      </rPr>
      <t>) (</t>
    </r>
    <r>
      <rPr>
        <sz val="11"/>
        <color rgb="FF337AB7"/>
        <rFont val="Helvetica"/>
        <family val="2"/>
      </rPr>
      <t>10</t>
    </r>
    <r>
      <rPr>
        <sz val="11"/>
        <color rgb="FF333333"/>
        <rFont val="Helvetica"/>
        <family val="2"/>
      </rPr>
      <t>)</t>
    </r>
  </si>
  <si>
    <r>
      <t>AC-6 (</t>
    </r>
    <r>
      <rPr>
        <sz val="11"/>
        <color rgb="FF337AB7"/>
        <rFont val="Helvetica"/>
        <family val="2"/>
      </rPr>
      <t>1</t>
    </r>
    <r>
      <rPr>
        <sz val="11"/>
        <color rgb="FF333333"/>
        <rFont val="Helvetica"/>
        <family val="2"/>
      </rPr>
      <t>) (</t>
    </r>
    <r>
      <rPr>
        <sz val="11"/>
        <color rgb="FF337AB7"/>
        <rFont val="Helvetica"/>
        <family val="2"/>
      </rPr>
      <t>2</t>
    </r>
    <r>
      <rPr>
        <sz val="11"/>
        <color rgb="FF333333"/>
        <rFont val="Helvetica"/>
        <family val="2"/>
      </rPr>
      <t>) (</t>
    </r>
    <r>
      <rPr>
        <sz val="11"/>
        <color rgb="FF337AB7"/>
        <rFont val="Helvetica"/>
        <family val="2"/>
      </rPr>
      <t>3</t>
    </r>
    <r>
      <rPr>
        <sz val="11"/>
        <color rgb="FF333333"/>
        <rFont val="Helvetica"/>
        <family val="2"/>
      </rPr>
      <t>) (</t>
    </r>
    <r>
      <rPr>
        <sz val="11"/>
        <color rgb="FF337AB7"/>
        <rFont val="Helvetica"/>
        <family val="2"/>
      </rPr>
      <t>5</t>
    </r>
    <r>
      <rPr>
        <sz val="11"/>
        <color rgb="FF333333"/>
        <rFont val="Helvetica"/>
        <family val="2"/>
      </rPr>
      <t>) (</t>
    </r>
    <r>
      <rPr>
        <sz val="11"/>
        <color rgb="FF337AB7"/>
        <rFont val="Helvetica"/>
        <family val="2"/>
      </rPr>
      <t>9</t>
    </r>
    <r>
      <rPr>
        <sz val="11"/>
        <color rgb="FF333333"/>
        <rFont val="Helvetica"/>
        <family val="2"/>
      </rPr>
      <t>) (</t>
    </r>
    <r>
      <rPr>
        <sz val="11"/>
        <color rgb="FF337AB7"/>
        <rFont val="Helvetica"/>
        <family val="2"/>
      </rPr>
      <t>10</t>
    </r>
    <r>
      <rPr>
        <sz val="11"/>
        <color rgb="FF333333"/>
        <rFont val="Helvetica"/>
        <family val="2"/>
      </rPr>
      <t>)</t>
    </r>
  </si>
  <si>
    <t>UNSUCCESSFUL LOGON ATTEMPTS</t>
  </si>
  <si>
    <t>AC-8</t>
  </si>
  <si>
    <t>SYSTEM USE NOTIFICATION</t>
  </si>
  <si>
    <t>AC-10</t>
  </si>
  <si>
    <t>CONCURRENT SESSION CONTROL</t>
  </si>
  <si>
    <t>P3</t>
  </si>
  <si>
    <t>AC-11</t>
  </si>
  <si>
    <t>SESSION LOCK</t>
  </si>
  <si>
    <t>AC-11 (1)</t>
  </si>
  <si>
    <t>AC-12</t>
  </si>
  <si>
    <t>SESSION TERMINATION</t>
  </si>
  <si>
    <t>AC-14</t>
  </si>
  <si>
    <t>PERMITTED ACTIONS WITHOUT IDENTIFICATION OR AUTHENTICATION</t>
  </si>
  <si>
    <t>REMOTE ACCESS</t>
  </si>
  <si>
    <r>
      <t>AC-17 (</t>
    </r>
    <r>
      <rPr>
        <sz val="11"/>
        <color rgb="FF286091"/>
        <rFont val="Helvetica"/>
        <family val="2"/>
      </rPr>
      <t>1</t>
    </r>
    <r>
      <rPr>
        <sz val="11"/>
        <color rgb="FF333333"/>
        <rFont val="Helvetica"/>
        <family val="2"/>
      </rPr>
      <t>) (</t>
    </r>
    <r>
      <rPr>
        <sz val="11"/>
        <color rgb="FF286091"/>
        <rFont val="Helvetica"/>
        <family val="2"/>
      </rPr>
      <t>2</t>
    </r>
    <r>
      <rPr>
        <sz val="11"/>
        <color rgb="FF333333"/>
        <rFont val="Helvetica"/>
        <family val="2"/>
      </rPr>
      <t>) (</t>
    </r>
    <r>
      <rPr>
        <sz val="11"/>
        <color rgb="FF286091"/>
        <rFont val="Helvetica"/>
        <family val="2"/>
      </rPr>
      <t>3</t>
    </r>
    <r>
      <rPr>
        <sz val="11"/>
        <color rgb="FF333333"/>
        <rFont val="Helvetica"/>
        <family val="2"/>
      </rPr>
      <t>) (</t>
    </r>
    <r>
      <rPr>
        <sz val="11"/>
        <color rgb="FF286091"/>
        <rFont val="Helvetica"/>
        <family val="2"/>
      </rPr>
      <t>4</t>
    </r>
    <r>
      <rPr>
        <sz val="11"/>
        <color rgb="FF333333"/>
        <rFont val="Helvetica"/>
        <family val="2"/>
      </rPr>
      <t>)</t>
    </r>
  </si>
  <si>
    <t>WIRELESS ACCESS</t>
  </si>
  <si>
    <t>AC-18 (1)</t>
  </si>
  <si>
    <r>
      <t>AC-18 (</t>
    </r>
    <r>
      <rPr>
        <sz val="11"/>
        <color rgb="FF337AB7"/>
        <rFont val="Helvetica"/>
        <family val="2"/>
      </rPr>
      <t>1</t>
    </r>
    <r>
      <rPr>
        <sz val="11"/>
        <color rgb="FF333333"/>
        <rFont val="Helvetica"/>
        <family val="2"/>
      </rPr>
      <t>) (</t>
    </r>
    <r>
      <rPr>
        <sz val="11"/>
        <color rgb="FF337AB7"/>
        <rFont val="Helvetica"/>
        <family val="2"/>
      </rPr>
      <t>4</t>
    </r>
    <r>
      <rPr>
        <sz val="11"/>
        <color rgb="FF333333"/>
        <rFont val="Helvetica"/>
        <family val="2"/>
      </rPr>
      <t>) (</t>
    </r>
    <r>
      <rPr>
        <sz val="11"/>
        <color rgb="FF337AB7"/>
        <rFont val="Helvetica"/>
        <family val="2"/>
      </rPr>
      <t>5</t>
    </r>
    <r>
      <rPr>
        <sz val="11"/>
        <color rgb="FF333333"/>
        <rFont val="Helvetica"/>
        <family val="2"/>
      </rPr>
      <t>)</t>
    </r>
  </si>
  <si>
    <t>ACCESS CONTROL FOR MOBILE DEVICES</t>
  </si>
  <si>
    <t>AC-19 (5)</t>
  </si>
  <si>
    <t>USE OF EXTERNAL INFORMATION SYSTEMS</t>
  </si>
  <si>
    <r>
      <t>AC-20 (</t>
    </r>
    <r>
      <rPr>
        <sz val="11"/>
        <color rgb="FF337AB7"/>
        <rFont val="Helvetica"/>
        <family val="2"/>
      </rPr>
      <t>1</t>
    </r>
    <r>
      <rPr>
        <sz val="11"/>
        <color rgb="FF333333"/>
        <rFont val="Helvetica"/>
        <family val="2"/>
      </rPr>
      <t>) (</t>
    </r>
    <r>
      <rPr>
        <sz val="11"/>
        <color rgb="FF337AB7"/>
        <rFont val="Helvetica"/>
        <family val="2"/>
      </rPr>
      <t>2</t>
    </r>
    <r>
      <rPr>
        <sz val="11"/>
        <color rgb="FF333333"/>
        <rFont val="Helvetica"/>
        <family val="2"/>
      </rPr>
      <t>)</t>
    </r>
  </si>
  <si>
    <t>AC-21</t>
  </si>
  <si>
    <t>INFORMATION SHARING</t>
  </si>
  <si>
    <t>AC-22</t>
  </si>
  <si>
    <t>PUBLICLY ACCESSIBLE CONTENT</t>
  </si>
  <si>
    <t>AT-1</t>
  </si>
  <si>
    <t>SECURITY AWARENESS AND TRAINING POLICY AND PROCEDURES</t>
  </si>
  <si>
    <t>SECURITY AWARENESS TRAINING</t>
  </si>
  <si>
    <t>AT-2 (2)</t>
  </si>
  <si>
    <t>ROLE-BASED SECURITY TRAINING</t>
  </si>
  <si>
    <t>AT-4</t>
  </si>
  <si>
    <t>SECURITY TRAINING RECORDS</t>
  </si>
  <si>
    <t>AU-1</t>
  </si>
  <si>
    <t>AUDIT AND ACCOUNTABILITY POLICY AND PROCEDURES</t>
  </si>
  <si>
    <t>AUDIT EVENTS</t>
  </si>
  <si>
    <t>AU-2 (3)</t>
  </si>
  <si>
    <t>CONTENT OF AUDIT RECORDS</t>
  </si>
  <si>
    <t>AU-3 (1)</t>
  </si>
  <si>
    <r>
      <t>AU-3 (</t>
    </r>
    <r>
      <rPr>
        <sz val="11"/>
        <color rgb="FF286091"/>
        <rFont val="Helvetica"/>
        <family val="2"/>
      </rPr>
      <t>1</t>
    </r>
    <r>
      <rPr>
        <sz val="11"/>
        <color rgb="FF333333"/>
        <rFont val="Helvetica"/>
        <family val="2"/>
      </rPr>
      <t>) (</t>
    </r>
    <r>
      <rPr>
        <sz val="11"/>
        <color rgb="FF286091"/>
        <rFont val="Helvetica"/>
        <family val="2"/>
      </rPr>
      <t>2</t>
    </r>
    <r>
      <rPr>
        <sz val="11"/>
        <color rgb="FF333333"/>
        <rFont val="Helvetica"/>
        <family val="2"/>
      </rPr>
      <t>)</t>
    </r>
  </si>
  <si>
    <t>AU-4</t>
  </si>
  <si>
    <t>AUDIT STORAGE CAPACITY</t>
  </si>
  <si>
    <t>RESPONSE TO AUDIT PROCESSING FAILURES</t>
  </si>
  <si>
    <r>
      <t>AU-5 (</t>
    </r>
    <r>
      <rPr>
        <sz val="11"/>
        <color rgb="FF286091"/>
        <rFont val="Helvetica"/>
        <family val="2"/>
      </rPr>
      <t>1</t>
    </r>
    <r>
      <rPr>
        <sz val="11"/>
        <color rgb="FF333333"/>
        <rFont val="Helvetica"/>
        <family val="2"/>
      </rPr>
      <t>) (</t>
    </r>
    <r>
      <rPr>
        <sz val="11"/>
        <color rgb="FF286091"/>
        <rFont val="Helvetica"/>
        <family val="2"/>
      </rPr>
      <t>2</t>
    </r>
    <r>
      <rPr>
        <sz val="11"/>
        <color rgb="FF333333"/>
        <rFont val="Helvetica"/>
        <family val="2"/>
      </rPr>
      <t>)</t>
    </r>
  </si>
  <si>
    <t>AUDIT REVIEW, ANALYSIS, AND REPORTING</t>
  </si>
  <si>
    <r>
      <t>AU-6 (</t>
    </r>
    <r>
      <rPr>
        <sz val="11"/>
        <color rgb="FF337AB7"/>
        <rFont val="Helvetica"/>
        <family val="2"/>
      </rPr>
      <t>1</t>
    </r>
    <r>
      <rPr>
        <sz val="11"/>
        <color rgb="FF333333"/>
        <rFont val="Helvetica"/>
        <family val="2"/>
      </rPr>
      <t>) (</t>
    </r>
    <r>
      <rPr>
        <sz val="11"/>
        <color rgb="FF337AB7"/>
        <rFont val="Helvetica"/>
        <family val="2"/>
      </rPr>
      <t>3</t>
    </r>
    <r>
      <rPr>
        <sz val="11"/>
        <color rgb="FF333333"/>
        <rFont val="Helvetica"/>
        <family val="2"/>
      </rPr>
      <t>)</t>
    </r>
  </si>
  <si>
    <r>
      <t>AU-6 (</t>
    </r>
    <r>
      <rPr>
        <sz val="11"/>
        <color rgb="FF337AB7"/>
        <rFont val="Helvetica"/>
        <family val="2"/>
      </rPr>
      <t>1</t>
    </r>
    <r>
      <rPr>
        <sz val="11"/>
        <color rgb="FF333333"/>
        <rFont val="Helvetica"/>
        <family val="2"/>
      </rPr>
      <t>) (</t>
    </r>
    <r>
      <rPr>
        <sz val="11"/>
        <color rgb="FF337AB7"/>
        <rFont val="Helvetica"/>
        <family val="2"/>
      </rPr>
      <t>3</t>
    </r>
    <r>
      <rPr>
        <sz val="11"/>
        <color rgb="FF333333"/>
        <rFont val="Helvetica"/>
        <family val="2"/>
      </rPr>
      <t>) (</t>
    </r>
    <r>
      <rPr>
        <sz val="11"/>
        <color rgb="FF337AB7"/>
        <rFont val="Helvetica"/>
        <family val="2"/>
      </rPr>
      <t>5</t>
    </r>
    <r>
      <rPr>
        <sz val="11"/>
        <color rgb="FF333333"/>
        <rFont val="Helvetica"/>
        <family val="2"/>
      </rPr>
      <t>) (</t>
    </r>
    <r>
      <rPr>
        <sz val="11"/>
        <color rgb="FF337AB7"/>
        <rFont val="Helvetica"/>
        <family val="2"/>
      </rPr>
      <t>6</t>
    </r>
    <r>
      <rPr>
        <sz val="11"/>
        <color rgb="FF333333"/>
        <rFont val="Helvetica"/>
        <family val="2"/>
      </rPr>
      <t>)</t>
    </r>
  </si>
  <si>
    <t>AUDIT REDUCTION AND REPORT GENERATION</t>
  </si>
  <si>
    <t>AU-7 (1)</t>
  </si>
  <si>
    <t>AU-8</t>
  </si>
  <si>
    <t>TIME STAMPS</t>
  </si>
  <si>
    <t>AU-8 (1)</t>
  </si>
  <si>
    <t>PROTECTION OF AUDIT INFORMATION</t>
  </si>
  <si>
    <t>AU-9 (4)</t>
  </si>
  <si>
    <r>
      <t>AU-9 (</t>
    </r>
    <r>
      <rPr>
        <sz val="11"/>
        <color rgb="FF286091"/>
        <rFont val="Helvetica"/>
        <family val="2"/>
      </rPr>
      <t>2</t>
    </r>
    <r>
      <rPr>
        <sz val="11"/>
        <color rgb="FF333333"/>
        <rFont val="Helvetica"/>
        <family val="2"/>
      </rPr>
      <t>) (</t>
    </r>
    <r>
      <rPr>
        <sz val="11"/>
        <color rgb="FF286091"/>
        <rFont val="Helvetica"/>
        <family val="2"/>
      </rPr>
      <t>3</t>
    </r>
    <r>
      <rPr>
        <sz val="11"/>
        <color rgb="FF333333"/>
        <rFont val="Helvetica"/>
        <family val="2"/>
      </rPr>
      <t>) (</t>
    </r>
    <r>
      <rPr>
        <sz val="11"/>
        <color rgb="FF286091"/>
        <rFont val="Helvetica"/>
        <family val="2"/>
      </rPr>
      <t>4</t>
    </r>
    <r>
      <rPr>
        <sz val="11"/>
        <color rgb="FF333333"/>
        <rFont val="Helvetica"/>
        <family val="2"/>
      </rPr>
      <t>)</t>
    </r>
  </si>
  <si>
    <t>NON-REPUDIATION</t>
  </si>
  <si>
    <t>AU-11</t>
  </si>
  <si>
    <t>AUDIT RECORD RETENTION</t>
  </si>
  <si>
    <t>AUDIT GENERATION</t>
  </si>
  <si>
    <r>
      <t>AU-12 (</t>
    </r>
    <r>
      <rPr>
        <sz val="11"/>
        <color rgb="FF337AB7"/>
        <rFont val="Helvetica"/>
        <family val="2"/>
      </rPr>
      <t>1</t>
    </r>
    <r>
      <rPr>
        <sz val="11"/>
        <color rgb="FF333333"/>
        <rFont val="Helvetica"/>
        <family val="2"/>
      </rPr>
      <t>) (</t>
    </r>
    <r>
      <rPr>
        <sz val="11"/>
        <color rgb="FF337AB7"/>
        <rFont val="Helvetica"/>
        <family val="2"/>
      </rPr>
      <t>3</t>
    </r>
    <r>
      <rPr>
        <sz val="11"/>
        <color rgb="FF333333"/>
        <rFont val="Helvetica"/>
        <family val="2"/>
      </rPr>
      <t>)</t>
    </r>
  </si>
  <si>
    <t>CA-1</t>
  </si>
  <si>
    <t>SECURITY ASSESSMENT AND AUTHORIZATION POLICY AND PROCEDURES</t>
  </si>
  <si>
    <t>SECURITY ASSESSMENTS</t>
  </si>
  <si>
    <t>CA-2 (1)</t>
  </si>
  <si>
    <r>
      <t>CA-2 (</t>
    </r>
    <r>
      <rPr>
        <sz val="11"/>
        <color rgb="FF337AB7"/>
        <rFont val="Helvetica"/>
        <family val="2"/>
      </rPr>
      <t>1</t>
    </r>
    <r>
      <rPr>
        <sz val="11"/>
        <color rgb="FF333333"/>
        <rFont val="Helvetica"/>
        <family val="2"/>
      </rPr>
      <t>) (</t>
    </r>
    <r>
      <rPr>
        <sz val="11"/>
        <color rgb="FF337AB7"/>
        <rFont val="Helvetica"/>
        <family val="2"/>
      </rPr>
      <t>2</t>
    </r>
    <r>
      <rPr>
        <sz val="11"/>
        <color rgb="FF333333"/>
        <rFont val="Helvetica"/>
        <family val="2"/>
      </rPr>
      <t>)</t>
    </r>
  </si>
  <si>
    <t>SYSTEM INTERCONNECTIONS</t>
  </si>
  <si>
    <t>CA-3 (5)</t>
  </si>
  <si>
    <t>CA-5</t>
  </si>
  <si>
    <t>PLAN OF ACTION AND MILESTONES</t>
  </si>
  <si>
    <t>CA-6</t>
  </si>
  <si>
    <t>SECURITY AUTHORIZATION</t>
  </si>
  <si>
    <t>CONTINUOUS MONITORING</t>
  </si>
  <si>
    <t>CA-7 (1)</t>
  </si>
  <si>
    <t>PENETRATION TESTING</t>
  </si>
  <si>
    <t>INTERNAL SYSTEM CONNECTIONS</t>
  </si>
  <si>
    <t>CM-1</t>
  </si>
  <si>
    <t>CONFIGURATION MANAGEMENT POLICY AND PROCEDURES</t>
  </si>
  <si>
    <t>BASELINE CONFIGURATION</t>
  </si>
  <si>
    <r>
      <t>CM-2 (</t>
    </r>
    <r>
      <rPr>
        <sz val="11"/>
        <color rgb="FF337AB7"/>
        <rFont val="Helvetica"/>
        <family val="2"/>
      </rPr>
      <t>1</t>
    </r>
    <r>
      <rPr>
        <sz val="11"/>
        <color rgb="FF333333"/>
        <rFont val="Helvetica"/>
        <family val="2"/>
      </rPr>
      <t>) (</t>
    </r>
    <r>
      <rPr>
        <sz val="11"/>
        <color rgb="FF337AB7"/>
        <rFont val="Helvetica"/>
        <family val="2"/>
      </rPr>
      <t>3</t>
    </r>
    <r>
      <rPr>
        <sz val="11"/>
        <color rgb="FF333333"/>
        <rFont val="Helvetica"/>
        <family val="2"/>
      </rPr>
      <t>) (</t>
    </r>
    <r>
      <rPr>
        <sz val="11"/>
        <color rgb="FF337AB7"/>
        <rFont val="Helvetica"/>
        <family val="2"/>
      </rPr>
      <t>7</t>
    </r>
    <r>
      <rPr>
        <sz val="11"/>
        <color rgb="FF333333"/>
        <rFont val="Helvetica"/>
        <family val="2"/>
      </rPr>
      <t>)</t>
    </r>
  </si>
  <si>
    <r>
      <t>CM-2 (</t>
    </r>
    <r>
      <rPr>
        <sz val="11"/>
        <color rgb="FF337AB7"/>
        <rFont val="Helvetica"/>
        <family val="2"/>
      </rPr>
      <t>1</t>
    </r>
    <r>
      <rPr>
        <sz val="11"/>
        <color rgb="FF333333"/>
        <rFont val="Helvetica"/>
        <family val="2"/>
      </rPr>
      <t>) (</t>
    </r>
    <r>
      <rPr>
        <sz val="11"/>
        <color rgb="FF337AB7"/>
        <rFont val="Helvetica"/>
        <family val="2"/>
      </rPr>
      <t>2</t>
    </r>
    <r>
      <rPr>
        <sz val="11"/>
        <color rgb="FF333333"/>
        <rFont val="Helvetica"/>
        <family val="2"/>
      </rPr>
      <t>) (</t>
    </r>
    <r>
      <rPr>
        <sz val="11"/>
        <color rgb="FF337AB7"/>
        <rFont val="Helvetica"/>
        <family val="2"/>
      </rPr>
      <t>3</t>
    </r>
    <r>
      <rPr>
        <sz val="11"/>
        <color rgb="FF333333"/>
        <rFont val="Helvetica"/>
        <family val="2"/>
      </rPr>
      <t>) (</t>
    </r>
    <r>
      <rPr>
        <sz val="11"/>
        <color rgb="FF337AB7"/>
        <rFont val="Helvetica"/>
        <family val="2"/>
      </rPr>
      <t>7</t>
    </r>
    <r>
      <rPr>
        <sz val="11"/>
        <color rgb="FF333333"/>
        <rFont val="Helvetica"/>
        <family val="2"/>
      </rPr>
      <t>)</t>
    </r>
  </si>
  <si>
    <t>CONFIGURATION CHANGE CONTROL</t>
  </si>
  <si>
    <t>CM-3 (2)</t>
  </si>
  <si>
    <r>
      <t>CM-3 (</t>
    </r>
    <r>
      <rPr>
        <sz val="11"/>
        <color rgb="FF286091"/>
        <rFont val="Helvetica"/>
        <family val="2"/>
      </rPr>
      <t>1</t>
    </r>
    <r>
      <rPr>
        <sz val="11"/>
        <color rgb="FF333333"/>
        <rFont val="Helvetica"/>
        <family val="2"/>
      </rPr>
      <t>) (</t>
    </r>
    <r>
      <rPr>
        <sz val="11"/>
        <color rgb="FF286091"/>
        <rFont val="Helvetica"/>
        <family val="2"/>
      </rPr>
      <t>2</t>
    </r>
    <r>
      <rPr>
        <sz val="11"/>
        <color rgb="FF333333"/>
        <rFont val="Helvetica"/>
        <family val="2"/>
      </rPr>
      <t>)</t>
    </r>
  </si>
  <si>
    <t>SECURITY IMPACT ANALYSIS</t>
  </si>
  <si>
    <t>CM-4 (1)</t>
  </si>
  <si>
    <t>ACCESS RESTRICTIONS FOR CHANGE</t>
  </si>
  <si>
    <r>
      <t>CM-5 (</t>
    </r>
    <r>
      <rPr>
        <sz val="11"/>
        <color rgb="FF286091"/>
        <rFont val="Helvetica"/>
        <family val="2"/>
      </rPr>
      <t>1</t>
    </r>
    <r>
      <rPr>
        <sz val="11"/>
        <color rgb="FF333333"/>
        <rFont val="Helvetica"/>
        <family val="2"/>
      </rPr>
      <t>) (</t>
    </r>
    <r>
      <rPr>
        <sz val="11"/>
        <color rgb="FF286091"/>
        <rFont val="Helvetica"/>
        <family val="2"/>
      </rPr>
      <t>2</t>
    </r>
    <r>
      <rPr>
        <sz val="11"/>
        <color rgb="FF333333"/>
        <rFont val="Helvetica"/>
        <family val="2"/>
      </rPr>
      <t>) (</t>
    </r>
    <r>
      <rPr>
        <sz val="11"/>
        <color rgb="FF286091"/>
        <rFont val="Helvetica"/>
        <family val="2"/>
      </rPr>
      <t>3</t>
    </r>
    <r>
      <rPr>
        <sz val="11"/>
        <color rgb="FF333333"/>
        <rFont val="Helvetica"/>
        <family val="2"/>
      </rPr>
      <t>)</t>
    </r>
  </si>
  <si>
    <t>CONFIGURATION SETTINGS</t>
  </si>
  <si>
    <r>
      <t>CM-6 (</t>
    </r>
    <r>
      <rPr>
        <sz val="11"/>
        <color rgb="FF337AB7"/>
        <rFont val="Helvetica"/>
        <family val="2"/>
      </rPr>
      <t>1</t>
    </r>
    <r>
      <rPr>
        <sz val="11"/>
        <color rgb="FF333333"/>
        <rFont val="Helvetica"/>
        <family val="2"/>
      </rPr>
      <t>) (</t>
    </r>
    <r>
      <rPr>
        <sz val="11"/>
        <color rgb="FF337AB7"/>
        <rFont val="Helvetica"/>
        <family val="2"/>
      </rPr>
      <t>2</t>
    </r>
    <r>
      <rPr>
        <sz val="11"/>
        <color rgb="FF333333"/>
        <rFont val="Helvetica"/>
        <family val="2"/>
      </rPr>
      <t>)</t>
    </r>
  </si>
  <si>
    <t>LEAST FUNCTIONALITY</t>
  </si>
  <si>
    <r>
      <t>CM-7 (</t>
    </r>
    <r>
      <rPr>
        <sz val="11"/>
        <color rgb="FF286091"/>
        <rFont val="Helvetica"/>
        <family val="2"/>
      </rPr>
      <t>1</t>
    </r>
    <r>
      <rPr>
        <sz val="11"/>
        <color rgb="FF333333"/>
        <rFont val="Helvetica"/>
        <family val="2"/>
      </rPr>
      <t>) (</t>
    </r>
    <r>
      <rPr>
        <sz val="11"/>
        <color rgb="FF286091"/>
        <rFont val="Helvetica"/>
        <family val="2"/>
      </rPr>
      <t>2</t>
    </r>
    <r>
      <rPr>
        <sz val="11"/>
        <color rgb="FF333333"/>
        <rFont val="Helvetica"/>
        <family val="2"/>
      </rPr>
      <t>) (</t>
    </r>
    <r>
      <rPr>
        <sz val="11"/>
        <color rgb="FF286091"/>
        <rFont val="Helvetica"/>
        <family val="2"/>
      </rPr>
      <t>4</t>
    </r>
    <r>
      <rPr>
        <sz val="11"/>
        <color rgb="FF333333"/>
        <rFont val="Helvetica"/>
        <family val="2"/>
      </rPr>
      <t>)</t>
    </r>
  </si>
  <si>
    <r>
      <t>CM-7 (</t>
    </r>
    <r>
      <rPr>
        <sz val="11"/>
        <color rgb="FF286091"/>
        <rFont val="Helvetica"/>
        <family val="2"/>
      </rPr>
      <t>1</t>
    </r>
    <r>
      <rPr>
        <sz val="11"/>
        <color rgb="FF333333"/>
        <rFont val="Helvetica"/>
        <family val="2"/>
      </rPr>
      <t>) (</t>
    </r>
    <r>
      <rPr>
        <sz val="11"/>
        <color rgb="FF286091"/>
        <rFont val="Helvetica"/>
        <family val="2"/>
      </rPr>
      <t>2</t>
    </r>
    <r>
      <rPr>
        <sz val="11"/>
        <color rgb="FF333333"/>
        <rFont val="Helvetica"/>
        <family val="2"/>
      </rPr>
      <t>) (</t>
    </r>
    <r>
      <rPr>
        <sz val="11"/>
        <color rgb="FF286091"/>
        <rFont val="Helvetica"/>
        <family val="2"/>
      </rPr>
      <t>5</t>
    </r>
    <r>
      <rPr>
        <sz val="11"/>
        <color rgb="FF333333"/>
        <rFont val="Helvetica"/>
        <family val="2"/>
      </rPr>
      <t>)</t>
    </r>
  </si>
  <si>
    <t>INFORMATION SYSTEM COMPONENT INVENTORY</t>
  </si>
  <si>
    <r>
      <t>CM-8 (</t>
    </r>
    <r>
      <rPr>
        <sz val="11"/>
        <color rgb="FF337AB7"/>
        <rFont val="Helvetica"/>
        <family val="2"/>
      </rPr>
      <t>1</t>
    </r>
    <r>
      <rPr>
        <sz val="11"/>
        <color rgb="FF333333"/>
        <rFont val="Helvetica"/>
        <family val="2"/>
      </rPr>
      <t>) (</t>
    </r>
    <r>
      <rPr>
        <sz val="11"/>
        <color rgb="FF337AB7"/>
        <rFont val="Helvetica"/>
        <family val="2"/>
      </rPr>
      <t>3</t>
    </r>
    <r>
      <rPr>
        <sz val="11"/>
        <color rgb="FF333333"/>
        <rFont val="Helvetica"/>
        <family val="2"/>
      </rPr>
      <t>) (</t>
    </r>
    <r>
      <rPr>
        <sz val="11"/>
        <color rgb="FF337AB7"/>
        <rFont val="Helvetica"/>
        <family val="2"/>
      </rPr>
      <t>5</t>
    </r>
    <r>
      <rPr>
        <sz val="11"/>
        <color rgb="FF333333"/>
        <rFont val="Helvetica"/>
        <family val="2"/>
      </rPr>
      <t>)</t>
    </r>
  </si>
  <si>
    <r>
      <t>CM-8 (</t>
    </r>
    <r>
      <rPr>
        <sz val="11"/>
        <color rgb="FF337AB7"/>
        <rFont val="Helvetica"/>
        <family val="2"/>
      </rPr>
      <t>1</t>
    </r>
    <r>
      <rPr>
        <sz val="11"/>
        <color rgb="FF333333"/>
        <rFont val="Helvetica"/>
        <family val="2"/>
      </rPr>
      <t>) (</t>
    </r>
    <r>
      <rPr>
        <sz val="11"/>
        <color rgb="FF337AB7"/>
        <rFont val="Helvetica"/>
        <family val="2"/>
      </rPr>
      <t>2</t>
    </r>
    <r>
      <rPr>
        <sz val="11"/>
        <color rgb="FF333333"/>
        <rFont val="Helvetica"/>
        <family val="2"/>
      </rPr>
      <t>) (</t>
    </r>
    <r>
      <rPr>
        <sz val="11"/>
        <color rgb="FF337AB7"/>
        <rFont val="Helvetica"/>
        <family val="2"/>
      </rPr>
      <t>3</t>
    </r>
    <r>
      <rPr>
        <sz val="11"/>
        <color rgb="FF333333"/>
        <rFont val="Helvetica"/>
        <family val="2"/>
      </rPr>
      <t>) (</t>
    </r>
    <r>
      <rPr>
        <sz val="11"/>
        <color rgb="FF337AB7"/>
        <rFont val="Helvetica"/>
        <family val="2"/>
      </rPr>
      <t>4</t>
    </r>
    <r>
      <rPr>
        <sz val="11"/>
        <color rgb="FF333333"/>
        <rFont val="Helvetica"/>
        <family val="2"/>
      </rPr>
      <t>) (</t>
    </r>
    <r>
      <rPr>
        <sz val="11"/>
        <color rgb="FF337AB7"/>
        <rFont val="Helvetica"/>
        <family val="2"/>
      </rPr>
      <t>5</t>
    </r>
    <r>
      <rPr>
        <sz val="11"/>
        <color rgb="FF333333"/>
        <rFont val="Helvetica"/>
        <family val="2"/>
      </rPr>
      <t>)</t>
    </r>
  </si>
  <si>
    <t>CM-9</t>
  </si>
  <si>
    <t>CONFIGURATION MANAGEMENT PLAN</t>
  </si>
  <si>
    <t>CM-10</t>
  </si>
  <si>
    <t>SOFTWARE USAGE RESTRICTIONS</t>
  </si>
  <si>
    <t>USER-INSTALLED SOFTWARE</t>
  </si>
  <si>
    <t>CP-1</t>
  </si>
  <si>
    <t>CONTINGENCY PLANNING POLICY AND PROCEDURES</t>
  </si>
  <si>
    <t>CONTINGENCY PLAN</t>
  </si>
  <si>
    <r>
      <t>CP-2 (</t>
    </r>
    <r>
      <rPr>
        <sz val="11"/>
        <color rgb="FF286091"/>
        <rFont val="Helvetica"/>
        <family val="2"/>
      </rPr>
      <t>1</t>
    </r>
    <r>
      <rPr>
        <sz val="11"/>
        <color rgb="FF333333"/>
        <rFont val="Helvetica"/>
        <family val="2"/>
      </rPr>
      <t>) (</t>
    </r>
    <r>
      <rPr>
        <sz val="11"/>
        <color rgb="FF286091"/>
        <rFont val="Helvetica"/>
        <family val="2"/>
      </rPr>
      <t>3</t>
    </r>
    <r>
      <rPr>
        <sz val="11"/>
        <color rgb="FF333333"/>
        <rFont val="Helvetica"/>
        <family val="2"/>
      </rPr>
      <t>) (</t>
    </r>
    <r>
      <rPr>
        <sz val="11"/>
        <color rgb="FF286091"/>
        <rFont val="Helvetica"/>
        <family val="2"/>
      </rPr>
      <t>8</t>
    </r>
    <r>
      <rPr>
        <sz val="11"/>
        <color rgb="FF333333"/>
        <rFont val="Helvetica"/>
        <family val="2"/>
      </rPr>
      <t>)</t>
    </r>
  </si>
  <si>
    <r>
      <t>CP-2 (</t>
    </r>
    <r>
      <rPr>
        <sz val="11"/>
        <color rgb="FF286091"/>
        <rFont val="Helvetica"/>
        <family val="2"/>
      </rPr>
      <t>1</t>
    </r>
    <r>
      <rPr>
        <sz val="11"/>
        <color rgb="FF333333"/>
        <rFont val="Helvetica"/>
        <family val="2"/>
      </rPr>
      <t>) (</t>
    </r>
    <r>
      <rPr>
        <sz val="11"/>
        <color rgb="FF286091"/>
        <rFont val="Helvetica"/>
        <family val="2"/>
      </rPr>
      <t>2</t>
    </r>
    <r>
      <rPr>
        <sz val="11"/>
        <color rgb="FF333333"/>
        <rFont val="Helvetica"/>
        <family val="2"/>
      </rPr>
      <t>) (</t>
    </r>
    <r>
      <rPr>
        <sz val="11"/>
        <color rgb="FF286091"/>
        <rFont val="Helvetica"/>
        <family val="2"/>
      </rPr>
      <t>3</t>
    </r>
    <r>
      <rPr>
        <sz val="11"/>
        <color rgb="FF333333"/>
        <rFont val="Helvetica"/>
        <family val="2"/>
      </rPr>
      <t>) (</t>
    </r>
    <r>
      <rPr>
        <sz val="11"/>
        <color rgb="FF286091"/>
        <rFont val="Helvetica"/>
        <family val="2"/>
      </rPr>
      <t>4</t>
    </r>
    <r>
      <rPr>
        <sz val="11"/>
        <color rgb="FF333333"/>
        <rFont val="Helvetica"/>
        <family val="2"/>
      </rPr>
      <t>) (</t>
    </r>
    <r>
      <rPr>
        <sz val="11"/>
        <color rgb="FF286091"/>
        <rFont val="Helvetica"/>
        <family val="2"/>
      </rPr>
      <t>5</t>
    </r>
    <r>
      <rPr>
        <sz val="11"/>
        <color rgb="FF333333"/>
        <rFont val="Helvetica"/>
        <family val="2"/>
      </rPr>
      <t>) (</t>
    </r>
    <r>
      <rPr>
        <sz val="11"/>
        <color rgb="FF286091"/>
        <rFont val="Helvetica"/>
        <family val="2"/>
      </rPr>
      <t>8</t>
    </r>
    <r>
      <rPr>
        <sz val="11"/>
        <color rgb="FF333333"/>
        <rFont val="Helvetica"/>
        <family val="2"/>
      </rPr>
      <t>)</t>
    </r>
  </si>
  <si>
    <t>CP-3</t>
  </si>
  <si>
    <t>CONTINGENCY TRAINING</t>
  </si>
  <si>
    <t>CP-3 (1)</t>
  </si>
  <si>
    <t>CONTINGENCY PLAN TESTING</t>
  </si>
  <si>
    <t>CP-4 (1)</t>
  </si>
  <si>
    <r>
      <t>CP-4 (</t>
    </r>
    <r>
      <rPr>
        <sz val="11"/>
        <color rgb="FF286091"/>
        <rFont val="Helvetica"/>
        <family val="2"/>
      </rPr>
      <t>1</t>
    </r>
    <r>
      <rPr>
        <sz val="11"/>
        <color rgb="FF333333"/>
        <rFont val="Helvetica"/>
        <family val="2"/>
      </rPr>
      <t>) (</t>
    </r>
    <r>
      <rPr>
        <sz val="11"/>
        <color rgb="FF286091"/>
        <rFont val="Helvetica"/>
        <family val="2"/>
      </rPr>
      <t>2</t>
    </r>
    <r>
      <rPr>
        <sz val="11"/>
        <color rgb="FF333333"/>
        <rFont val="Helvetica"/>
        <family val="2"/>
      </rPr>
      <t>)</t>
    </r>
  </si>
  <si>
    <t>ALTERNATE STORAGE SITE</t>
  </si>
  <si>
    <r>
      <t>CP-6 (</t>
    </r>
    <r>
      <rPr>
        <sz val="11"/>
        <color rgb="FF337AB7"/>
        <rFont val="Helvetica"/>
        <family val="2"/>
      </rPr>
      <t>1</t>
    </r>
    <r>
      <rPr>
        <sz val="11"/>
        <color rgb="FF333333"/>
        <rFont val="Helvetica"/>
        <family val="2"/>
      </rPr>
      <t>) (</t>
    </r>
    <r>
      <rPr>
        <sz val="11"/>
        <color rgb="FF337AB7"/>
        <rFont val="Helvetica"/>
        <family val="2"/>
      </rPr>
      <t>3</t>
    </r>
    <r>
      <rPr>
        <sz val="11"/>
        <color rgb="FF333333"/>
        <rFont val="Helvetica"/>
        <family val="2"/>
      </rPr>
      <t>)</t>
    </r>
  </si>
  <si>
    <r>
      <t>CP-6 (</t>
    </r>
    <r>
      <rPr>
        <sz val="11"/>
        <color rgb="FF337AB7"/>
        <rFont val="Helvetica"/>
        <family val="2"/>
      </rPr>
      <t>1</t>
    </r>
    <r>
      <rPr>
        <sz val="11"/>
        <color rgb="FF333333"/>
        <rFont val="Helvetica"/>
        <family val="2"/>
      </rPr>
      <t>) (</t>
    </r>
    <r>
      <rPr>
        <sz val="11"/>
        <color rgb="FF337AB7"/>
        <rFont val="Helvetica"/>
        <family val="2"/>
      </rPr>
      <t>2</t>
    </r>
    <r>
      <rPr>
        <sz val="11"/>
        <color rgb="FF333333"/>
        <rFont val="Helvetica"/>
        <family val="2"/>
      </rPr>
      <t>) (</t>
    </r>
    <r>
      <rPr>
        <sz val="11"/>
        <color rgb="FF337AB7"/>
        <rFont val="Helvetica"/>
        <family val="2"/>
      </rPr>
      <t>3</t>
    </r>
    <r>
      <rPr>
        <sz val="11"/>
        <color rgb="FF333333"/>
        <rFont val="Helvetica"/>
        <family val="2"/>
      </rPr>
      <t>)</t>
    </r>
  </si>
  <si>
    <t>ALTERNATE PROCESSING SITE</t>
  </si>
  <si>
    <r>
      <t>CP-7 (</t>
    </r>
    <r>
      <rPr>
        <sz val="11"/>
        <color rgb="FF286091"/>
        <rFont val="Helvetica"/>
        <family val="2"/>
      </rPr>
      <t>1</t>
    </r>
    <r>
      <rPr>
        <sz val="11"/>
        <color rgb="FF333333"/>
        <rFont val="Helvetica"/>
        <family val="2"/>
      </rPr>
      <t>) (</t>
    </r>
    <r>
      <rPr>
        <sz val="11"/>
        <color rgb="FF286091"/>
        <rFont val="Helvetica"/>
        <family val="2"/>
      </rPr>
      <t>2</t>
    </r>
    <r>
      <rPr>
        <sz val="11"/>
        <color rgb="FF333333"/>
        <rFont val="Helvetica"/>
        <family val="2"/>
      </rPr>
      <t>) (</t>
    </r>
    <r>
      <rPr>
        <sz val="11"/>
        <color rgb="FF286091"/>
        <rFont val="Helvetica"/>
        <family val="2"/>
      </rPr>
      <t>3</t>
    </r>
    <r>
      <rPr>
        <sz val="11"/>
        <color rgb="FF333333"/>
        <rFont val="Helvetica"/>
        <family val="2"/>
      </rPr>
      <t>)</t>
    </r>
  </si>
  <si>
    <r>
      <t>CP-7 (</t>
    </r>
    <r>
      <rPr>
        <sz val="11"/>
        <color rgb="FF286091"/>
        <rFont val="Helvetica"/>
        <family val="2"/>
      </rPr>
      <t>1</t>
    </r>
    <r>
      <rPr>
        <sz val="11"/>
        <color rgb="FF333333"/>
        <rFont val="Helvetica"/>
        <family val="2"/>
      </rPr>
      <t>) (</t>
    </r>
    <r>
      <rPr>
        <sz val="11"/>
        <color rgb="FF286091"/>
        <rFont val="Helvetica"/>
        <family val="2"/>
      </rPr>
      <t>2</t>
    </r>
    <r>
      <rPr>
        <sz val="11"/>
        <color rgb="FF333333"/>
        <rFont val="Helvetica"/>
        <family val="2"/>
      </rPr>
      <t>) (</t>
    </r>
    <r>
      <rPr>
        <sz val="11"/>
        <color rgb="FF286091"/>
        <rFont val="Helvetica"/>
        <family val="2"/>
      </rPr>
      <t>3</t>
    </r>
    <r>
      <rPr>
        <sz val="11"/>
        <color rgb="FF333333"/>
        <rFont val="Helvetica"/>
        <family val="2"/>
      </rPr>
      <t>) (</t>
    </r>
    <r>
      <rPr>
        <sz val="11"/>
        <color rgb="FF286091"/>
        <rFont val="Helvetica"/>
        <family val="2"/>
      </rPr>
      <t>4</t>
    </r>
    <r>
      <rPr>
        <sz val="11"/>
        <color rgb="FF333333"/>
        <rFont val="Helvetica"/>
        <family val="2"/>
      </rPr>
      <t>)</t>
    </r>
  </si>
  <si>
    <t>CP-8</t>
  </si>
  <si>
    <t>TELECOMMUNICATIONS SERVICES</t>
  </si>
  <si>
    <r>
      <t>CP-8 (</t>
    </r>
    <r>
      <rPr>
        <sz val="11"/>
        <color rgb="FF337AB7"/>
        <rFont val="Helvetica"/>
        <family val="2"/>
      </rPr>
      <t>1</t>
    </r>
    <r>
      <rPr>
        <sz val="11"/>
        <color rgb="FF333333"/>
        <rFont val="Helvetica"/>
        <family val="2"/>
      </rPr>
      <t>) (</t>
    </r>
    <r>
      <rPr>
        <sz val="11"/>
        <color rgb="FF337AB7"/>
        <rFont val="Helvetica"/>
        <family val="2"/>
      </rPr>
      <t>2</t>
    </r>
    <r>
      <rPr>
        <sz val="11"/>
        <color rgb="FF333333"/>
        <rFont val="Helvetica"/>
        <family val="2"/>
      </rPr>
      <t>)</t>
    </r>
  </si>
  <si>
    <r>
      <t>CP-8 (</t>
    </r>
    <r>
      <rPr>
        <sz val="11"/>
        <color rgb="FF337AB7"/>
        <rFont val="Helvetica"/>
        <family val="2"/>
      </rPr>
      <t>1</t>
    </r>
    <r>
      <rPr>
        <sz val="11"/>
        <color rgb="FF333333"/>
        <rFont val="Helvetica"/>
        <family val="2"/>
      </rPr>
      <t>) (</t>
    </r>
    <r>
      <rPr>
        <sz val="11"/>
        <color rgb="FF337AB7"/>
        <rFont val="Helvetica"/>
        <family val="2"/>
      </rPr>
      <t>2</t>
    </r>
    <r>
      <rPr>
        <sz val="11"/>
        <color rgb="FF333333"/>
        <rFont val="Helvetica"/>
        <family val="2"/>
      </rPr>
      <t>) (</t>
    </r>
    <r>
      <rPr>
        <sz val="11"/>
        <color rgb="FF337AB7"/>
        <rFont val="Helvetica"/>
        <family val="2"/>
      </rPr>
      <t>3</t>
    </r>
    <r>
      <rPr>
        <sz val="11"/>
        <color rgb="FF333333"/>
        <rFont val="Helvetica"/>
        <family val="2"/>
      </rPr>
      <t>) (</t>
    </r>
    <r>
      <rPr>
        <sz val="11"/>
        <color rgb="FF337AB7"/>
        <rFont val="Helvetica"/>
        <family val="2"/>
      </rPr>
      <t>4</t>
    </r>
    <r>
      <rPr>
        <sz val="11"/>
        <color rgb="FF333333"/>
        <rFont val="Helvetica"/>
        <family val="2"/>
      </rPr>
      <t>)</t>
    </r>
  </si>
  <si>
    <t>INFORMATION SYSTEM BACKUP</t>
  </si>
  <si>
    <t>CP-9 (1)</t>
  </si>
  <si>
    <r>
      <t>CP-9 (</t>
    </r>
    <r>
      <rPr>
        <sz val="11"/>
        <color rgb="FF286091"/>
        <rFont val="Helvetica"/>
        <family val="2"/>
      </rPr>
      <t>1</t>
    </r>
    <r>
      <rPr>
        <sz val="11"/>
        <color rgb="FF333333"/>
        <rFont val="Helvetica"/>
        <family val="2"/>
      </rPr>
      <t>) (</t>
    </r>
    <r>
      <rPr>
        <sz val="11"/>
        <color rgb="FF286091"/>
        <rFont val="Helvetica"/>
        <family val="2"/>
      </rPr>
      <t>2</t>
    </r>
    <r>
      <rPr>
        <sz val="11"/>
        <color rgb="FF333333"/>
        <rFont val="Helvetica"/>
        <family val="2"/>
      </rPr>
      <t>) (</t>
    </r>
    <r>
      <rPr>
        <sz val="11"/>
        <color rgb="FF286091"/>
        <rFont val="Helvetica"/>
        <family val="2"/>
      </rPr>
      <t>3</t>
    </r>
    <r>
      <rPr>
        <sz val="11"/>
        <color rgb="FF333333"/>
        <rFont val="Helvetica"/>
        <family val="2"/>
      </rPr>
      <t>) (</t>
    </r>
    <r>
      <rPr>
        <sz val="11"/>
        <color rgb="FF286091"/>
        <rFont val="Helvetica"/>
        <family val="2"/>
      </rPr>
      <t>5</t>
    </r>
    <r>
      <rPr>
        <sz val="11"/>
        <color rgb="FF333333"/>
        <rFont val="Helvetica"/>
        <family val="2"/>
      </rPr>
      <t>)</t>
    </r>
  </si>
  <si>
    <t>INFORMATION SYSTEM RECOVERY AND RECONSTITUTION</t>
  </si>
  <si>
    <t>CP-10 (2)</t>
  </si>
  <si>
    <r>
      <t>CP-10 (</t>
    </r>
    <r>
      <rPr>
        <sz val="11"/>
        <color rgb="FF337AB7"/>
        <rFont val="Helvetica"/>
        <family val="2"/>
      </rPr>
      <t>2</t>
    </r>
    <r>
      <rPr>
        <sz val="11"/>
        <color rgb="FF333333"/>
        <rFont val="Helvetica"/>
        <family val="2"/>
      </rPr>
      <t>) (</t>
    </r>
    <r>
      <rPr>
        <sz val="11"/>
        <color rgb="FF337AB7"/>
        <rFont val="Helvetica"/>
        <family val="2"/>
      </rPr>
      <t>4</t>
    </r>
    <r>
      <rPr>
        <sz val="11"/>
        <color rgb="FF333333"/>
        <rFont val="Helvetica"/>
        <family val="2"/>
      </rPr>
      <t>)</t>
    </r>
  </si>
  <si>
    <t>IA-1</t>
  </si>
  <si>
    <t>IDENTIFICATION AND AUTHENTICATION POLICY AND PROCEDURES</t>
  </si>
  <si>
    <t>IDENTIFICATION AND AUTHENTICATION (ORGANIZATIONAL USERS)</t>
  </si>
  <si>
    <r>
      <t>IA-2(</t>
    </r>
    <r>
      <rPr>
        <sz val="11"/>
        <color rgb="FF337AB7"/>
        <rFont val="Helvetica"/>
        <family val="2"/>
      </rPr>
      <t>1</t>
    </r>
    <r>
      <rPr>
        <sz val="11"/>
        <color rgb="FF333333"/>
        <rFont val="Helvetica"/>
        <family val="2"/>
      </rPr>
      <t>) (</t>
    </r>
    <r>
      <rPr>
        <sz val="11"/>
        <color rgb="FF337AB7"/>
        <rFont val="Helvetica"/>
        <family val="2"/>
      </rPr>
      <t>12</t>
    </r>
    <r>
      <rPr>
        <sz val="11"/>
        <color rgb="FF333333"/>
        <rFont val="Helvetica"/>
        <family val="2"/>
      </rPr>
      <t>)</t>
    </r>
  </si>
  <si>
    <r>
      <t>IA-2 (</t>
    </r>
    <r>
      <rPr>
        <sz val="11"/>
        <color rgb="FF337AB7"/>
        <rFont val="Helvetica"/>
        <family val="2"/>
      </rPr>
      <t>1</t>
    </r>
    <r>
      <rPr>
        <sz val="11"/>
        <color rgb="FF333333"/>
        <rFont val="Helvetica"/>
        <family val="2"/>
      </rPr>
      <t>) (</t>
    </r>
    <r>
      <rPr>
        <sz val="11"/>
        <color rgb="FF337AB7"/>
        <rFont val="Helvetica"/>
        <family val="2"/>
      </rPr>
      <t>2</t>
    </r>
    <r>
      <rPr>
        <sz val="11"/>
        <color rgb="FF333333"/>
        <rFont val="Helvetica"/>
        <family val="2"/>
      </rPr>
      <t>) (</t>
    </r>
    <r>
      <rPr>
        <sz val="11"/>
        <color rgb="FF337AB7"/>
        <rFont val="Helvetica"/>
        <family val="2"/>
      </rPr>
      <t>3</t>
    </r>
    <r>
      <rPr>
        <sz val="11"/>
        <color rgb="FF333333"/>
        <rFont val="Helvetica"/>
        <family val="2"/>
      </rPr>
      <t>) (</t>
    </r>
    <r>
      <rPr>
        <sz val="11"/>
        <color rgb="FF337AB7"/>
        <rFont val="Helvetica"/>
        <family val="2"/>
      </rPr>
      <t>8</t>
    </r>
    <r>
      <rPr>
        <sz val="11"/>
        <color rgb="FF333333"/>
        <rFont val="Helvetica"/>
        <family val="2"/>
      </rPr>
      <t>) (</t>
    </r>
    <r>
      <rPr>
        <sz val="11"/>
        <color rgb="FF337AB7"/>
        <rFont val="Helvetica"/>
        <family val="2"/>
      </rPr>
      <t>11</t>
    </r>
    <r>
      <rPr>
        <sz val="11"/>
        <color rgb="FF333333"/>
        <rFont val="Helvetica"/>
        <family val="2"/>
      </rPr>
      <t>) (</t>
    </r>
    <r>
      <rPr>
        <sz val="11"/>
        <color rgb="FF337AB7"/>
        <rFont val="Helvetica"/>
        <family val="2"/>
      </rPr>
      <t>12</t>
    </r>
    <r>
      <rPr>
        <sz val="11"/>
        <color rgb="FF333333"/>
        <rFont val="Helvetica"/>
        <family val="2"/>
      </rPr>
      <t>)</t>
    </r>
  </si>
  <si>
    <r>
      <t>IA-2 (</t>
    </r>
    <r>
      <rPr>
        <sz val="11"/>
        <color rgb="FF337AB7"/>
        <rFont val="Helvetica"/>
        <family val="2"/>
      </rPr>
      <t>1</t>
    </r>
    <r>
      <rPr>
        <sz val="11"/>
        <color rgb="FF333333"/>
        <rFont val="Helvetica"/>
        <family val="2"/>
      </rPr>
      <t>) (</t>
    </r>
    <r>
      <rPr>
        <sz val="11"/>
        <color rgb="FF337AB7"/>
        <rFont val="Helvetica"/>
        <family val="2"/>
      </rPr>
      <t>2</t>
    </r>
    <r>
      <rPr>
        <sz val="11"/>
        <color rgb="FF333333"/>
        <rFont val="Helvetica"/>
        <family val="2"/>
      </rPr>
      <t>) (</t>
    </r>
    <r>
      <rPr>
        <sz val="11"/>
        <color rgb="FF337AB7"/>
        <rFont val="Helvetica"/>
        <family val="2"/>
      </rPr>
      <t>3</t>
    </r>
    <r>
      <rPr>
        <sz val="11"/>
        <color rgb="FF333333"/>
        <rFont val="Helvetica"/>
        <family val="2"/>
      </rPr>
      <t>) (</t>
    </r>
    <r>
      <rPr>
        <sz val="11"/>
        <color rgb="FF337AB7"/>
        <rFont val="Helvetica"/>
        <family val="2"/>
      </rPr>
      <t>4</t>
    </r>
    <r>
      <rPr>
        <sz val="11"/>
        <color rgb="FF333333"/>
        <rFont val="Helvetica"/>
        <family val="2"/>
      </rPr>
      <t>) (</t>
    </r>
    <r>
      <rPr>
        <sz val="11"/>
        <color rgb="FF337AB7"/>
        <rFont val="Helvetica"/>
        <family val="2"/>
      </rPr>
      <t>8</t>
    </r>
    <r>
      <rPr>
        <sz val="11"/>
        <color rgb="FF333333"/>
        <rFont val="Helvetica"/>
        <family val="2"/>
      </rPr>
      <t>) (</t>
    </r>
    <r>
      <rPr>
        <sz val="11"/>
        <color rgb="FF337AB7"/>
        <rFont val="Helvetica"/>
        <family val="2"/>
      </rPr>
      <t>9</t>
    </r>
    <r>
      <rPr>
        <sz val="11"/>
        <color rgb="FF333333"/>
        <rFont val="Helvetica"/>
        <family val="2"/>
      </rPr>
      <t>) (</t>
    </r>
    <r>
      <rPr>
        <sz val="11"/>
        <color rgb="FF337AB7"/>
        <rFont val="Helvetica"/>
        <family val="2"/>
      </rPr>
      <t>11</t>
    </r>
    <r>
      <rPr>
        <sz val="11"/>
        <color rgb="FF333333"/>
        <rFont val="Helvetica"/>
        <family val="2"/>
      </rPr>
      <t>) (</t>
    </r>
    <r>
      <rPr>
        <sz val="11"/>
        <color rgb="FF337AB7"/>
        <rFont val="Helvetica"/>
        <family val="2"/>
      </rPr>
      <t>12</t>
    </r>
    <r>
      <rPr>
        <sz val="11"/>
        <color rgb="FF333333"/>
        <rFont val="Helvetica"/>
        <family val="2"/>
      </rPr>
      <t>)</t>
    </r>
  </si>
  <si>
    <t>DEVICE IDENTIFICATION AND AUTHENTICATION</t>
  </si>
  <si>
    <t>IDENTIFIER MANAGEMENT</t>
  </si>
  <si>
    <t>AUTHENTICATOR MANAGEMENT</t>
  </si>
  <si>
    <r>
      <t>IA-5(</t>
    </r>
    <r>
      <rPr>
        <sz val="11"/>
        <color rgb="FF286091"/>
        <rFont val="Helvetica"/>
        <family val="2"/>
      </rPr>
      <t>1</t>
    </r>
    <r>
      <rPr>
        <sz val="11"/>
        <color rgb="FF333333"/>
        <rFont val="Helvetica"/>
        <family val="2"/>
      </rPr>
      <t>) (</t>
    </r>
    <r>
      <rPr>
        <sz val="11"/>
        <color rgb="FF286091"/>
        <rFont val="Helvetica"/>
        <family val="2"/>
      </rPr>
      <t>11</t>
    </r>
    <r>
      <rPr>
        <sz val="11"/>
        <color rgb="FF333333"/>
        <rFont val="Helvetica"/>
        <family val="2"/>
      </rPr>
      <t>)</t>
    </r>
  </si>
  <si>
    <r>
      <t>IA-5 (</t>
    </r>
    <r>
      <rPr>
        <sz val="11"/>
        <color rgb="FF286091"/>
        <rFont val="Helvetica"/>
        <family val="2"/>
      </rPr>
      <t>1</t>
    </r>
    <r>
      <rPr>
        <sz val="11"/>
        <color rgb="FF333333"/>
        <rFont val="Helvetica"/>
        <family val="2"/>
      </rPr>
      <t>) (</t>
    </r>
    <r>
      <rPr>
        <sz val="11"/>
        <color rgb="FF286091"/>
        <rFont val="Helvetica"/>
        <family val="2"/>
      </rPr>
      <t>2</t>
    </r>
    <r>
      <rPr>
        <sz val="11"/>
        <color rgb="FF333333"/>
        <rFont val="Helvetica"/>
        <family val="2"/>
      </rPr>
      <t>) (</t>
    </r>
    <r>
      <rPr>
        <sz val="11"/>
        <color rgb="FF286091"/>
        <rFont val="Helvetica"/>
        <family val="2"/>
      </rPr>
      <t>3</t>
    </r>
    <r>
      <rPr>
        <sz val="11"/>
        <color rgb="FF333333"/>
        <rFont val="Helvetica"/>
        <family val="2"/>
      </rPr>
      <t>) (</t>
    </r>
    <r>
      <rPr>
        <sz val="11"/>
        <color rgb="FF286091"/>
        <rFont val="Helvetica"/>
        <family val="2"/>
      </rPr>
      <t>11</t>
    </r>
    <r>
      <rPr>
        <sz val="11"/>
        <color rgb="FF333333"/>
        <rFont val="Helvetica"/>
        <family val="2"/>
      </rPr>
      <t>)</t>
    </r>
  </si>
  <si>
    <t>AUTHENTICATOR FEEDBACK</t>
  </si>
  <si>
    <t>IA-7</t>
  </si>
  <si>
    <t>CRYPTOGRAPHIC MODULE AUTHENTICATION</t>
  </si>
  <si>
    <t>IDENTIFICATION AND AUTHENTICATION (NON-ORGANIZATIONAL USERS)</t>
  </si>
  <si>
    <r>
      <t>IA-8(</t>
    </r>
    <r>
      <rPr>
        <sz val="11"/>
        <color rgb="FF337AB7"/>
        <rFont val="Helvetica"/>
        <family val="2"/>
      </rPr>
      <t>1</t>
    </r>
    <r>
      <rPr>
        <sz val="11"/>
        <color rgb="FF333333"/>
        <rFont val="Helvetica"/>
        <family val="2"/>
      </rPr>
      <t>) (</t>
    </r>
    <r>
      <rPr>
        <sz val="11"/>
        <color rgb="FF337AB7"/>
        <rFont val="Helvetica"/>
        <family val="2"/>
      </rPr>
      <t>2</t>
    </r>
    <r>
      <rPr>
        <sz val="11"/>
        <color rgb="FF333333"/>
        <rFont val="Helvetica"/>
        <family val="2"/>
      </rPr>
      <t>) (</t>
    </r>
    <r>
      <rPr>
        <sz val="11"/>
        <color rgb="FF337AB7"/>
        <rFont val="Helvetica"/>
        <family val="2"/>
      </rPr>
      <t>3</t>
    </r>
    <r>
      <rPr>
        <sz val="11"/>
        <color rgb="FF333333"/>
        <rFont val="Helvetica"/>
        <family val="2"/>
      </rPr>
      <t>) (</t>
    </r>
    <r>
      <rPr>
        <sz val="11"/>
        <color rgb="FF337AB7"/>
        <rFont val="Helvetica"/>
        <family val="2"/>
      </rPr>
      <t>4</t>
    </r>
    <r>
      <rPr>
        <sz val="11"/>
        <color rgb="FF333333"/>
        <rFont val="Helvetica"/>
        <family val="2"/>
      </rPr>
      <t>)</t>
    </r>
  </si>
  <si>
    <r>
      <t>IA-8 (</t>
    </r>
    <r>
      <rPr>
        <sz val="11"/>
        <color rgb="FF337AB7"/>
        <rFont val="Helvetica"/>
        <family val="2"/>
      </rPr>
      <t>1</t>
    </r>
    <r>
      <rPr>
        <sz val="11"/>
        <color rgb="FF333333"/>
        <rFont val="Helvetica"/>
        <family val="2"/>
      </rPr>
      <t>) (</t>
    </r>
    <r>
      <rPr>
        <sz val="11"/>
        <color rgb="FF337AB7"/>
        <rFont val="Helvetica"/>
        <family val="2"/>
      </rPr>
      <t>2</t>
    </r>
    <r>
      <rPr>
        <sz val="11"/>
        <color rgb="FF333333"/>
        <rFont val="Helvetica"/>
        <family val="2"/>
      </rPr>
      <t>) (</t>
    </r>
    <r>
      <rPr>
        <sz val="11"/>
        <color rgb="FF337AB7"/>
        <rFont val="Helvetica"/>
        <family val="2"/>
      </rPr>
      <t>3</t>
    </r>
    <r>
      <rPr>
        <sz val="11"/>
        <color rgb="FF333333"/>
        <rFont val="Helvetica"/>
        <family val="2"/>
      </rPr>
      <t>) (</t>
    </r>
    <r>
      <rPr>
        <sz val="11"/>
        <color rgb="FF337AB7"/>
        <rFont val="Helvetica"/>
        <family val="2"/>
      </rPr>
      <t>4</t>
    </r>
    <r>
      <rPr>
        <sz val="11"/>
        <color rgb="FF333333"/>
        <rFont val="Helvetica"/>
        <family val="2"/>
      </rPr>
      <t>)</t>
    </r>
  </si>
  <si>
    <t>IR-1</t>
  </si>
  <si>
    <t>INCIDENT RESPONSE POLICY AND PROCEDURES</t>
  </si>
  <si>
    <t>IR-2</t>
  </si>
  <si>
    <t>INCIDENT RESPONSE TRAINING</t>
  </si>
  <si>
    <r>
      <t>IR-2 (</t>
    </r>
    <r>
      <rPr>
        <sz val="11"/>
        <color rgb="FF337AB7"/>
        <rFont val="Helvetica"/>
        <family val="2"/>
      </rPr>
      <t>1</t>
    </r>
    <r>
      <rPr>
        <sz val="11"/>
        <color rgb="FF333333"/>
        <rFont val="Helvetica"/>
        <family val="2"/>
      </rPr>
      <t>) (</t>
    </r>
    <r>
      <rPr>
        <sz val="11"/>
        <color rgb="FF337AB7"/>
        <rFont val="Helvetica"/>
        <family val="2"/>
      </rPr>
      <t>2</t>
    </r>
    <r>
      <rPr>
        <sz val="11"/>
        <color rgb="FF333333"/>
        <rFont val="Helvetica"/>
        <family val="2"/>
      </rPr>
      <t>)</t>
    </r>
  </si>
  <si>
    <t>INCIDENT RESPONSE TESTING</t>
  </si>
  <si>
    <t>IR-3 (2)</t>
  </si>
  <si>
    <t>INCIDENT HANDLING</t>
  </si>
  <si>
    <t>IR-4 (1)</t>
  </si>
  <si>
    <r>
      <t>IR-4 (</t>
    </r>
    <r>
      <rPr>
        <sz val="11"/>
        <color rgb="FF337AB7"/>
        <rFont val="Helvetica"/>
        <family val="2"/>
      </rPr>
      <t>1</t>
    </r>
    <r>
      <rPr>
        <sz val="11"/>
        <color rgb="FF333333"/>
        <rFont val="Helvetica"/>
        <family val="2"/>
      </rPr>
      <t>) (</t>
    </r>
    <r>
      <rPr>
        <sz val="11"/>
        <color rgb="FF337AB7"/>
        <rFont val="Helvetica"/>
        <family val="2"/>
      </rPr>
      <t>4</t>
    </r>
    <r>
      <rPr>
        <sz val="11"/>
        <color rgb="FF333333"/>
        <rFont val="Helvetica"/>
        <family val="2"/>
      </rPr>
      <t>)</t>
    </r>
  </si>
  <si>
    <t>INCIDENT MONITORING</t>
  </si>
  <si>
    <t>IR-5 (1)</t>
  </si>
  <si>
    <t>INCIDENT REPORTING</t>
  </si>
  <si>
    <t>IR-6 (1)</t>
  </si>
  <si>
    <t>INCIDENT RESPONSE ASSISTANCE</t>
  </si>
  <si>
    <t>IR-7 (1)</t>
  </si>
  <si>
    <t>INCIDENT RESPONSE PLAN</t>
  </si>
  <si>
    <t>MA-1</t>
  </si>
  <si>
    <t>SYSTEM MAINTENANCE POLICY AND PROCEDURES</t>
  </si>
  <si>
    <t>CONTROLLED MAINTENANCE</t>
  </si>
  <si>
    <t>MA-2 (2)</t>
  </si>
  <si>
    <t>MAINTENANCE TOOLS</t>
  </si>
  <si>
    <r>
      <t>MA-3 (</t>
    </r>
    <r>
      <rPr>
        <sz val="11"/>
        <color rgb="FF286091"/>
        <rFont val="Helvetica"/>
        <family val="2"/>
      </rPr>
      <t>1</t>
    </r>
    <r>
      <rPr>
        <sz val="11"/>
        <color rgb="FF333333"/>
        <rFont val="Helvetica"/>
        <family val="2"/>
      </rPr>
      <t>) (</t>
    </r>
    <r>
      <rPr>
        <sz val="11"/>
        <color rgb="FF286091"/>
        <rFont val="Helvetica"/>
        <family val="2"/>
      </rPr>
      <t>2</t>
    </r>
    <r>
      <rPr>
        <sz val="11"/>
        <color rgb="FF333333"/>
        <rFont val="Helvetica"/>
        <family val="2"/>
      </rPr>
      <t>)</t>
    </r>
  </si>
  <si>
    <r>
      <t>MA-3 (</t>
    </r>
    <r>
      <rPr>
        <sz val="11"/>
        <color rgb="FF286091"/>
        <rFont val="Helvetica"/>
        <family val="2"/>
      </rPr>
      <t>1</t>
    </r>
    <r>
      <rPr>
        <sz val="11"/>
        <color rgb="FF333333"/>
        <rFont val="Helvetica"/>
        <family val="2"/>
      </rPr>
      <t>) (</t>
    </r>
    <r>
      <rPr>
        <sz val="11"/>
        <color rgb="FF286091"/>
        <rFont val="Helvetica"/>
        <family val="2"/>
      </rPr>
      <t>2</t>
    </r>
    <r>
      <rPr>
        <sz val="11"/>
        <color rgb="FF333333"/>
        <rFont val="Helvetica"/>
        <family val="2"/>
      </rPr>
      <t>) (</t>
    </r>
    <r>
      <rPr>
        <sz val="11"/>
        <color rgb="FF286091"/>
        <rFont val="Helvetica"/>
        <family val="2"/>
      </rPr>
      <t>3</t>
    </r>
    <r>
      <rPr>
        <sz val="11"/>
        <color rgb="FF333333"/>
        <rFont val="Helvetica"/>
        <family val="2"/>
      </rPr>
      <t>)</t>
    </r>
  </si>
  <si>
    <t>NONLOCAL MAINTENANCE</t>
  </si>
  <si>
    <t>MA-4 (2)</t>
  </si>
  <si>
    <r>
      <t>MA-4 (</t>
    </r>
    <r>
      <rPr>
        <sz val="11"/>
        <color rgb="FF337AB7"/>
        <rFont val="Helvetica"/>
        <family val="2"/>
      </rPr>
      <t>2</t>
    </r>
    <r>
      <rPr>
        <sz val="11"/>
        <color rgb="FF333333"/>
        <rFont val="Helvetica"/>
        <family val="2"/>
      </rPr>
      <t>) (</t>
    </r>
    <r>
      <rPr>
        <sz val="11"/>
        <color rgb="FF337AB7"/>
        <rFont val="Helvetica"/>
        <family val="2"/>
      </rPr>
      <t>3</t>
    </r>
    <r>
      <rPr>
        <sz val="11"/>
        <color rgb="FF333333"/>
        <rFont val="Helvetica"/>
        <family val="2"/>
      </rPr>
      <t>)</t>
    </r>
  </si>
  <si>
    <t>MAINTENANCE PERSONNEL</t>
  </si>
  <si>
    <t>MA-5 (1)</t>
  </si>
  <si>
    <t>MA-6</t>
  </si>
  <si>
    <t>TIMELY MAINTENANCE</t>
  </si>
  <si>
    <t>MP-1</t>
  </si>
  <si>
    <t>MEDIA PROTECTION POLICY AND PROCEDURES</t>
  </si>
  <si>
    <t>MEDIA ACCESS</t>
  </si>
  <si>
    <t>MP-3</t>
  </si>
  <si>
    <t>MEDIA MARKING</t>
  </si>
  <si>
    <t>MEDIA STORAGE</t>
  </si>
  <si>
    <t>MEDIA TRANSPORT</t>
  </si>
  <si>
    <t>MP-5 (4)</t>
  </si>
  <si>
    <t>MEDIA SANITIZATION</t>
  </si>
  <si>
    <r>
      <t>MP-6 (</t>
    </r>
    <r>
      <rPr>
        <sz val="11"/>
        <color rgb="FF337AB7"/>
        <rFont val="Helvetica"/>
        <family val="2"/>
      </rPr>
      <t>1</t>
    </r>
    <r>
      <rPr>
        <sz val="11"/>
        <color rgb="FF333333"/>
        <rFont val="Helvetica"/>
        <family val="2"/>
      </rPr>
      <t>) (</t>
    </r>
    <r>
      <rPr>
        <sz val="11"/>
        <color rgb="FF337AB7"/>
        <rFont val="Helvetica"/>
        <family val="2"/>
      </rPr>
      <t>2</t>
    </r>
    <r>
      <rPr>
        <sz val="11"/>
        <color rgb="FF333333"/>
        <rFont val="Helvetica"/>
        <family val="2"/>
      </rPr>
      <t>) (</t>
    </r>
    <r>
      <rPr>
        <sz val="11"/>
        <color rgb="FF337AB7"/>
        <rFont val="Helvetica"/>
        <family val="2"/>
      </rPr>
      <t>3</t>
    </r>
    <r>
      <rPr>
        <sz val="11"/>
        <color rgb="FF333333"/>
        <rFont val="Helvetica"/>
        <family val="2"/>
      </rPr>
      <t>)</t>
    </r>
  </si>
  <si>
    <t>MEDIA USE</t>
  </si>
  <si>
    <t>MP-7 (1)</t>
  </si>
  <si>
    <t>PE-1</t>
  </si>
  <si>
    <t>PHYSICAL AND ENVIRONMENTAL PROTECTION POLICY AND PROCEDURES</t>
  </si>
  <si>
    <t>PHYSICAL ACCESS AUTHORIZATIONS</t>
  </si>
  <si>
    <t>PHYSICAL ACCESS CONTROL</t>
  </si>
  <si>
    <t>PE-3 (1)</t>
  </si>
  <si>
    <t>PE-4</t>
  </si>
  <si>
    <t>ACCESS CONTROL FOR TRANSMISSION MEDIUM</t>
  </si>
  <si>
    <t>PE-5</t>
  </si>
  <si>
    <t>ACCESS CONTROL FOR OUTPUT DEVICES</t>
  </si>
  <si>
    <t>MONITORING PHYSICAL ACCESS</t>
  </si>
  <si>
    <t>PE-6 (1)</t>
  </si>
  <si>
    <r>
      <t>PE-6 (</t>
    </r>
    <r>
      <rPr>
        <sz val="11"/>
        <color rgb="FF286091"/>
        <rFont val="Helvetica"/>
        <family val="2"/>
      </rPr>
      <t>1</t>
    </r>
    <r>
      <rPr>
        <sz val="11"/>
        <color rgb="FF333333"/>
        <rFont val="Helvetica"/>
        <family val="2"/>
      </rPr>
      <t>) (</t>
    </r>
    <r>
      <rPr>
        <sz val="11"/>
        <color rgb="FF286091"/>
        <rFont val="Helvetica"/>
        <family val="2"/>
      </rPr>
      <t>4</t>
    </r>
    <r>
      <rPr>
        <sz val="11"/>
        <color rgb="FF333333"/>
        <rFont val="Helvetica"/>
        <family val="2"/>
      </rPr>
      <t>)</t>
    </r>
  </si>
  <si>
    <t>PE-8</t>
  </si>
  <si>
    <t>VISITOR ACCESS RECORDS</t>
  </si>
  <si>
    <t>PE-8 (1)</t>
  </si>
  <si>
    <t>PE-9</t>
  </si>
  <si>
    <t>POWER EQUIPMENT AND CABLING</t>
  </si>
  <si>
    <t>PE-10</t>
  </si>
  <si>
    <t>EMERGENCY SHUTOFF</t>
  </si>
  <si>
    <t>PE-11</t>
  </si>
  <si>
    <t>EMERGENCY POWER</t>
  </si>
  <si>
    <t>PE-11 (1)</t>
  </si>
  <si>
    <t>EMERGENCY LIGHTING</t>
  </si>
  <si>
    <t>PE-13</t>
  </si>
  <si>
    <t>FIRE PROTECTION</t>
  </si>
  <si>
    <t>PE-13 (3)</t>
  </si>
  <si>
    <r>
      <t>PE-13 (</t>
    </r>
    <r>
      <rPr>
        <sz val="11"/>
        <color rgb="FF286091"/>
        <rFont val="Helvetica"/>
        <family val="2"/>
      </rPr>
      <t>1</t>
    </r>
    <r>
      <rPr>
        <sz val="11"/>
        <color rgb="FF333333"/>
        <rFont val="Helvetica"/>
        <family val="2"/>
      </rPr>
      <t>) (</t>
    </r>
    <r>
      <rPr>
        <sz val="11"/>
        <color rgb="FF286091"/>
        <rFont val="Helvetica"/>
        <family val="2"/>
      </rPr>
      <t>2</t>
    </r>
    <r>
      <rPr>
        <sz val="11"/>
        <color rgb="FF333333"/>
        <rFont val="Helvetica"/>
        <family val="2"/>
      </rPr>
      <t>) (</t>
    </r>
    <r>
      <rPr>
        <sz val="11"/>
        <color rgb="FF286091"/>
        <rFont val="Helvetica"/>
        <family val="2"/>
      </rPr>
      <t>3</t>
    </r>
    <r>
      <rPr>
        <sz val="11"/>
        <color rgb="FF333333"/>
        <rFont val="Helvetica"/>
        <family val="2"/>
      </rPr>
      <t>)</t>
    </r>
  </si>
  <si>
    <t>PE-14</t>
  </si>
  <si>
    <t>TEMPERATURE AND HUMIDITY CONTROLS</t>
  </si>
  <si>
    <t>PE-15</t>
  </si>
  <si>
    <t>WATER DAMAGE PROTECTION</t>
  </si>
  <si>
    <t>PE-15 (1)</t>
  </si>
  <si>
    <t>PE-16</t>
  </si>
  <si>
    <t>DELIVERY AND REMOVAL</t>
  </si>
  <si>
    <t>PE-17</t>
  </si>
  <si>
    <t>ALTERNATE WORK SITE</t>
  </si>
  <si>
    <t>LOCATION OF INFORMATION SYSTEM COMPONENTS</t>
  </si>
  <si>
    <t>PL-1</t>
  </si>
  <si>
    <t>SECURITY PLANNING POLICY AND PROCEDURES</t>
  </si>
  <si>
    <t>SYSTEM SECURITY PLAN</t>
  </si>
  <si>
    <t>PL-2 (3)</t>
  </si>
  <si>
    <t>RULES OF BEHAVIOR</t>
  </si>
  <si>
    <t>PL-4 (1)</t>
  </si>
  <si>
    <t>INFORMATION SECURITY ARCHITECTURE</t>
  </si>
  <si>
    <t>PS-1</t>
  </si>
  <si>
    <t>PERSONNEL SECURITY POLICY AND PROCEDURES</t>
  </si>
  <si>
    <t>POSITION RISK DESIGNATION</t>
  </si>
  <si>
    <t>PERSONNEL SCREENING</t>
  </si>
  <si>
    <t>PERSONNEL TERMINATION</t>
  </si>
  <si>
    <t>PS-4 (2)</t>
  </si>
  <si>
    <t>PS-5</t>
  </si>
  <si>
    <t>PERSONNEL TRANSFER</t>
  </si>
  <si>
    <t>PS-6</t>
  </si>
  <si>
    <t>ACCESS AGREEMENTS</t>
  </si>
  <si>
    <t>PS-7</t>
  </si>
  <si>
    <t>THIRD-PARTY PERSONNEL SECURITY</t>
  </si>
  <si>
    <t>PS-8</t>
  </si>
  <si>
    <t>PERSONNEL SANCTIONS</t>
  </si>
  <si>
    <t>RA-1</t>
  </si>
  <si>
    <t>RISK ASSESSMENT POLICY AND PROCEDURES</t>
  </si>
  <si>
    <t>RA-2</t>
  </si>
  <si>
    <t>SECURITY CATEGORIZATION</t>
  </si>
  <si>
    <t>RISK ASSESSMENT</t>
  </si>
  <si>
    <t>VULNERABILITY SCANNING</t>
  </si>
  <si>
    <r>
      <t>RA-5 (</t>
    </r>
    <r>
      <rPr>
        <sz val="11"/>
        <color rgb="FF337AB7"/>
        <rFont val="Helvetica"/>
        <family val="2"/>
      </rPr>
      <t>1</t>
    </r>
    <r>
      <rPr>
        <sz val="11"/>
        <color rgb="FF333333"/>
        <rFont val="Helvetica"/>
        <family val="2"/>
      </rPr>
      <t>) (</t>
    </r>
    <r>
      <rPr>
        <sz val="11"/>
        <color rgb="FF337AB7"/>
        <rFont val="Helvetica"/>
        <family val="2"/>
      </rPr>
      <t>2</t>
    </r>
    <r>
      <rPr>
        <sz val="11"/>
        <color rgb="FF333333"/>
        <rFont val="Helvetica"/>
        <family val="2"/>
      </rPr>
      <t>) (</t>
    </r>
    <r>
      <rPr>
        <sz val="11"/>
        <color rgb="FF337AB7"/>
        <rFont val="Helvetica"/>
        <family val="2"/>
      </rPr>
      <t>5</t>
    </r>
    <r>
      <rPr>
        <sz val="11"/>
        <color rgb="FF333333"/>
        <rFont val="Helvetica"/>
        <family val="2"/>
      </rPr>
      <t>)</t>
    </r>
  </si>
  <si>
    <r>
      <t>RA-5 (</t>
    </r>
    <r>
      <rPr>
        <sz val="11"/>
        <color rgb="FF337AB7"/>
        <rFont val="Helvetica"/>
        <family val="2"/>
      </rPr>
      <t>1</t>
    </r>
    <r>
      <rPr>
        <sz val="11"/>
        <color rgb="FF333333"/>
        <rFont val="Helvetica"/>
        <family val="2"/>
      </rPr>
      <t>) (</t>
    </r>
    <r>
      <rPr>
        <sz val="11"/>
        <color rgb="FF337AB7"/>
        <rFont val="Helvetica"/>
        <family val="2"/>
      </rPr>
      <t>2</t>
    </r>
    <r>
      <rPr>
        <sz val="11"/>
        <color rgb="FF333333"/>
        <rFont val="Helvetica"/>
        <family val="2"/>
      </rPr>
      <t>) (</t>
    </r>
    <r>
      <rPr>
        <sz val="11"/>
        <color rgb="FF337AB7"/>
        <rFont val="Helvetica"/>
        <family val="2"/>
      </rPr>
      <t>4</t>
    </r>
    <r>
      <rPr>
        <sz val="11"/>
        <color rgb="FF333333"/>
        <rFont val="Helvetica"/>
        <family val="2"/>
      </rPr>
      <t>) (</t>
    </r>
    <r>
      <rPr>
        <sz val="11"/>
        <color rgb="FF337AB7"/>
        <rFont val="Helvetica"/>
        <family val="2"/>
      </rPr>
      <t>5</t>
    </r>
    <r>
      <rPr>
        <sz val="11"/>
        <color rgb="FF333333"/>
        <rFont val="Helvetica"/>
        <family val="2"/>
      </rPr>
      <t>)</t>
    </r>
  </si>
  <si>
    <t>SA-1</t>
  </si>
  <si>
    <t>SYSTEM AND SERVICES ACQUISITION POLICY AND PROCEDURES</t>
  </si>
  <si>
    <t>SA-2</t>
  </si>
  <si>
    <t>ALLOCATION OF RESOURCES</t>
  </si>
  <si>
    <t>SA-3</t>
  </si>
  <si>
    <t>SYSTEM DEVELOPMENT LIFE CYCLE</t>
  </si>
  <si>
    <t>ACQUISITION PROCESS</t>
  </si>
  <si>
    <t>SA-4(10)</t>
  </si>
  <si>
    <r>
      <t>SA-4 (</t>
    </r>
    <r>
      <rPr>
        <sz val="11"/>
        <color rgb="FF337AB7"/>
        <rFont val="Helvetica"/>
        <family val="2"/>
      </rPr>
      <t>1</t>
    </r>
    <r>
      <rPr>
        <sz val="11"/>
        <color rgb="FF333333"/>
        <rFont val="Helvetica"/>
        <family val="2"/>
      </rPr>
      <t>) (</t>
    </r>
    <r>
      <rPr>
        <sz val="11"/>
        <color rgb="FF337AB7"/>
        <rFont val="Helvetica"/>
        <family val="2"/>
      </rPr>
      <t>2</t>
    </r>
    <r>
      <rPr>
        <sz val="11"/>
        <color rgb="FF333333"/>
        <rFont val="Helvetica"/>
        <family val="2"/>
      </rPr>
      <t>) (</t>
    </r>
    <r>
      <rPr>
        <sz val="11"/>
        <color rgb="FF337AB7"/>
        <rFont val="Helvetica"/>
        <family val="2"/>
      </rPr>
      <t>9</t>
    </r>
    <r>
      <rPr>
        <sz val="11"/>
        <color rgb="FF333333"/>
        <rFont val="Helvetica"/>
        <family val="2"/>
      </rPr>
      <t>) (</t>
    </r>
    <r>
      <rPr>
        <sz val="11"/>
        <color rgb="FF337AB7"/>
        <rFont val="Helvetica"/>
        <family val="2"/>
      </rPr>
      <t>10</t>
    </r>
    <r>
      <rPr>
        <sz val="11"/>
        <color rgb="FF333333"/>
        <rFont val="Helvetica"/>
        <family val="2"/>
      </rPr>
      <t>)</t>
    </r>
  </si>
  <si>
    <t>INFORMATION SYSTEM DOCUMENTATION</t>
  </si>
  <si>
    <t>SA-8</t>
  </si>
  <si>
    <t>SECURITY ENGINEERING PRINCIPLES</t>
  </si>
  <si>
    <t>EXTERNAL INFORMATION SYSTEM SERVICES</t>
  </si>
  <si>
    <t>SA-9 (2)</t>
  </si>
  <si>
    <t>DEVELOPER CONFIGURATION MANAGEMENT</t>
  </si>
  <si>
    <t>DEVELOPER SECURITY TESTING AND EVALUATION</t>
  </si>
  <si>
    <t>SUPPLY CHAIN PROTECTION</t>
  </si>
  <si>
    <t>DEVELOPMENT PROCESS, STANDARDS, AND TOOLS</t>
  </si>
  <si>
    <t>SA-16</t>
  </si>
  <si>
    <t>DEVELOPER-PROVIDED TRAINING</t>
  </si>
  <si>
    <t>DEVELOPER SECURITY ARCHITECTURE AND DESIGN</t>
  </si>
  <si>
    <t>SC-1</t>
  </si>
  <si>
    <t>SYSTEM AND COMMUNICATIONS PROTECTION POLICY AND PROCEDURES</t>
  </si>
  <si>
    <t>APPLICATION PARTITIONING</t>
  </si>
  <si>
    <t>SECURITY FUNCTION ISOLATION</t>
  </si>
  <si>
    <t>INFORMATION IN SHARED RESOURCES</t>
  </si>
  <si>
    <t>DENIAL OF SERVICE PROTECTION</t>
  </si>
  <si>
    <t>BOUNDARY PROTECTION</t>
  </si>
  <si>
    <r>
      <t>SC-7 (</t>
    </r>
    <r>
      <rPr>
        <sz val="11"/>
        <color rgb="FF286091"/>
        <rFont val="Helvetica"/>
        <family val="2"/>
      </rPr>
      <t>3</t>
    </r>
    <r>
      <rPr>
        <sz val="11"/>
        <color rgb="FF333333"/>
        <rFont val="Helvetica"/>
        <family val="2"/>
      </rPr>
      <t>) (</t>
    </r>
    <r>
      <rPr>
        <sz val="11"/>
        <color rgb="FF286091"/>
        <rFont val="Helvetica"/>
        <family val="2"/>
      </rPr>
      <t>4</t>
    </r>
    <r>
      <rPr>
        <sz val="11"/>
        <color rgb="FF333333"/>
        <rFont val="Helvetica"/>
        <family val="2"/>
      </rPr>
      <t>) (</t>
    </r>
    <r>
      <rPr>
        <sz val="11"/>
        <color rgb="FF286091"/>
        <rFont val="Helvetica"/>
        <family val="2"/>
      </rPr>
      <t>5</t>
    </r>
    <r>
      <rPr>
        <sz val="11"/>
        <color rgb="FF333333"/>
        <rFont val="Helvetica"/>
        <family val="2"/>
      </rPr>
      <t>) (</t>
    </r>
    <r>
      <rPr>
        <sz val="11"/>
        <color rgb="FF286091"/>
        <rFont val="Helvetica"/>
        <family val="2"/>
      </rPr>
      <t>7</t>
    </r>
    <r>
      <rPr>
        <sz val="11"/>
        <color rgb="FF333333"/>
        <rFont val="Helvetica"/>
        <family val="2"/>
      </rPr>
      <t>)</t>
    </r>
  </si>
  <si>
    <r>
      <t>SC-7 (</t>
    </r>
    <r>
      <rPr>
        <sz val="11"/>
        <color rgb="FF286091"/>
        <rFont val="Helvetica"/>
        <family val="2"/>
      </rPr>
      <t>3</t>
    </r>
    <r>
      <rPr>
        <sz val="11"/>
        <color rgb="FF333333"/>
        <rFont val="Helvetica"/>
        <family val="2"/>
      </rPr>
      <t>) (</t>
    </r>
    <r>
      <rPr>
        <sz val="11"/>
        <color rgb="FF286091"/>
        <rFont val="Helvetica"/>
        <family val="2"/>
      </rPr>
      <t>4</t>
    </r>
    <r>
      <rPr>
        <sz val="11"/>
        <color rgb="FF333333"/>
        <rFont val="Helvetica"/>
        <family val="2"/>
      </rPr>
      <t>) (</t>
    </r>
    <r>
      <rPr>
        <sz val="11"/>
        <color rgb="FF286091"/>
        <rFont val="Helvetica"/>
        <family val="2"/>
      </rPr>
      <t>5</t>
    </r>
    <r>
      <rPr>
        <sz val="11"/>
        <color rgb="FF333333"/>
        <rFont val="Helvetica"/>
        <family val="2"/>
      </rPr>
      <t>) (</t>
    </r>
    <r>
      <rPr>
        <sz val="11"/>
        <color rgb="FF286091"/>
        <rFont val="Helvetica"/>
        <family val="2"/>
      </rPr>
      <t>7</t>
    </r>
    <r>
      <rPr>
        <sz val="11"/>
        <color rgb="FF333333"/>
        <rFont val="Helvetica"/>
        <family val="2"/>
      </rPr>
      <t>) (</t>
    </r>
    <r>
      <rPr>
        <sz val="11"/>
        <color rgb="FF286091"/>
        <rFont val="Helvetica"/>
        <family val="2"/>
      </rPr>
      <t>8</t>
    </r>
    <r>
      <rPr>
        <sz val="11"/>
        <color rgb="FF333333"/>
        <rFont val="Helvetica"/>
        <family val="2"/>
      </rPr>
      <t>) (</t>
    </r>
    <r>
      <rPr>
        <sz val="11"/>
        <color rgb="FF286091"/>
        <rFont val="Helvetica"/>
        <family val="2"/>
      </rPr>
      <t>18</t>
    </r>
    <r>
      <rPr>
        <sz val="11"/>
        <color rgb="FF333333"/>
        <rFont val="Helvetica"/>
        <family val="2"/>
      </rPr>
      <t>) (</t>
    </r>
    <r>
      <rPr>
        <sz val="11"/>
        <color rgb="FF286091"/>
        <rFont val="Helvetica"/>
        <family val="2"/>
      </rPr>
      <t>21</t>
    </r>
    <r>
      <rPr>
        <sz val="11"/>
        <color rgb="FF333333"/>
        <rFont val="Helvetica"/>
        <family val="2"/>
      </rPr>
      <t>)</t>
    </r>
  </si>
  <si>
    <t>TRANSMISSION CONFIDENTIALITY AND INTEGRITY</t>
  </si>
  <si>
    <t>SC-8 (1)</t>
  </si>
  <si>
    <t>SC-10</t>
  </si>
  <si>
    <t>NETWORK DISCONNECT</t>
  </si>
  <si>
    <t>SC-12</t>
  </si>
  <si>
    <t>CRYPTOGRAPHIC KEY ESTABLISHMENT AND MANAGEMENT</t>
  </si>
  <si>
    <t>SC-12 (1)</t>
  </si>
  <si>
    <t>CRYPTOGRAPHIC PROTECTION</t>
  </si>
  <si>
    <t>SC-15</t>
  </si>
  <si>
    <t>COLLABORATIVE COMPUTING DEVICES</t>
  </si>
  <si>
    <t>SC-17</t>
  </si>
  <si>
    <t>PUBLIC KEY INFRASTRUCTURE CERTIFICATES</t>
  </si>
  <si>
    <t>SC-18</t>
  </si>
  <si>
    <t>MOBILE CODE</t>
  </si>
  <si>
    <t>SC-19</t>
  </si>
  <si>
    <t>VOICE OVER INTERNET PROTOCOL</t>
  </si>
  <si>
    <t>SC-20</t>
  </si>
  <si>
    <t>SECURE NAME / ADDRESS RESOLUTION SERVICE (AUTHORITATIVE SOURCE)</t>
  </si>
  <si>
    <t>SC-21</t>
  </si>
  <si>
    <t>SECURE NAME / ADDRESS RESOLUTION SERVICE (RECURSIVE OR CACHING RESOLVER)</t>
  </si>
  <si>
    <t>SC-22</t>
  </si>
  <si>
    <t>ARCHITECTURE AND PROVISIONING FOR NAME / ADDRESS RESOLUTION SERVICE</t>
  </si>
  <si>
    <t>SESSION AUTHENTICITY</t>
  </si>
  <si>
    <t>SC-24</t>
  </si>
  <si>
    <t>FAIL IN KNOWN STATE</t>
  </si>
  <si>
    <t>PROTECTION OF INFORMATION AT REST</t>
  </si>
  <si>
    <t>SC-39</t>
  </si>
  <si>
    <t>PROCESS ISOLATION</t>
  </si>
  <si>
    <t>SI-1</t>
  </si>
  <si>
    <t>SYSTEM AND INFORMATION INTEGRITY POLICY AND PROCEDURES</t>
  </si>
  <si>
    <t>FLAW REMEDIATION</t>
  </si>
  <si>
    <t>SI-2 (2)</t>
  </si>
  <si>
    <r>
      <t>SI-2 (</t>
    </r>
    <r>
      <rPr>
        <sz val="11"/>
        <color rgb="FF337AB7"/>
        <rFont val="Helvetica"/>
        <family val="2"/>
      </rPr>
      <t>1</t>
    </r>
    <r>
      <rPr>
        <sz val="11"/>
        <color rgb="FF333333"/>
        <rFont val="Helvetica"/>
        <family val="2"/>
      </rPr>
      <t>) (</t>
    </r>
    <r>
      <rPr>
        <sz val="11"/>
        <color rgb="FF337AB7"/>
        <rFont val="Helvetica"/>
        <family val="2"/>
      </rPr>
      <t>2</t>
    </r>
    <r>
      <rPr>
        <sz val="11"/>
        <color rgb="FF333333"/>
        <rFont val="Helvetica"/>
        <family val="2"/>
      </rPr>
      <t>)</t>
    </r>
  </si>
  <si>
    <t>MALICIOUS CODE PROTECTION</t>
  </si>
  <si>
    <r>
      <t>SI-3 (</t>
    </r>
    <r>
      <rPr>
        <sz val="11"/>
        <color rgb="FF286091"/>
        <rFont val="Helvetica"/>
        <family val="2"/>
      </rPr>
      <t>1</t>
    </r>
    <r>
      <rPr>
        <sz val="11"/>
        <color rgb="FF333333"/>
        <rFont val="Helvetica"/>
        <family val="2"/>
      </rPr>
      <t>) (</t>
    </r>
    <r>
      <rPr>
        <sz val="11"/>
        <color rgb="FF286091"/>
        <rFont val="Helvetica"/>
        <family val="2"/>
      </rPr>
      <t>2</t>
    </r>
    <r>
      <rPr>
        <sz val="11"/>
        <color rgb="FF333333"/>
        <rFont val="Helvetica"/>
        <family val="2"/>
      </rPr>
      <t>)</t>
    </r>
  </si>
  <si>
    <t>INFORMATION SYSTEM MONITORING</t>
  </si>
  <si>
    <r>
      <t>SI-4 (</t>
    </r>
    <r>
      <rPr>
        <sz val="11"/>
        <color rgb="FF337AB7"/>
        <rFont val="Helvetica"/>
        <family val="2"/>
      </rPr>
      <t>2</t>
    </r>
    <r>
      <rPr>
        <sz val="11"/>
        <color rgb="FF333333"/>
        <rFont val="Helvetica"/>
        <family val="2"/>
      </rPr>
      <t>) (</t>
    </r>
    <r>
      <rPr>
        <sz val="11"/>
        <color rgb="FF337AB7"/>
        <rFont val="Helvetica"/>
        <family val="2"/>
      </rPr>
      <t>4</t>
    </r>
    <r>
      <rPr>
        <sz val="11"/>
        <color rgb="FF333333"/>
        <rFont val="Helvetica"/>
        <family val="2"/>
      </rPr>
      <t>) (</t>
    </r>
    <r>
      <rPr>
        <sz val="11"/>
        <color rgb="FF337AB7"/>
        <rFont val="Helvetica"/>
        <family val="2"/>
      </rPr>
      <t>5</t>
    </r>
    <r>
      <rPr>
        <sz val="11"/>
        <color rgb="FF333333"/>
        <rFont val="Helvetica"/>
        <family val="2"/>
      </rPr>
      <t>)</t>
    </r>
  </si>
  <si>
    <t>SI-5</t>
  </si>
  <si>
    <t>SECURITY ALERTS, ADVISORIES, AND DIRECTIVES</t>
  </si>
  <si>
    <t>SI-5 (1)</t>
  </si>
  <si>
    <t>SECURITY FUNCTION VERIFICATION</t>
  </si>
  <si>
    <t>SOFTWARE, FIRMWARE, AND INFORMATION INTEGRITY</t>
  </si>
  <si>
    <r>
      <t>SI-7 (</t>
    </r>
    <r>
      <rPr>
        <sz val="11"/>
        <color rgb="FF286091"/>
        <rFont val="Helvetica"/>
        <family val="2"/>
      </rPr>
      <t>1</t>
    </r>
    <r>
      <rPr>
        <sz val="11"/>
        <color rgb="FF333333"/>
        <rFont val="Helvetica"/>
        <family val="2"/>
      </rPr>
      <t>) (</t>
    </r>
    <r>
      <rPr>
        <sz val="11"/>
        <color rgb="FF286091"/>
        <rFont val="Helvetica"/>
        <family val="2"/>
      </rPr>
      <t>7</t>
    </r>
    <r>
      <rPr>
        <sz val="11"/>
        <color rgb="FF333333"/>
        <rFont val="Helvetica"/>
        <family val="2"/>
      </rPr>
      <t>)</t>
    </r>
  </si>
  <si>
    <r>
      <t>SI-7 (</t>
    </r>
    <r>
      <rPr>
        <sz val="11"/>
        <color rgb="FF286091"/>
        <rFont val="Helvetica"/>
        <family val="2"/>
      </rPr>
      <t>1</t>
    </r>
    <r>
      <rPr>
        <sz val="11"/>
        <color rgb="FF333333"/>
        <rFont val="Helvetica"/>
        <family val="2"/>
      </rPr>
      <t>) (</t>
    </r>
    <r>
      <rPr>
        <sz val="11"/>
        <color rgb="FF286091"/>
        <rFont val="Helvetica"/>
        <family val="2"/>
      </rPr>
      <t>2</t>
    </r>
    <r>
      <rPr>
        <sz val="11"/>
        <color rgb="FF333333"/>
        <rFont val="Helvetica"/>
        <family val="2"/>
      </rPr>
      <t>) (</t>
    </r>
    <r>
      <rPr>
        <sz val="11"/>
        <color rgb="FF286091"/>
        <rFont val="Helvetica"/>
        <family val="2"/>
      </rPr>
      <t>5</t>
    </r>
    <r>
      <rPr>
        <sz val="11"/>
        <color rgb="FF333333"/>
        <rFont val="Helvetica"/>
        <family val="2"/>
      </rPr>
      <t>) (</t>
    </r>
    <r>
      <rPr>
        <sz val="11"/>
        <color rgb="FF286091"/>
        <rFont val="Helvetica"/>
        <family val="2"/>
      </rPr>
      <t>7</t>
    </r>
    <r>
      <rPr>
        <sz val="11"/>
        <color rgb="FF333333"/>
        <rFont val="Helvetica"/>
        <family val="2"/>
      </rPr>
      <t>) (</t>
    </r>
    <r>
      <rPr>
        <sz val="11"/>
        <color rgb="FF286091"/>
        <rFont val="Helvetica"/>
        <family val="2"/>
      </rPr>
      <t>14</t>
    </r>
    <r>
      <rPr>
        <sz val="11"/>
        <color rgb="FF333333"/>
        <rFont val="Helvetica"/>
        <family val="2"/>
      </rPr>
      <t>)</t>
    </r>
  </si>
  <si>
    <t>SPAM PROTECTION</t>
  </si>
  <si>
    <r>
      <t>SI-8 (</t>
    </r>
    <r>
      <rPr>
        <sz val="11"/>
        <color rgb="FF337AB7"/>
        <rFont val="Helvetica"/>
        <family val="2"/>
      </rPr>
      <t>1</t>
    </r>
    <r>
      <rPr>
        <sz val="11"/>
        <color rgb="FF333333"/>
        <rFont val="Helvetica"/>
        <family val="2"/>
      </rPr>
      <t>) (</t>
    </r>
    <r>
      <rPr>
        <sz val="11"/>
        <color rgb="FF337AB7"/>
        <rFont val="Helvetica"/>
        <family val="2"/>
      </rPr>
      <t>2</t>
    </r>
    <r>
      <rPr>
        <sz val="11"/>
        <color rgb="FF333333"/>
        <rFont val="Helvetica"/>
        <family val="2"/>
      </rPr>
      <t>)</t>
    </r>
  </si>
  <si>
    <t>INFORMATION INPUT VALIDATION</t>
  </si>
  <si>
    <t>SI-11</t>
  </si>
  <si>
    <t>ERROR HANDLING</t>
  </si>
  <si>
    <t>INFORMATION HANDLING AND RETENTION</t>
  </si>
  <si>
    <t>SI-16</t>
  </si>
  <si>
    <t>MEMORY PROTECTION</t>
  </si>
  <si>
    <t xml:space="preserve">Low </t>
  </si>
  <si>
    <t>AC-3, AC-4, AC-5, AC-6, AC-10, AC-17, AC-19, AC-20, AU-9, IA-2, IA-4, IA-5, IA-8, CM-5, CM-6, CM-11, MA-3, MA-4, MA-5, PL-4, SC-13</t>
  </si>
  <si>
    <t>AC-2, AC-4, AC-5, AC-6, AC-16, AC-17, AC-18, AC-19, AC-20, AC-21, AC-22, AU-9, CM-5, CM-6, CM-11, MA-3, MA-4, MA-5, PE-3</t>
  </si>
  <si>
    <t xml:space="preserve"> Access Control</t>
  </si>
  <si>
    <t xml:space="preserve"> Audit and Accountability</t>
  </si>
  <si>
    <t xml:space="preserve"> Awareness and Training</t>
  </si>
  <si>
    <t xml:space="preserve"> Configuration Management</t>
  </si>
  <si>
    <t xml:space="preserve"> Contingency Planning</t>
  </si>
  <si>
    <t xml:space="preserve"> Identification and Authentication</t>
  </si>
  <si>
    <t xml:space="preserve"> Incident Response</t>
  </si>
  <si>
    <t xml:space="preserve"> Maintenance</t>
  </si>
  <si>
    <t xml:space="preserve"> Media Protection</t>
  </si>
  <si>
    <t xml:space="preserve"> Personnel Security</t>
  </si>
  <si>
    <t xml:space="preserve"> Physical and Environmental Protection</t>
  </si>
  <si>
    <t xml:space="preserve"> Planning</t>
  </si>
  <si>
    <t xml:space="preserve"> Program Management</t>
  </si>
  <si>
    <t xml:space="preserve"> Risk Assessment</t>
  </si>
  <si>
    <t xml:space="preserve"> Security Assessment and Authorization</t>
  </si>
  <si>
    <t xml:space="preserve"> System and Communications Protection</t>
  </si>
  <si>
    <t xml:space="preserve"> System and Information Integrity</t>
  </si>
  <si>
    <t xml:space="preserve"> System and Services Acquisition</t>
  </si>
  <si>
    <t>CP-9, MP-6</t>
  </si>
  <si>
    <t>AC-25, SC-11</t>
  </si>
  <si>
    <t>AU-2, AU-6</t>
  </si>
  <si>
    <t>AC-3, AC-17, AC-19, AC-21, CM-6, CM-7, SA-8, SC-2, SC-5, SC-7, SC-18</t>
  </si>
  <si>
    <t>AC-16, SI-7</t>
  </si>
  <si>
    <t>IA-2, IA-3, IA-4, IA-5</t>
  </si>
  <si>
    <t>AC-16, SC-16</t>
  </si>
  <si>
    <t>AC-3, AC-6, PE-3, PE-4, PS-2</t>
  </si>
  <si>
    <t>AC-2, AC-3, AC-5, CM-6, CM-7, PL-2</t>
  </si>
  <si>
    <t>AC-17, AC-18, AC-19</t>
  </si>
  <si>
    <t>AC-4, SC-3, SC-30, SC-32</t>
  </si>
  <si>
    <t>No. of Control Enhancement</t>
  </si>
  <si>
    <t>Total Number of Controls (including control enhancements)</t>
  </si>
  <si>
    <t>Combined</t>
  </si>
  <si>
    <t xml:space="preserve"> </t>
  </si>
  <si>
    <t>AC-2, AC-9, AC-14, IA-5</t>
  </si>
  <si>
    <t>Withdrawn</t>
  </si>
  <si>
    <t>SC-10, SC-23</t>
  </si>
  <si>
    <t>CP-2, IA-2</t>
  </si>
  <si>
    <t>AC-2, AC-3, AC-18, AC-19, AC-20, CA-3, CA-7, CM-8, IA-2, IA-3, IA-8, MA-4, PE-17, PL-4, SC-10, SI-4</t>
  </si>
  <si>
    <t>AC-2, AC-3, AC-17, AC-19, CA-3, CA-7, CM-8, IA-2, IA-3, IA-8, PL-4, SI-4</t>
  </si>
  <si>
    <t>AC-3, AC-7, AC-18, AC-20, CA-9, CM-2, IA-2, IA-3, MP-2, MP-4, MP-5, PL-4, SC-7, SC-43, SI-3, SI-4</t>
  </si>
  <si>
    <t>AC-3, AC-17, AC-19, CA-3, PL-4, SA-9</t>
  </si>
  <si>
    <t>AC-3, AC-4, AT-2, AT-3, AU-13</t>
  </si>
  <si>
    <t>AU-3, AU-12</t>
  </si>
  <si>
    <t xml:space="preserve">AT-3 </t>
  </si>
  <si>
    <t xml:space="preserve">AU-6 </t>
  </si>
  <si>
    <t>AU-2, AU-8, AU-12, SI-11</t>
  </si>
  <si>
    <t>AC-17, AC-18, AC-19, CA-3, IA-4, IA-5</t>
  </si>
  <si>
    <t>CM-3, CM-4, MA-4, MP-6, PE-16, SA-12, SI-2</t>
  </si>
  <si>
    <t>AC-19, PL-4</t>
  </si>
  <si>
    <t>CA-2, CA-7, CM-4, CM-6, RA-2, RA-3, SA-11, SI-2</t>
  </si>
  <si>
    <t>AT-3, PM-7, SA-8</t>
  </si>
  <si>
    <t>SC-13, SC-17</t>
  </si>
  <si>
    <t>AT-3, AT-4, PL-4</t>
  </si>
  <si>
    <t>AT-2, AT-4, PL-4, PS-7, SA-3, SA-12, SA-16</t>
  </si>
  <si>
    <t>AT-2, AT-3, PM-14</t>
  </si>
  <si>
    <t>AC-6, AC-17, AU-3, AU-12, MA-4, MP-2, MP-4, SI-4</t>
  </si>
  <si>
    <t>AU-2, AU-5, AU-6, AU-7, AU-11, SI-4</t>
  </si>
  <si>
    <t>AU-4, SI-12</t>
  </si>
  <si>
    <t>AC-2, AC-3, AC-6, AC-17, AT-3, AU-7, AU-16, CA-7, CM-5, CM-10, CM-11, IA-3, IA-5, IR-5, IR-6, MA-4, MP-4, PE-3, PE-6, PE-14, PE-16, RA-5, SC-7, SC-18, SC-19, SI-3, SI-4, SI-7</t>
  </si>
  <si>
    <t>AC-3, AC-6, MP-2, MP-4, PE-2, PE-3, PE-6</t>
  </si>
  <si>
    <t>SC-12, SC-8, SC-13, SC-16, SC-17, SC-23</t>
  </si>
  <si>
    <t>AU-4, AU-5, AU-9, MP-6</t>
  </si>
  <si>
    <t>AC-3, AU-2, AU-3, AU-6, AU-7</t>
  </si>
  <si>
    <t>CA-5, CA-6, CA-7, PM-9, RA-5, SA-11, SA-12, SI-4</t>
  </si>
  <si>
    <t>AC-3, AC-4, AC-20, AU-2, AU-12, AU-16, CA-7, IA-3, SA-9, SC-7, SI-4</t>
  </si>
  <si>
    <t>CA-2, CA-7, CM-4, PM-4</t>
  </si>
  <si>
    <t>CA-2, CA-7, PM-9, PM-10</t>
  </si>
  <si>
    <t>CA-2, CA-5, CA-6, CM-3, CM-4, PM-6, PM-9, RA-5, SA-11, SA-12, SI-2, SI-4</t>
  </si>
  <si>
    <t>AC-3, AC-4, AC-18, AC-19, AU-2, AU-12, CA-7, CM-2, IA-3, SC-7, SI-4</t>
  </si>
  <si>
    <t>CM-3, CM-6, CM-8, CM-9, SA-10, PM-5, PM-7</t>
  </si>
  <si>
    <t>CA-7, CM-2, CM-4, CM-5, CM-6, CM-9, SA-10, SI-2, SI-12</t>
  </si>
  <si>
    <t>CA-2, CA-7, CM-3, CM-9, SA-4, SA-5, SA-10, SI-2</t>
  </si>
  <si>
    <t>AC-3, AC-6, PE-3</t>
  </si>
  <si>
    <t>AC-19, CM-2, CM-3, CM-7, SI-4</t>
  </si>
  <si>
    <t>AC-6, CM-2, RA-5, SA-5, SC-7</t>
  </si>
  <si>
    <t>CM-2, CM-6, PM-5</t>
  </si>
  <si>
    <t>CM-2, CM-3, CM-4, CM-5, CM-8, SA-10</t>
  </si>
  <si>
    <t>AC-17, CM-8, SC-7</t>
  </si>
  <si>
    <t>AC-3, CM-2, CM-3, CM-5, CM-6, CM-7, PL-4</t>
  </si>
  <si>
    <t>AC-14, CP-6, CP-7, CP-8, CP-9, CP-10, IR-4, IR-8, MP-2, MP-4, MP-5, PM-8, PM-11</t>
  </si>
  <si>
    <t>AT-2, AT-3, CP-2, IR-2</t>
  </si>
  <si>
    <t>CP-2, CP-3, IR-3</t>
  </si>
  <si>
    <t>CP-2, CP-7, CP-9, CP-10, MP-4</t>
  </si>
  <si>
    <t>CP-2, CP-6, CP-8, CP-9, CP-10, MA-6</t>
  </si>
  <si>
    <t>CM-2, CM-6</t>
  </si>
  <si>
    <t>CP-2, CP-6, CP-7</t>
  </si>
  <si>
    <t>CP-2, CP-6, MP-4, MP-5, SC-13</t>
  </si>
  <si>
    <t>CA-2, CA-6, CA-7, CP-2, CP-6, CP-7, CP-9, SC-24</t>
  </si>
  <si>
    <t>AC-2, AC-3, AC-14, AC-17, AC-18, IA-4, IA-5, IA-8</t>
  </si>
  <si>
    <t>AC-2, IA-2, IA-3, IA-5, IA-8, SC-37</t>
  </si>
  <si>
    <t>AC-2, AC-3, AC-6, CM-6, IA-2, IA-4, IA-8, PL-4, PS-5, PS-6, SC-12, SC-13, SC-17, SC-28</t>
  </si>
  <si>
    <t>SC-12, SC-13</t>
  </si>
  <si>
    <t>AC-2, AC-14, AC-17, AC-18, IA-2, IA-4, IA-5, MA-4, RA-3, SA-12, SC-8</t>
  </si>
  <si>
    <t>AT-3, CP-3, IR-8</t>
  </si>
  <si>
    <t>CP-4, IR-8</t>
  </si>
  <si>
    <t>AU-6, CM-6, CP-2, CP-4, IR-2, IR-3, IR-8, PE-6, SC-5, SC-7, SI-3, SI-4, SI-7</t>
  </si>
  <si>
    <t>AU-6, IR-8, PE-6, SC-5, SC-7, SI-3, SI-4, SI-7</t>
  </si>
  <si>
    <t>IR-4, IR-5, IR-8</t>
  </si>
  <si>
    <t>AT-2, IR-4, IR-6, IR-8, SA-9</t>
  </si>
  <si>
    <t>MP-2, MP-4, MP-5</t>
  </si>
  <si>
    <t>MA-2, MA-5, MP-6</t>
  </si>
  <si>
    <t>AC-2, AC-3, AC-6, AC-17, AU-2, AU-3, IA-2, IA-4, IA-5, IA-8, MA-2, MA-5, MP-6, PL-2, SC-7, SC-10, SC-17</t>
  </si>
  <si>
    <t>AC-2, IA-8, MP-2, PE-2, PE-3, PE-4, RA-3</t>
  </si>
  <si>
    <t>CM-8, CP-2, CP-7, SA-14, SA-15</t>
  </si>
  <si>
    <t>AC-3, IA-2, MP-4, PE-2, PE-3, PL-2</t>
  </si>
  <si>
    <t>AC-16, PL-2, RA-3</t>
  </si>
  <si>
    <t>CP-6, CP-9, MP-2, MP-7, PE-3</t>
  </si>
  <si>
    <t>AC-19, CP-9, MP-3, MP-4, RA-3, SC-8, SC-13, SC-28</t>
  </si>
  <si>
    <t>MA-2, MA-4, RA-3, SC-4</t>
  </si>
  <si>
    <t>PE-3, PE-4, PS-3</t>
  </si>
  <si>
    <t>AU-2, AU-6, MP-2, MP-4, PE-2, PE-4, PE-5, PS-3, RA-3</t>
  </si>
  <si>
    <t>MP-2, MP-4, PE-2, PE-3, PE-5, SC-7, SC-8</t>
  </si>
  <si>
    <t>PE-2, PE-3, PE-4, PE-18</t>
  </si>
  <si>
    <t>CA-7, IR-4, IR-8</t>
  </si>
  <si>
    <t>AT-3, CP-2, CP-7</t>
  </si>
  <si>
    <t>CP-2, CP-7</t>
  </si>
  <si>
    <t>CM-3, MA-2, MA-3, MP-5, SA-12</t>
  </si>
  <si>
    <t>AC-17, CP-7</t>
  </si>
  <si>
    <t>CP-2, PE-19, RA-3</t>
  </si>
  <si>
    <t>AC-2, AC-6, AC-14, AC-17, AC-20, CA-2, CA-3, CA-7, CM-9, CP-2, IR-8, MA-4, MA-5, MP-2, MP-4, MP-5, PL-7, PM-1, PM-7, PM-8, PM-9, PM-11, SA-5, SA-17</t>
  </si>
  <si>
    <t>AC-2, AC-6, AC-8, AC-9, AC-17, AC-18, AC-19, AC-20, AT-2, AT-3, CM-11, IA-2, IA-4, IA-5, MP-7, PS-6, PS-8, SA-5</t>
  </si>
  <si>
    <t>CM-2, CM-6, PL-2, PM-7, SA-5, SA-17</t>
  </si>
  <si>
    <t>AT-3, PL-2, PS-3</t>
  </si>
  <si>
    <t>AC-2, IA-4, PE-2, PS-2</t>
  </si>
  <si>
    <t>AC-2, IA-4, PE-2, PS-5, PS-6</t>
  </si>
  <si>
    <t>AC-2, IA-4, PE-2, PS-4</t>
  </si>
  <si>
    <t>PL-4, PS-2, PS-3, PS-4, PS-8</t>
  </si>
  <si>
    <t>PS-2, PS-3, PS-4, PS-5, PS-6, SA-9, SA-21</t>
  </si>
  <si>
    <t>PL-4, PS-6</t>
  </si>
  <si>
    <t>CM-8, MP-4, RA-3, SC-7</t>
  </si>
  <si>
    <t>RA-2, PM-9</t>
  </si>
  <si>
    <t>PM-3, PM-11</t>
  </si>
  <si>
    <t>CM-6, PL-2, PS-7, SA-3, SA-5, SA-8, SA-11, SA-12</t>
  </si>
  <si>
    <t>CM-6, CM-8, PL-2, PL-4, PS-2, SA-3, SA-4</t>
  </si>
  <si>
    <t>PM-7, SA-3, SA-4, SA-17, SC-2, SC-3</t>
  </si>
  <si>
    <t>CA-3, IR-7, PS-7</t>
  </si>
  <si>
    <t>CM-3, CM-4, CM-9, SA-12, SI-2</t>
  </si>
  <si>
    <t>CA-2, CM-4, SA-3, SA-4, SA-5, SI-2</t>
  </si>
  <si>
    <t>AT-3, CM-8, IR-4, PE-16, PL-8, SA-3, SA-4, SA-8, SA-10, SA-14, SA-15, SA-18, SA-19, SC-29, SC-30, SC-38, SI-7</t>
  </si>
  <si>
    <t>SA-3, SA-8</t>
  </si>
  <si>
    <t>AT-2, AT-3, SA-5</t>
  </si>
  <si>
    <t>PL-8, PM-7, SA-3, SA-8</t>
  </si>
  <si>
    <t>SA-4, SA-8, SC-3</t>
  </si>
  <si>
    <t>AC-3, AC-6, SA-4, SA-5, SA-8, SA-13, SC-2, SC-7, SC-39</t>
  </si>
  <si>
    <t>AC-3, AC-4, MP-6</t>
  </si>
  <si>
    <t>SC-6, SC-7</t>
  </si>
  <si>
    <t>AC-4, AC-17, CA-3, CM-7, CP-8, IR-4, RA-3, SC-5, SC-13</t>
  </si>
  <si>
    <t>AC-17, PE-4</t>
  </si>
  <si>
    <t>AC-2, AC-3, AC-7, AC-17, AC-18, AU-9, AU-10, CM-11, CP-9, IA-3, IA-7, MA-4, MP-2, MP-4, MP-5, SA-4, SC-8, SC-12, SC-28, SI-7</t>
  </si>
  <si>
    <t>AU-2, AU-12, CM-2, CM-6, SI-3</t>
  </si>
  <si>
    <t>CM-6, SC-7, SC-15</t>
  </si>
  <si>
    <t>AU-10, SC-8, SC-12, SC-13, SC-21, SC-22</t>
  </si>
  <si>
    <t>SC-20, SC-22</t>
  </si>
  <si>
    <t>SC-2, SC-20, SC-21, SC-24</t>
  </si>
  <si>
    <t>SC-8, SC-10, SC-11</t>
  </si>
  <si>
    <t>CP-2, CP-10, CP-12, SC-7, SC-22</t>
  </si>
  <si>
    <t>AC-3, AC-6, CA-7, CM-3, CM-5, CM-6, PE-3, SC-8, SC-13, SI-3, SI-7</t>
  </si>
  <si>
    <t>AC-3, AC-4, AC-6, SA-4, SA-5, SA-8, SC-2, SC-3</t>
  </si>
  <si>
    <t>CA-2, CA-7, CM-3, CM-5, CM-8, MA-2, IR-4, RA-5, SA-10, SA-11, SI-11</t>
  </si>
  <si>
    <t>CM-3, MP-2, SA-4, SA-8, SA-12, SA-13, SC-7, SC-26, SC-44, SI-2, SI-4, SI-7</t>
  </si>
  <si>
    <t>AC-3, AC-4, AC-8, AC-17, AU-2, AU-6, AU-7, AU-9, AU-12, CA-7, IR-4, PE-3, RA-5, SC-7, SC-26, SC-35, SI-3, SI-7</t>
  </si>
  <si>
    <t>CA-7, CM-6</t>
  </si>
  <si>
    <t>SA-12, SC-8, SC-13, SI-3</t>
  </si>
  <si>
    <t>AT-2, AT-3, SC-5, SC-7, SI-3</t>
  </si>
  <si>
    <t>AU-2, AU-3, SC-31</t>
  </si>
  <si>
    <t>AC-16, AU-5, AU-11, MP-2, MP-4</t>
  </si>
  <si>
    <t>AC-25, SC-3</t>
  </si>
  <si>
    <t>AC</t>
  </si>
  <si>
    <t>AT</t>
  </si>
  <si>
    <t>AU</t>
  </si>
  <si>
    <t>CA</t>
  </si>
  <si>
    <t>CM</t>
  </si>
  <si>
    <t>CP</t>
  </si>
  <si>
    <t>IA</t>
  </si>
  <si>
    <t>IR</t>
  </si>
  <si>
    <t>MA</t>
  </si>
  <si>
    <t>MP</t>
  </si>
  <si>
    <t>PE</t>
  </si>
  <si>
    <t>PL</t>
  </si>
  <si>
    <t>PS</t>
  </si>
  <si>
    <t>RA</t>
  </si>
  <si>
    <t>SA</t>
  </si>
  <si>
    <t>SC</t>
  </si>
  <si>
    <t>SI</t>
  </si>
  <si>
    <t>PM</t>
  </si>
  <si>
    <t>FedRAMP CIS for SSP High Baseline</t>
  </si>
  <si>
    <t>Control ID</t>
  </si>
  <si>
    <t>Implementation Status</t>
  </si>
  <si>
    <t>Control Origination</t>
  </si>
  <si>
    <t>In Place</t>
  </si>
  <si>
    <t>Partially Implemented</t>
  </si>
  <si>
    <t>Planned</t>
  </si>
  <si>
    <t>Alternative Implementation</t>
  </si>
  <si>
    <t>N/A</t>
  </si>
  <si>
    <t>Service Provider Corporate</t>
  </si>
  <si>
    <t>Service Provider System Specific</t>
  </si>
  <si>
    <t>Service Provider Hybrid (Service Provider Corporate and Service Provider System Specific)</t>
  </si>
  <si>
    <t>Configured by Customer (Customer System Specific)</t>
  </si>
  <si>
    <t>Provided by Customer (Customer System Specific)</t>
  </si>
  <si>
    <t>Shared (Service Provider and Customer Responsibility)</t>
  </si>
  <si>
    <t>Inherited from Pre-Existing  Authorization</t>
  </si>
  <si>
    <t>AC-01</t>
  </si>
  <si>
    <t>AC-02</t>
  </si>
  <si>
    <t>AC-02 (01)</t>
  </si>
  <si>
    <t>AC-02 (02)</t>
  </si>
  <si>
    <t>AC-02 (03)</t>
  </si>
  <si>
    <t>AC-02 (04)</t>
  </si>
  <si>
    <t>AC-02 (05)</t>
  </si>
  <si>
    <t>AC-02 (07)</t>
  </si>
  <si>
    <t>AC-02 (09)</t>
  </si>
  <si>
    <t>AC-02 (10)</t>
  </si>
  <si>
    <t>AC-02 (11)</t>
  </si>
  <si>
    <t>AC-02 (12)</t>
  </si>
  <si>
    <t>AC-02 (13)</t>
  </si>
  <si>
    <t>AC-03</t>
  </si>
  <si>
    <t>AC-04</t>
  </si>
  <si>
    <t>AC-04 (08)</t>
  </si>
  <si>
    <t>AC-04 (21)</t>
  </si>
  <si>
    <t>AC-05</t>
  </si>
  <si>
    <t>AC-06</t>
  </si>
  <si>
    <t>AC-06 (01)</t>
  </si>
  <si>
    <t>AC-06 (02)</t>
  </si>
  <si>
    <t>AC-06 (03)</t>
  </si>
  <si>
    <t>AC-06 (05)</t>
  </si>
  <si>
    <t>AC-06 (07)</t>
  </si>
  <si>
    <t>AC-06 (08)</t>
  </si>
  <si>
    <t>AC-06 (09)</t>
  </si>
  <si>
    <t>AC-06 (10)</t>
  </si>
  <si>
    <t>AC-07</t>
  </si>
  <si>
    <t>AC-07 (02)</t>
  </si>
  <si>
    <t>AC-08</t>
  </si>
  <si>
    <t>AC-11 (01)</t>
  </si>
  <si>
    <t>AC-12 (01)</t>
  </si>
  <si>
    <t>AC-17 (01)</t>
  </si>
  <si>
    <t>AC-17 (02)</t>
  </si>
  <si>
    <t>AC-17 (03)</t>
  </si>
  <si>
    <t>AC-17 (04)</t>
  </si>
  <si>
    <t>AC-17 (09)</t>
  </si>
  <si>
    <t>AC-18 (01)</t>
  </si>
  <si>
    <t>AC-18 (03)</t>
  </si>
  <si>
    <t>AC-18 (04)</t>
  </si>
  <si>
    <t>AC-18 (05)</t>
  </si>
  <si>
    <t>AC-19 (05)</t>
  </si>
  <si>
    <t>AC-20 (01)</t>
  </si>
  <si>
    <t>AC-20 (02)</t>
  </si>
  <si>
    <t>AT-01</t>
  </si>
  <si>
    <t>AT-02</t>
  </si>
  <si>
    <t>AT-02 (02)</t>
  </si>
  <si>
    <t>AT-03</t>
  </si>
  <si>
    <t>AT-03 (03)</t>
  </si>
  <si>
    <t>AT-03 (04)</t>
  </si>
  <si>
    <t>AT-04</t>
  </si>
  <si>
    <t>AU-01</t>
  </si>
  <si>
    <t>AU-02</t>
  </si>
  <si>
    <t>AU-02 (03)</t>
  </si>
  <si>
    <t>AU-03</t>
  </si>
  <si>
    <t>AU-03 (01)</t>
  </si>
  <si>
    <t>AU-03 (02)</t>
  </si>
  <si>
    <t>AU-04</t>
  </si>
  <si>
    <t>AU-05</t>
  </si>
  <si>
    <t>AU-05 (01)</t>
  </si>
  <si>
    <t>AU-05 (02)</t>
  </si>
  <si>
    <t>AU-06</t>
  </si>
  <si>
    <t>AU-06 (01)</t>
  </si>
  <si>
    <t>AU-06 (03)</t>
  </si>
  <si>
    <t>AU-06 (04)</t>
  </si>
  <si>
    <t>AU-06 (05)</t>
  </si>
  <si>
    <t>AU-06 (06)</t>
  </si>
  <si>
    <t>AU-06 (07)</t>
  </si>
  <si>
    <t>AU-06 (10)</t>
  </si>
  <si>
    <t>AU-07</t>
  </si>
  <si>
    <t>AU-07 (01)</t>
  </si>
  <si>
    <t>AU-08</t>
  </si>
  <si>
    <t>AU-08 (01)</t>
  </si>
  <si>
    <t>AU-09</t>
  </si>
  <si>
    <t>AU-09 (02)</t>
  </si>
  <si>
    <t>AU-09 (03)</t>
  </si>
  <si>
    <t>AU-09 (04)</t>
  </si>
  <si>
    <t>AU-12 (01)</t>
  </si>
  <si>
    <t>AU-12 (03)</t>
  </si>
  <si>
    <t>CA-01</t>
  </si>
  <si>
    <t>CA-02</t>
  </si>
  <si>
    <t>CA-02 (01)</t>
  </si>
  <si>
    <t>CA-02 (02)</t>
  </si>
  <si>
    <t>CA-02 (03)</t>
  </si>
  <si>
    <t>CA-03</t>
  </si>
  <si>
    <t>CA-03 (03)</t>
  </si>
  <si>
    <t>CA-03 (05)</t>
  </si>
  <si>
    <t>CA-05</t>
  </si>
  <si>
    <t>CA-06</t>
  </si>
  <si>
    <t>CA-07</t>
  </si>
  <si>
    <t>CA-07 (01)</t>
  </si>
  <si>
    <t>CA-07 (03)</t>
  </si>
  <si>
    <t>CA-08</t>
  </si>
  <si>
    <t>CA-08 (01)</t>
  </si>
  <si>
    <t>CA-09</t>
  </si>
  <si>
    <t>CM-01</t>
  </si>
  <si>
    <t>CM-02</t>
  </si>
  <si>
    <t>CM-02 (01)</t>
  </si>
  <si>
    <t>CM-02 (02)</t>
  </si>
  <si>
    <t>CM-02 (03)</t>
  </si>
  <si>
    <t>CM-02 (07)</t>
  </si>
  <si>
    <t>CM-03</t>
  </si>
  <si>
    <t>CM-03 (01)</t>
  </si>
  <si>
    <t>CM-03 (02)</t>
  </si>
  <si>
    <t>CM-03 (04)</t>
  </si>
  <si>
    <t>CM-03 (06)</t>
  </si>
  <si>
    <t>CM-04</t>
  </si>
  <si>
    <t>CM-04 (01)</t>
  </si>
  <si>
    <t>CM-05</t>
  </si>
  <si>
    <t>CM-05 (01)</t>
  </si>
  <si>
    <t>CM-05 (02)</t>
  </si>
  <si>
    <t>CM-05 (03)</t>
  </si>
  <si>
    <t>CM-05 (05)</t>
  </si>
  <si>
    <t>CM-06</t>
  </si>
  <si>
    <t>CM-06 (01)</t>
  </si>
  <si>
    <t>CM-06 (02)</t>
  </si>
  <si>
    <t>CM-07</t>
  </si>
  <si>
    <t>CM-07 (01)</t>
  </si>
  <si>
    <t>CM-07 (02)</t>
  </si>
  <si>
    <t>CM-07 (05)</t>
  </si>
  <si>
    <t>CM-08</t>
  </si>
  <si>
    <t>CM-08 (01)</t>
  </si>
  <si>
    <t>CM-08 (02)</t>
  </si>
  <si>
    <t>CM-08 (03)</t>
  </si>
  <si>
    <t>CM-08 (04)</t>
  </si>
  <si>
    <t>CM-08 (05)</t>
  </si>
  <si>
    <t>CM-09</t>
  </si>
  <si>
    <t>CM-10 (01)</t>
  </si>
  <si>
    <t>CM-11 (01)</t>
  </si>
  <si>
    <t>CP-01</t>
  </si>
  <si>
    <t>CP-02</t>
  </si>
  <si>
    <t>CP-02 (01)</t>
  </si>
  <si>
    <t>CP-02 (02)</t>
  </si>
  <si>
    <t>CP-02 (03)</t>
  </si>
  <si>
    <t>CP-02 (04)</t>
  </si>
  <si>
    <t>CP-02 (05)</t>
  </si>
  <si>
    <t>CP-02 (08)</t>
  </si>
  <si>
    <t>CP-03</t>
  </si>
  <si>
    <t>CP-03 (01)</t>
  </si>
  <si>
    <t>CP-04</t>
  </si>
  <si>
    <t>CP-04 (01)</t>
  </si>
  <si>
    <t>CP-04 (02)</t>
  </si>
  <si>
    <t>CP-06</t>
  </si>
  <si>
    <t>CP-06 (01)</t>
  </si>
  <si>
    <t>CP-06 (02)</t>
  </si>
  <si>
    <t>CP-06 (03)</t>
  </si>
  <si>
    <t>CP-07</t>
  </si>
  <si>
    <t>CP-07 (01)</t>
  </si>
  <si>
    <t>CP-07 (02)</t>
  </si>
  <si>
    <t>CP-07 (03)</t>
  </si>
  <si>
    <t>CP-07 (04)</t>
  </si>
  <si>
    <t>CP-08</t>
  </si>
  <si>
    <t>CP-08 (01)</t>
  </si>
  <si>
    <t>CP-08 (02)</t>
  </si>
  <si>
    <t>CP-08 (03)</t>
  </si>
  <si>
    <t>CP-08 (04)</t>
  </si>
  <si>
    <t>CP-09</t>
  </si>
  <si>
    <t>CP-09 (01)</t>
  </si>
  <si>
    <t>CP-09 (02)</t>
  </si>
  <si>
    <t>CP-09 (03)</t>
  </si>
  <si>
    <t>CP-09 (05)</t>
  </si>
  <si>
    <t>CP-10 (02)</t>
  </si>
  <si>
    <t>CP-10 (04)</t>
  </si>
  <si>
    <t>IA-01</t>
  </si>
  <si>
    <t>IA-02</t>
  </si>
  <si>
    <t>IA-02 (01)</t>
  </si>
  <si>
    <t>IA-02 (02)</t>
  </si>
  <si>
    <t>IA-02 (03)</t>
  </si>
  <si>
    <t>IA-02 (04)</t>
  </si>
  <si>
    <t>IA-02 (05)</t>
  </si>
  <si>
    <t>IA-02 (08)</t>
  </si>
  <si>
    <t>IA-02 (09)</t>
  </si>
  <si>
    <t>IA-02 (11)</t>
  </si>
  <si>
    <t>IA-02 (12)</t>
  </si>
  <si>
    <t>IA-03</t>
  </si>
  <si>
    <t>IA-04</t>
  </si>
  <si>
    <t>IA-04 (04)</t>
  </si>
  <si>
    <t>IA-05</t>
  </si>
  <si>
    <t>IA-05 (01)</t>
  </si>
  <si>
    <t>IA-05 (02)</t>
  </si>
  <si>
    <t>IA-05 (03)</t>
  </si>
  <si>
    <t>IA-05 (04)</t>
  </si>
  <si>
    <t>IA-05 (06)</t>
  </si>
  <si>
    <t>IA-05 (07)</t>
  </si>
  <si>
    <t>IA-05 (08)</t>
  </si>
  <si>
    <t>IA-05 (11)</t>
  </si>
  <si>
    <t>IA-05 (13)</t>
  </si>
  <si>
    <t>IA-06</t>
  </si>
  <si>
    <t>IA-07</t>
  </si>
  <si>
    <t>IA-08</t>
  </si>
  <si>
    <t>IA-08 (01)</t>
  </si>
  <si>
    <t>IA-08 (02)</t>
  </si>
  <si>
    <t>IA-08 (03)</t>
  </si>
  <si>
    <t>IA-08 (04)</t>
  </si>
  <si>
    <t>IR-01</t>
  </si>
  <si>
    <t>IR-02</t>
  </si>
  <si>
    <t>IR-02 (01)</t>
  </si>
  <si>
    <t>IR-02 (02)</t>
  </si>
  <si>
    <t>IR-03</t>
  </si>
  <si>
    <t>IR-03 (02)</t>
  </si>
  <si>
    <t>IR-04</t>
  </si>
  <si>
    <t>IR-04 (01)</t>
  </si>
  <si>
    <t>IR-04 (02)</t>
  </si>
  <si>
    <t>IR-04 (03)</t>
  </si>
  <si>
    <t>IR-04 (04)</t>
  </si>
  <si>
    <t>IR-04 (06)</t>
  </si>
  <si>
    <t>IR-04 (08)</t>
  </si>
  <si>
    <t>IR-05</t>
  </si>
  <si>
    <t>IR-05 (01)</t>
  </si>
  <si>
    <t>IR-06</t>
  </si>
  <si>
    <t>IR-06 (01)</t>
  </si>
  <si>
    <t>IR-07</t>
  </si>
  <si>
    <t>IR-07 (01)</t>
  </si>
  <si>
    <t>IR-07 (02)</t>
  </si>
  <si>
    <t>IR-08</t>
  </si>
  <si>
    <t>IR-09</t>
  </si>
  <si>
    <t>IR-09 (01)</t>
  </si>
  <si>
    <t>IR-09 (02)</t>
  </si>
  <si>
    <t>IR-09 (03)</t>
  </si>
  <si>
    <t>IR-09 (04)</t>
  </si>
  <si>
    <t>MA-01</t>
  </si>
  <si>
    <t>MA-02</t>
  </si>
  <si>
    <t>MA-02 (02)</t>
  </si>
  <si>
    <t>MA-03</t>
  </si>
  <si>
    <t>MA-03 (01)</t>
  </si>
  <si>
    <t>MA-03 (02)</t>
  </si>
  <si>
    <t>MA-03 (03)</t>
  </si>
  <si>
    <t>MA-04</t>
  </si>
  <si>
    <t>MA-04 (02)</t>
  </si>
  <si>
    <t>MA-04 (03)</t>
  </si>
  <si>
    <t>MA-04 (06)</t>
  </si>
  <si>
    <t>MA-05</t>
  </si>
  <si>
    <t>MA-05 (01)</t>
  </si>
  <si>
    <t>MA-06</t>
  </si>
  <si>
    <t>MP-01</t>
  </si>
  <si>
    <t>MP-02</t>
  </si>
  <si>
    <t>MP-03</t>
  </si>
  <si>
    <t>MP-04</t>
  </si>
  <si>
    <t>MP-05</t>
  </si>
  <si>
    <t>MP-05 (04)</t>
  </si>
  <si>
    <t>MP-06</t>
  </si>
  <si>
    <t>MP-06 (01)</t>
  </si>
  <si>
    <t>MP-06 (02)</t>
  </si>
  <si>
    <t>MP-06 (03)</t>
  </si>
  <si>
    <t>MP-07</t>
  </si>
  <si>
    <t>MP-07 (01)</t>
  </si>
  <si>
    <t>PE-01</t>
  </si>
  <si>
    <t>PE-02</t>
  </si>
  <si>
    <t>PE-03</t>
  </si>
  <si>
    <t>PE-03 (01)</t>
  </si>
  <si>
    <t>PE-04</t>
  </si>
  <si>
    <t>PE-05</t>
  </si>
  <si>
    <t>PE-06</t>
  </si>
  <si>
    <t>PE-06 (01)</t>
  </si>
  <si>
    <t>PE-06 (04)</t>
  </si>
  <si>
    <t>PE-08</t>
  </si>
  <si>
    <t>PE-08 (01)</t>
  </si>
  <si>
    <t>PE-09</t>
  </si>
  <si>
    <t>PE-11 (01)</t>
  </si>
  <si>
    <t>PE-13 (01)</t>
  </si>
  <si>
    <t>PE-13 (02)</t>
  </si>
  <si>
    <t>PE-13 (03)</t>
  </si>
  <si>
    <t>PE-14 (02)</t>
  </si>
  <si>
    <t>PE-15 (01)</t>
  </si>
  <si>
    <t>PL-01</t>
  </si>
  <si>
    <t>PL-02</t>
  </si>
  <si>
    <t>PL-02 (03)</t>
  </si>
  <si>
    <t>PL-04</t>
  </si>
  <si>
    <t>PL-04 (01)</t>
  </si>
  <si>
    <t>PL-08</t>
  </si>
  <si>
    <t>PS-01</t>
  </si>
  <si>
    <t>PS-02</t>
  </si>
  <si>
    <t>PS-03</t>
  </si>
  <si>
    <t>PS-03 (03)</t>
  </si>
  <si>
    <t>PS-04</t>
  </si>
  <si>
    <t>PS-04 (02)</t>
  </si>
  <si>
    <t>PS-05</t>
  </si>
  <si>
    <t>PS-06</t>
  </si>
  <si>
    <t>PS-07</t>
  </si>
  <si>
    <t>PS-08</t>
  </si>
  <si>
    <t>RA-01</t>
  </si>
  <si>
    <t>RA-02</t>
  </si>
  <si>
    <t>RA-03</t>
  </si>
  <si>
    <t>RA-05</t>
  </si>
  <si>
    <t>RA-05 (01)</t>
  </si>
  <si>
    <t>RA-05 (02)</t>
  </si>
  <si>
    <t>RA-05 (03)</t>
  </si>
  <si>
    <t>RA-05 (04)</t>
  </si>
  <si>
    <t>RA-05 (05)</t>
  </si>
  <si>
    <t>RA-05 (06)</t>
  </si>
  <si>
    <t>RA-05 (08)</t>
  </si>
  <si>
    <t>RA-05 (10)</t>
  </si>
  <si>
    <t>SA-01</t>
  </si>
  <si>
    <t>SA-02</t>
  </si>
  <si>
    <t>SA-03</t>
  </si>
  <si>
    <t>SA-04</t>
  </si>
  <si>
    <t>SA-04 (01)</t>
  </si>
  <si>
    <t>SA-04 (02)</t>
  </si>
  <si>
    <t>SA-04 (08)</t>
  </si>
  <si>
    <t>SA-04 (09)</t>
  </si>
  <si>
    <t>SA-04 (10)</t>
  </si>
  <si>
    <t>SA-05</t>
  </si>
  <si>
    <t>SA-08</t>
  </si>
  <si>
    <t>SA-09</t>
  </si>
  <si>
    <t>SA-09 (01)</t>
  </si>
  <si>
    <t>SA-09 (02)</t>
  </si>
  <si>
    <t>SA-09 (04)</t>
  </si>
  <si>
    <t>SA-09 (05)</t>
  </si>
  <si>
    <t>SA-10 (01)</t>
  </si>
  <si>
    <t>SA-11 (01)</t>
  </si>
  <si>
    <t>SA-11 (02)</t>
  </si>
  <si>
    <t>SA-11 (08)</t>
  </si>
  <si>
    <t>SC-01</t>
  </si>
  <si>
    <t>SC-02</t>
  </si>
  <si>
    <t>SC-03</t>
  </si>
  <si>
    <t>SC-04</t>
  </si>
  <si>
    <t>SC-05</t>
  </si>
  <si>
    <t>SC-06</t>
  </si>
  <si>
    <t>SC-07</t>
  </si>
  <si>
    <t>SC-07 (03)</t>
  </si>
  <si>
    <t>SC-07 (04)</t>
  </si>
  <si>
    <t>SC-07 (05)</t>
  </si>
  <si>
    <t>SC-07 (07)</t>
  </si>
  <si>
    <t>SC-07 (08)</t>
  </si>
  <si>
    <t>SC-07 (10)</t>
  </si>
  <si>
    <t>SC-07 (12)</t>
  </si>
  <si>
    <t>SC-07 (13)</t>
  </si>
  <si>
    <t>SC-07 (18)</t>
  </si>
  <si>
    <t>SC-07 (20)</t>
  </si>
  <si>
    <t>SC-07 (21)</t>
  </si>
  <si>
    <t>SC-08</t>
  </si>
  <si>
    <t>SC-08 (01)</t>
  </si>
  <si>
    <t>SC-12 (01)</t>
  </si>
  <si>
    <t>SC-12 (02)</t>
  </si>
  <si>
    <t>SC-12 (03)</t>
  </si>
  <si>
    <t>SC-23 (01)</t>
  </si>
  <si>
    <t>SC-28 (01)</t>
  </si>
  <si>
    <t>SI-01</t>
  </si>
  <si>
    <t>SI-02</t>
  </si>
  <si>
    <t>SI-02 (01)</t>
  </si>
  <si>
    <t>SI-02 (02)</t>
  </si>
  <si>
    <t>SI-02 (03)</t>
  </si>
  <si>
    <t>SI-03</t>
  </si>
  <si>
    <t>SI-03 (01)</t>
  </si>
  <si>
    <t>SI-03 (02)</t>
  </si>
  <si>
    <t>SI-03 (07)</t>
  </si>
  <si>
    <t>SI-04</t>
  </si>
  <si>
    <t>SI-04 (01)</t>
  </si>
  <si>
    <t>SI-04 (02)</t>
  </si>
  <si>
    <t>SI-04 (04)</t>
  </si>
  <si>
    <t>SI-04 (05)</t>
  </si>
  <si>
    <t>SI-04 (11)</t>
  </si>
  <si>
    <t>SI-04 (14)</t>
  </si>
  <si>
    <t>SI-04 (16)</t>
  </si>
  <si>
    <t>SI-04 (18)</t>
  </si>
  <si>
    <t>SI-04 (19)</t>
  </si>
  <si>
    <t>SI-04 (20)</t>
  </si>
  <si>
    <t>SI-04 (22)</t>
  </si>
  <si>
    <t>SI-04 (23)</t>
  </si>
  <si>
    <t>SI-04 (24)</t>
  </si>
  <si>
    <t>SI-05</t>
  </si>
  <si>
    <t>SI-05 (01)</t>
  </si>
  <si>
    <t>SI-06</t>
  </si>
  <si>
    <t>SI-07</t>
  </si>
  <si>
    <t>SI-07 (01)</t>
  </si>
  <si>
    <t>SI-07 (02)</t>
  </si>
  <si>
    <t>SI-07 (05)</t>
  </si>
  <si>
    <t>SI-07 (07)</t>
  </si>
  <si>
    <t>SI-07 (14)</t>
  </si>
  <si>
    <t>SI-08</t>
  </si>
  <si>
    <t>SI-08 (01)</t>
  </si>
  <si>
    <t>SI-08 (02)</t>
  </si>
  <si>
    <t>FedRAMP CIS for SSP Low or Moderate Baseline</t>
  </si>
  <si>
    <t>Impact (Y)/ No Impact (N)</t>
  </si>
  <si>
    <t>Y</t>
  </si>
  <si>
    <t>Rank</t>
  </si>
  <si>
    <t>Control Enhancement Name</t>
  </si>
  <si>
    <t>Withdrawn Notes</t>
  </si>
  <si>
    <t>Assurance</t>
  </si>
  <si>
    <t>x</t>
  </si>
  <si>
    <t xml:space="preserve">ACCOUNT MANAGEMENT </t>
  </si>
  <si>
    <t xml:space="preserve"> AUTOMATED SYSTEM ACCOUNT MANAGEMENT</t>
  </si>
  <si>
    <t xml:space="preserve"> REMOVAL OF TEMPORARY / EMERGENCY ACCOUNTS</t>
  </si>
  <si>
    <t xml:space="preserve"> DISABLE INACTIVE ACCOUNTS </t>
  </si>
  <si>
    <t xml:space="preserve"> AUTOMATED AUDIT ACTIONS </t>
  </si>
  <si>
    <t xml:space="preserve"> INACTIVITY LOGOUT </t>
  </si>
  <si>
    <t xml:space="preserve"> DYNAMIC PRIVILEGE MANAGEMENT </t>
  </si>
  <si>
    <t xml:space="preserve"> ROLE-BASED SCHEMES </t>
  </si>
  <si>
    <t xml:space="preserve"> DYNAMIC ACCOUNT CREATION </t>
  </si>
  <si>
    <t xml:space="preserve"> RESTRICTIONS ON USE OF SHARED / GROUP ACCOUNTS</t>
  </si>
  <si>
    <t xml:space="preserve"> SHARED / GROUP ACCOUNT CREDENTIAL TERMINATION</t>
  </si>
  <si>
    <t xml:space="preserve"> USAGE CONDITIONS </t>
  </si>
  <si>
    <t xml:space="preserve"> ACCOUNT MONITORING / ATYPICAL USAGE </t>
  </si>
  <si>
    <t xml:space="preserve"> DISABLE ACCOUNTS FOR HIGH-RISK INDIVIDUALS</t>
  </si>
  <si>
    <t xml:space="preserve">ACCESS ENFORCEMENT </t>
  </si>
  <si>
    <t xml:space="preserve"> RESTRICTED ACCESS TO PRIVILEGED FUNCTIONS</t>
  </si>
  <si>
    <t>Incorporated into AC-6.</t>
  </si>
  <si>
    <t xml:space="preserve"> DUAL AUTHORIZATION </t>
  </si>
  <si>
    <t xml:space="preserve"> MANDATORY ACCESS CONTROL </t>
  </si>
  <si>
    <t xml:space="preserve"> DISCRETIONARY ACCESS CONTROL </t>
  </si>
  <si>
    <t xml:space="preserve"> SECURITY-RELEVANT INFORMATION </t>
  </si>
  <si>
    <t xml:space="preserve"> PROTECTION OF USER AND SYSTEM INFORMATION</t>
  </si>
  <si>
    <t>Incorporated into MP-4 and SC-28.</t>
  </si>
  <si>
    <t xml:space="preserve"> ROLE-BASED ACCESS CONTROL </t>
  </si>
  <si>
    <t xml:space="preserve"> REVOCATION OF ACCESS AUTHORIZATIONS </t>
  </si>
  <si>
    <t xml:space="preserve"> CONTROLLED RELEASE </t>
  </si>
  <si>
    <t xml:space="preserve"> AUDITED OVERRIDE OF ACCESS CONTROL MECHANISMS</t>
  </si>
  <si>
    <t xml:space="preserve">INFORMATION FLOW ENFORCEMENT </t>
  </si>
  <si>
    <t xml:space="preserve"> OBJECT SECURITY ATTRIBUTES </t>
  </si>
  <si>
    <t xml:space="preserve"> PROCESSING DOMAINS </t>
  </si>
  <si>
    <t xml:space="preserve"> DYNAMIC INFORMATION FLOW CONTROL</t>
  </si>
  <si>
    <t xml:space="preserve">INFORMATION FLOW ENFORCEMENT  </t>
  </si>
  <si>
    <t xml:space="preserve"> CONTENT CHECK ENCRYPTED INFORMATION</t>
  </si>
  <si>
    <t xml:space="preserve"> EMBEDDED DATA TYPES </t>
  </si>
  <si>
    <t xml:space="preserve"> METADATA </t>
  </si>
  <si>
    <t xml:space="preserve"> ONE-WAY FLOW MECHANISMS </t>
  </si>
  <si>
    <t xml:space="preserve"> SECURITY POLICY FILTERS </t>
  </si>
  <si>
    <t xml:space="preserve"> HUMAN REVIEWS </t>
  </si>
  <si>
    <t xml:space="preserve"> ENABLE / DISABLE SECURITY POLICY FILTERS</t>
  </si>
  <si>
    <t xml:space="preserve"> CONFIGURATION OF SECURITY POLICY FILTERS</t>
  </si>
  <si>
    <t xml:space="preserve"> DATA TYPE IDENTIFIERS </t>
  </si>
  <si>
    <t xml:space="preserve"> DECOMPOSITION INTO POLICY- RELEVANT SUBCOMPONENTS</t>
  </si>
  <si>
    <t xml:space="preserve"> SECURITY POLICY FILTER CONSTRAINTS</t>
  </si>
  <si>
    <t xml:space="preserve"> DETECTION OF UNSANCTIONED INFORMATION</t>
  </si>
  <si>
    <t xml:space="preserve"> INFORMATION TRANSFERS ON INTERCONNECTED SYSTEMS</t>
  </si>
  <si>
    <t>Incorporated into AC-4.</t>
  </si>
  <si>
    <t xml:space="preserve"> DOMAIN AUTHENTICATION </t>
  </si>
  <si>
    <t xml:space="preserve"> SECURITY ATTRIBUTE BINDING </t>
  </si>
  <si>
    <t xml:space="preserve"> VALIDATION OF METADATA </t>
  </si>
  <si>
    <t xml:space="preserve"> APPROVED SOLUTIONS </t>
  </si>
  <si>
    <t xml:space="preserve"> PHYSICAL / LOGICAL SEPARATION OF INFORMATION FLOWS</t>
  </si>
  <si>
    <t xml:space="preserve"> ACCESS ONLY </t>
  </si>
  <si>
    <t xml:space="preserve">LEAST PRIVILEGE </t>
  </si>
  <si>
    <t xml:space="preserve"> AUTHORIZE ACCESS TO SECURITY FUNCTIONS </t>
  </si>
  <si>
    <t xml:space="preserve"> NON-PRIVILEGED ACCESS FOR NONSECURITY FUNCTIONS</t>
  </si>
  <si>
    <t xml:space="preserve"> NETWORK ACCESS TO PRIVILEGED COMMANDS </t>
  </si>
  <si>
    <t xml:space="preserve"> SEPARATE PROCESSING DOMAINS </t>
  </si>
  <si>
    <t xml:space="preserve"> PRIVILEGED ACCOUNTS </t>
  </si>
  <si>
    <t xml:space="preserve"> PRIVILEGED ACCESS BY NON-ORGANIZATIONAL USERS</t>
  </si>
  <si>
    <t xml:space="preserve"> REVIEW OF USER PRIVILEGES </t>
  </si>
  <si>
    <t xml:space="preserve"> PRIVILEGE LEVELS FOR CODE EXECUTION </t>
  </si>
  <si>
    <t xml:space="preserve"> AUDITING USE OF PRIVILEGED FUNCTIONS </t>
  </si>
  <si>
    <t xml:space="preserve"> PROHIBIT NON-PRIVILEGED USERS FROM EXECUTING PRIVILEGED FUNCTIONS</t>
  </si>
  <si>
    <t xml:space="preserve">UNSUCCESSFUL LOGON ATTEMPTS </t>
  </si>
  <si>
    <t xml:space="preserve"> AUTOMATIC ACCOUNT LOCK </t>
  </si>
  <si>
    <t>Incorporated into AC-7.</t>
  </si>
  <si>
    <t xml:space="preserve"> PURGE / WIPE MOBILE DEVICE </t>
  </si>
  <si>
    <t>AC-9</t>
  </si>
  <si>
    <t xml:space="preserve">PREVIOUS LOGON NOTIFICATION </t>
  </si>
  <si>
    <t xml:space="preserve"> UNSUCCESSFUL LOGONS </t>
  </si>
  <si>
    <t xml:space="preserve"> SUCCESSFUL / UNSUCCESSFUL LOGONS</t>
  </si>
  <si>
    <t xml:space="preserve"> NOTIFICATION OF ACCOUNT CHANGES</t>
  </si>
  <si>
    <t xml:space="preserve"> ADDITIONAL LOGON INFORMATION </t>
  </si>
  <si>
    <t xml:space="preserve">SESSION LOCK </t>
  </si>
  <si>
    <t xml:space="preserve"> PATTERN-HIDING DISPLAYS </t>
  </si>
  <si>
    <t xml:space="preserve">SESSION TERMINATION </t>
  </si>
  <si>
    <t xml:space="preserve"> USER-INITIATED LOGOUTS / MESSAGE DISPLAYS</t>
  </si>
  <si>
    <t>AC-13</t>
  </si>
  <si>
    <t>SUPERVISION AND REVIEW ‚ÄÎ ACCESS CONTROL</t>
  </si>
  <si>
    <t>Incorporated into AC-2 and AU-6.</t>
  </si>
  <si>
    <t>NECESSARY USES</t>
  </si>
  <si>
    <t>Incorporated into AC-14.</t>
  </si>
  <si>
    <t>AC-15</t>
  </si>
  <si>
    <t>AUTOMATED MARKING</t>
  </si>
  <si>
    <t>Incorporated into MP-3.</t>
  </si>
  <si>
    <t>SECURITY ATTRIBUTES</t>
  </si>
  <si>
    <t xml:space="preserve">SECURITY ATTRIBUTES </t>
  </si>
  <si>
    <t xml:space="preserve"> DYNAMIC ATTRIBUTE ASSOCIATION </t>
  </si>
  <si>
    <t xml:space="preserve"> ATTRIBUTE VALUE CHANGES BY AUTHORIZED INDIVIDUALS</t>
  </si>
  <si>
    <t xml:space="preserve"> MAINTENANCE OF ATTRIBUTE ASSOCIATIONS BY INFORMATION SYSTEM</t>
  </si>
  <si>
    <t xml:space="preserve"> ASSOCIATION OF ATTRIBUTES BY AUTHORIZED INDIVIDUALS</t>
  </si>
  <si>
    <t xml:space="preserve"> ATTRIBUTE DISPLAYS FOR OUTPUT DEVICES </t>
  </si>
  <si>
    <t xml:space="preserve"> MAINTENANCE OF ATTRIBUTE ASSOCIATION BY ORGANIZATION</t>
  </si>
  <si>
    <t xml:space="preserve"> CONSISTENT ATTRIBUTE INTERPRETATION </t>
  </si>
  <si>
    <t xml:space="preserve"> ASSOCIATION TECHNIQUES / TECHNOLOGIES </t>
  </si>
  <si>
    <t xml:space="preserve"> ATTRIBUTE REASSIGNMENT </t>
  </si>
  <si>
    <t xml:space="preserve"> ATTRIBUTE CONFIGURATION BY AUTHORIZED INDIVIDUALS</t>
  </si>
  <si>
    <t xml:space="preserve">REMOTE ACCESS </t>
  </si>
  <si>
    <t xml:space="preserve"> AUTOMATED MONITORING / CONTROL </t>
  </si>
  <si>
    <t xml:space="preserve"> PROTECTION OF CONFIDENTIALITY / INTEGRITY USING ENCRYPTION</t>
  </si>
  <si>
    <t xml:space="preserve"> MANAGED ACCESS CONTROL POINTS </t>
  </si>
  <si>
    <t xml:space="preserve"> PRIVILEGED COMMANDS / ACCESS </t>
  </si>
  <si>
    <t xml:space="preserve"> MONITORING FOR UNAUTHORIZED CONNECTIONS </t>
  </si>
  <si>
    <t>Incorporated into SI-4.</t>
  </si>
  <si>
    <t xml:space="preserve"> PROTECTION OF INFORMATION </t>
  </si>
  <si>
    <t xml:space="preserve"> ADDITIONAL PROTECTION FOR SECURITY FUNCTION ACCESS</t>
  </si>
  <si>
    <t>Incorporated into AC-3(10).</t>
  </si>
  <si>
    <t xml:space="preserve"> DISABLE NONSECURE NETWORK PROTOCOLS </t>
  </si>
  <si>
    <t>Incorporated into CM-7.</t>
  </si>
  <si>
    <t xml:space="preserve"> DISCONNECT / DISABLE ACCESS </t>
  </si>
  <si>
    <t xml:space="preserve">WIRELESS ACCESS </t>
  </si>
  <si>
    <t xml:space="preserve"> AUTHENTICATION AND ENCRYPTION </t>
  </si>
  <si>
    <t xml:space="preserve"> MONITORING UNAUTHORIZED CONNECTIONS </t>
  </si>
  <si>
    <t xml:space="preserve"> DISABLE WIRELESS NETWORKING </t>
  </si>
  <si>
    <t xml:space="preserve"> RESTRICT CONFIGURATIONS BY USERS </t>
  </si>
  <si>
    <t xml:space="preserve">  ANTENNAS / TRANSMISSION POWER LEVELS </t>
  </si>
  <si>
    <t xml:space="preserve">ACCESS CONTROL FOR MOBILE DEVICES </t>
  </si>
  <si>
    <t xml:space="preserve"> USE OF  WRITABLE / PORTABLE STORAGE DEVICES</t>
  </si>
  <si>
    <t>Incorporated into MP-7.</t>
  </si>
  <si>
    <t xml:space="preserve"> USE OF PERSONALLY OWNED PORTABLE STORAGE DEVICES</t>
  </si>
  <si>
    <t xml:space="preserve"> USE OF PORTABLE STORAGE DEVICES WITH NO IDENTIFIABLE OWNER</t>
  </si>
  <si>
    <t xml:space="preserve"> RESTRICTIONS FOR CLASSIFIED INFORMATION</t>
  </si>
  <si>
    <t xml:space="preserve"> FULL DEVICE / CONTAINER- BASED ENCRYPTION</t>
  </si>
  <si>
    <t xml:space="preserve">USE OF EXTERNAL INFORMATION SYSTEMS </t>
  </si>
  <si>
    <t xml:space="preserve"> LIMITS ON AUTHORIZED USE</t>
  </si>
  <si>
    <t xml:space="preserve"> PORTABLE STORAGE DEVICES</t>
  </si>
  <si>
    <t xml:space="preserve"> NON- ORGANIZATIONALLY OWNED SYSTEMS / COMPONENTS / DEVICES</t>
  </si>
  <si>
    <t xml:space="preserve"> NETWORK ACCESSIBLE STORAGE DEVICES</t>
  </si>
  <si>
    <t xml:space="preserve">INFORMATION SHARING </t>
  </si>
  <si>
    <t xml:space="preserve"> AUTOMATED DECISION SUPPORT </t>
  </si>
  <si>
    <t xml:space="preserve"> INFORMATION SEARCH AND RETRIEVAL </t>
  </si>
  <si>
    <t>AC-23</t>
  </si>
  <si>
    <t>DATA MINING PROTECTION</t>
  </si>
  <si>
    <t>AC-24</t>
  </si>
  <si>
    <t>ACCESS CONTROL DECISIONS</t>
  </si>
  <si>
    <t xml:space="preserve">ACCESS CONTROL DECISIONS </t>
  </si>
  <si>
    <t xml:space="preserve"> TRANSMIT ACCESS AUTHORIZATION INFORMATION</t>
  </si>
  <si>
    <t xml:space="preserve"> NO USER OR PROCESS IDENTITY </t>
  </si>
  <si>
    <t>AC-25</t>
  </si>
  <si>
    <t>REFERENCE MONITOR</t>
  </si>
  <si>
    <t xml:space="preserve">SECURITY AWARENESS </t>
  </si>
  <si>
    <t xml:space="preserve"> PRACTICAL EXERCISES </t>
  </si>
  <si>
    <t xml:space="preserve"> INSIDER THREAT </t>
  </si>
  <si>
    <t xml:space="preserve">ROLE-BASED SECURITY TRAINING </t>
  </si>
  <si>
    <t xml:space="preserve"> ENVIRONMENTAL CONTROLS </t>
  </si>
  <si>
    <t xml:space="preserve"> PHYSICAL SECURITY CONTROLS </t>
  </si>
  <si>
    <t xml:space="preserve"> SUSPICIOUS COMMUNICATIONS AND ANOMALOUS SYSTEM BEHAVIOR</t>
  </si>
  <si>
    <t>AT-5</t>
  </si>
  <si>
    <t>CONTACTS WITH SECURITY GROUPS AND ASSOCIATIONS</t>
  </si>
  <si>
    <t>Incorporated into PM-15.</t>
  </si>
  <si>
    <t xml:space="preserve">AUDIT EVENTS </t>
  </si>
  <si>
    <t xml:space="preserve"> COMPILATION OF AUDIT RECORDS FROM MULTIPLE SOURCES</t>
  </si>
  <si>
    <t>Incorporated into AU-12.</t>
  </si>
  <si>
    <t xml:space="preserve"> SELECTION OF AUDIT EVENTS BY COMPONENT </t>
  </si>
  <si>
    <t xml:space="preserve"> REVIEWS AND UPDATES </t>
  </si>
  <si>
    <t xml:space="preserve"> PRIVILEGED FUNCTIONS </t>
  </si>
  <si>
    <t>Incorporated into AC-6(9).</t>
  </si>
  <si>
    <t xml:space="preserve">CONTENT OF AUDIT RECORDS </t>
  </si>
  <si>
    <t xml:space="preserve"> ADDITIONAL AUDIT INFORMATION </t>
  </si>
  <si>
    <t xml:space="preserve"> CENTRALIZED MANAGEMENT OF PLANNED AUDIT RECORD CONTENT</t>
  </si>
  <si>
    <t xml:space="preserve">AUDIT STORAGE CAPACITY </t>
  </si>
  <si>
    <t xml:space="preserve"> TRANSFER TO ALTERNATE STORAGE </t>
  </si>
  <si>
    <t xml:space="preserve">RESPONSE TO AUDIT PROCESSING FAILURES </t>
  </si>
  <si>
    <t xml:space="preserve"> AUDIT STORAGE CAPACITY</t>
  </si>
  <si>
    <t xml:space="preserve"> REAL-TIME ALERTS </t>
  </si>
  <si>
    <t xml:space="preserve"> CONFIGURABLE TRAFFIC VOLUME THRESHOLDS</t>
  </si>
  <si>
    <t xml:space="preserve"> SHUTDOWN ON FAILURE</t>
  </si>
  <si>
    <t xml:space="preserve">AUDIT REVIEW, ANALYSIS, AND REPORTING </t>
  </si>
  <si>
    <t xml:space="preserve"> PROCESS INTEGRATION </t>
  </si>
  <si>
    <t xml:space="preserve"> AUTOMATED SECURITY ALERTS</t>
  </si>
  <si>
    <t xml:space="preserve"> CORRELATE AUDIT REPOSITORIES</t>
  </si>
  <si>
    <t xml:space="preserve"> CENTRAL REVIEW AND ANALYSIS</t>
  </si>
  <si>
    <t xml:space="preserve"> INTEGRATION / SCANNING AND MONITORING CAPABILITIES</t>
  </si>
  <si>
    <t xml:space="preserve"> CORRELATION WITH PHYSICAL MONITORING</t>
  </si>
  <si>
    <t xml:space="preserve"> PERMITTED ACTIONS </t>
  </si>
  <si>
    <t xml:space="preserve"> FULL TEXT ANALYSIS OF PRIVILEGED COMMANDS</t>
  </si>
  <si>
    <t xml:space="preserve"> CORRELATION WITH INFORMATION FROM NONTECHNICAL SOURCES</t>
  </si>
  <si>
    <t xml:space="preserve"> AUDIT LEVEL ADJUSTMENT</t>
  </si>
  <si>
    <t xml:space="preserve">AUDIT REDUCTION AND REPORT GENERATION </t>
  </si>
  <si>
    <t xml:space="preserve"> AUTOMATIC PROCESSING</t>
  </si>
  <si>
    <t xml:space="preserve"> AUTOMATIC SORT AND SEARCH</t>
  </si>
  <si>
    <t xml:space="preserve">TIME STAMPS </t>
  </si>
  <si>
    <t xml:space="preserve"> SYNCHRONIZATION WITH AUTHORITATIVE TIME SOURCE</t>
  </si>
  <si>
    <t xml:space="preserve"> SECONDARY AUTHORITATIVE TIME SOURCE </t>
  </si>
  <si>
    <t xml:space="preserve">PROTECTION OF AUDIT INFORMATION </t>
  </si>
  <si>
    <t xml:space="preserve"> HARDWARE WRITE-ONCE MEDIA</t>
  </si>
  <si>
    <t xml:space="preserve"> AUDIT BACKUP ON SEPARATE PHYSICAL SYSTEMS / COMPONENTS</t>
  </si>
  <si>
    <t xml:space="preserve"> CRYPTOGRAPHIC PROTECTION</t>
  </si>
  <si>
    <t xml:space="preserve"> ACCESS BY SUBSET OF PRIVILEGED USERS</t>
  </si>
  <si>
    <t xml:space="preserve"> READ-ONLY ACCESS </t>
  </si>
  <si>
    <t xml:space="preserve">NON-REPUDIATION </t>
  </si>
  <si>
    <t xml:space="preserve"> ASSOCIATION OF IDENTITIES </t>
  </si>
  <si>
    <t xml:space="preserve"> VALIDATE BINDING OF INFORMATION PRODUCER IDENTITY</t>
  </si>
  <si>
    <t xml:space="preserve"> CHAIN OF CUSTODY </t>
  </si>
  <si>
    <t xml:space="preserve"> VALIDATE BINDING OF INFORMATION REVIEWER IDENTITY</t>
  </si>
  <si>
    <t xml:space="preserve"> DIGITAL SIGNATURES </t>
  </si>
  <si>
    <t>Incorporated into SI-7.</t>
  </si>
  <si>
    <t xml:space="preserve">AUDIT RECORD RETENTION </t>
  </si>
  <si>
    <t xml:space="preserve"> LONG-TERM RETRIEVAL CAPABILITY </t>
  </si>
  <si>
    <t xml:space="preserve">AUDIT GENERATION </t>
  </si>
  <si>
    <t xml:space="preserve"> SYSTEM-WIDE / TIME-CORRELATED AUDIT TRAIL </t>
  </si>
  <si>
    <t xml:space="preserve"> STANDARDIZED FORMATS </t>
  </si>
  <si>
    <t xml:space="preserve"> CHANGES BY AUTHORIZED INDIVIDUALS </t>
  </si>
  <si>
    <t>MONITORING FOR INFORMATION DISCLOSURE</t>
  </si>
  <si>
    <t xml:space="preserve">MONITORING FOR INFORMATION DISCLOSURE </t>
  </si>
  <si>
    <t xml:space="preserve"> USE OF AUTOMATED TOOLS</t>
  </si>
  <si>
    <t xml:space="preserve"> REVIEW OF MONITORED SITES</t>
  </si>
  <si>
    <t>AU-14</t>
  </si>
  <si>
    <t>SESSION AUDIT</t>
  </si>
  <si>
    <t xml:space="preserve">SESSION AUDIT </t>
  </si>
  <si>
    <t xml:space="preserve"> SYSTEM START-UP </t>
  </si>
  <si>
    <t xml:space="preserve"> CAPTURE/RECORD AND LOG CONTENT </t>
  </si>
  <si>
    <t xml:space="preserve"> REMOTE VIEWING / LISTENING </t>
  </si>
  <si>
    <t>ALTERNATE AUDIT CAPABILITY</t>
  </si>
  <si>
    <t>AU-16</t>
  </si>
  <si>
    <t>CROSS-ORGANIZATIONAL AUDITING</t>
  </si>
  <si>
    <t xml:space="preserve">CROSS-ORGANIZATIONAL AUDITING </t>
  </si>
  <si>
    <t xml:space="preserve"> IDENTITY PRESERVATION </t>
  </si>
  <si>
    <t xml:space="preserve"> SHARING OF AUDIT INFORMATION</t>
  </si>
  <si>
    <t>SECURITY ASSESSMENT AND AUTHORIZATION POLICIES AND  PROCEDURES</t>
  </si>
  <si>
    <t xml:space="preserve">SECURITY ASSESSMENTS </t>
  </si>
  <si>
    <t xml:space="preserve"> INDEPENDENT ASSESSORS </t>
  </si>
  <si>
    <t xml:space="preserve"> SPECIALIZED ASSESSMENTS </t>
  </si>
  <si>
    <t xml:space="preserve"> EXTERNAL ORGANIZATIONS </t>
  </si>
  <si>
    <t xml:space="preserve">SYSTEM INTERCONNECTIONS  </t>
  </si>
  <si>
    <t xml:space="preserve"> UNCLASSIFIED NATIONAL SECURITY SYSTEM CONNECTIONS</t>
  </si>
  <si>
    <t xml:space="preserve">SYSTEM INTERCONNECTIONS </t>
  </si>
  <si>
    <t xml:space="preserve"> CLASSIFIED NATIONAL SECURITY SYSTEM CONNECTIONS</t>
  </si>
  <si>
    <t xml:space="preserve"> UNCLASSIFIED NON-NATIONAL SECURITY SYSTEM CONNECTIONS</t>
  </si>
  <si>
    <t xml:space="preserve"> CONNECTIONS TO PUBLIC NETWORKS </t>
  </si>
  <si>
    <t xml:space="preserve"> RESTRICTIONS ON EXTERNAL SYSTEM CONNECTIONS</t>
  </si>
  <si>
    <t>CA-4</t>
  </si>
  <si>
    <t>SECURITY CERTIFICATION</t>
  </si>
  <si>
    <t>Incorporated into CA-2.</t>
  </si>
  <si>
    <t xml:space="preserve">PLAN OF ACTION AND MILESTONES  </t>
  </si>
  <si>
    <t xml:space="preserve"> AUTOMATION SUPPORT FOR ACCURACY / CURRENCY</t>
  </si>
  <si>
    <t xml:space="preserve">CONTINUOUS MONITORING </t>
  </si>
  <si>
    <t xml:space="preserve"> INDEPENDENT ASSESSMENT </t>
  </si>
  <si>
    <t xml:space="preserve"> TYPES OF ASSESSMENTS </t>
  </si>
  <si>
    <t xml:space="preserve"> TREND ANALYSES </t>
  </si>
  <si>
    <t xml:space="preserve">PENETRATION TESTING </t>
  </si>
  <si>
    <t xml:space="preserve"> INDEPENDENT PENETRATION AGENT OR TEAM</t>
  </si>
  <si>
    <t xml:space="preserve"> RED TEAM EXERCISES </t>
  </si>
  <si>
    <t xml:space="preserve">INTERNAL SYSTEM CONNECTIONS </t>
  </si>
  <si>
    <t xml:space="preserve"> SECURITY COMPLIANCE CHECKS </t>
  </si>
  <si>
    <t xml:space="preserve">BASELINE CONFIGURATION </t>
  </si>
  <si>
    <t xml:space="preserve"> RETENTION OF PREVIOUS CONFIGURATIONS</t>
  </si>
  <si>
    <t xml:space="preserve"> UNAUTHORIZED SOFTWARE </t>
  </si>
  <si>
    <t xml:space="preserve"> AUTHORIZED SOFTWARE </t>
  </si>
  <si>
    <t xml:space="preserve"> DEVELOPMENT AND TEST ENVIRONMENTS</t>
  </si>
  <si>
    <t xml:space="preserve"> CONFIGURE SYSTEMS, COMPONENTS, OR DEVICES FOR HIGH-RISK AREAS</t>
  </si>
  <si>
    <t xml:space="preserve">CONFIGURATION CHANGE CONTROL </t>
  </si>
  <si>
    <t xml:space="preserve"> AUTOMATED DOCUMENT / NOTIFICATION / PROHIBITION OF CHANGES</t>
  </si>
  <si>
    <t xml:space="preserve"> TEST / VALIDATE / DOCUMENT CHANGES</t>
  </si>
  <si>
    <t xml:space="preserve"> AUTOMATED CHANGE IMPLEMENTATION</t>
  </si>
  <si>
    <t xml:space="preserve"> SECURITY REPRESENTATIVE </t>
  </si>
  <si>
    <t xml:space="preserve"> AUTOMATED SECURITY RESPONSE</t>
  </si>
  <si>
    <t xml:space="preserve"> CRYPTOGRAPHY MANAGEMENT </t>
  </si>
  <si>
    <t xml:space="preserve">SECURITY IMPACT ANALYSIS </t>
  </si>
  <si>
    <t xml:space="preserve"> SEPARATE TEST ENVIRONMENTS </t>
  </si>
  <si>
    <t xml:space="preserve"> VERIFICATION OF SECURITY FUNCTIONS</t>
  </si>
  <si>
    <t xml:space="preserve">ACCESS RESTRICTIONS FOR CHANGE </t>
  </si>
  <si>
    <t xml:space="preserve"> AUTOMATED ACCESS ENFORCEMENT / AUDITING</t>
  </si>
  <si>
    <t xml:space="preserve"> REVIEW SYSTEM CHANGES </t>
  </si>
  <si>
    <t xml:space="preserve"> SIGNED COMPONENTS </t>
  </si>
  <si>
    <t xml:space="preserve"> LIMIT PRODUCTION / OPERATIONAL PRIVILEGES</t>
  </si>
  <si>
    <t xml:space="preserve"> LIMIT LIBRARY PRIVILEGES </t>
  </si>
  <si>
    <t xml:space="preserve"> AUTOMATIC IMPLEMENTATION OF SECURITY SAFEGUARDS</t>
  </si>
  <si>
    <t xml:space="preserve">CONFIGURATION SETTINGS </t>
  </si>
  <si>
    <t xml:space="preserve"> AUTOMATED CENTRAL MANAGEMENT / APPLICATION / VERIFICATION</t>
  </si>
  <si>
    <t xml:space="preserve"> RESPOND TO UNAUTHORIZED CHANGES </t>
  </si>
  <si>
    <t xml:space="preserve"> UNAUTHORIZED CHANGE DETECTION </t>
  </si>
  <si>
    <t xml:space="preserve"> CONFORMANCE DEMONSTRATION </t>
  </si>
  <si>
    <t>Incorporated into CM-4.</t>
  </si>
  <si>
    <t xml:space="preserve">LEAST FUNCTIONALITY </t>
  </si>
  <si>
    <t xml:space="preserve"> PERIODIC REVIEW </t>
  </si>
  <si>
    <t xml:space="preserve"> PREVENT PROGRAM EXECUTION </t>
  </si>
  <si>
    <t xml:space="preserve"> REGISTRATION COMPLIANCE </t>
  </si>
  <si>
    <t xml:space="preserve"> UNAUTHORIZED SOFTWARE / BLACKLISTING </t>
  </si>
  <si>
    <t xml:space="preserve"> AUTHORIZED SOFTWARE / WHITELISTING </t>
  </si>
  <si>
    <t xml:space="preserve">INFORMATION SYSTEM COMPONENT INVENTORY </t>
  </si>
  <si>
    <t xml:space="preserve"> UPDATES DURING INSTALLATIONS / REMOVALS</t>
  </si>
  <si>
    <t xml:space="preserve"> AUTOMATED MAINTENANCE</t>
  </si>
  <si>
    <t xml:space="preserve"> AUTOMATED UNAUTHORIZED COMPONENT DETECTION</t>
  </si>
  <si>
    <t xml:space="preserve"> ACCOUNTABILITY INFORMATION</t>
  </si>
  <si>
    <t xml:space="preserve"> NO DUPLICATE ACCOUNTING OF COMPONENTS</t>
  </si>
  <si>
    <t xml:space="preserve"> ASSESSED CONFIGURATIONS / APPROVED DEVIATIONS</t>
  </si>
  <si>
    <t xml:space="preserve"> CENTRALIZED REPOSITORY</t>
  </si>
  <si>
    <t xml:space="preserve"> AUTOMATED LOCATION TRACKING</t>
  </si>
  <si>
    <t xml:space="preserve"> ASSIGNMENT OF COMPONENTS TO SYSTEMS</t>
  </si>
  <si>
    <t xml:space="preserve">CONFIGURATION MANAGEMENT PLAN </t>
  </si>
  <si>
    <t xml:space="preserve"> ASSIGNMENT OF RESPONSIBILITY</t>
  </si>
  <si>
    <t xml:space="preserve">SOFTWARE USAGE RESTRICTIONS </t>
  </si>
  <si>
    <t xml:space="preserve"> OPEN SOURCE SOFTWARE </t>
  </si>
  <si>
    <t xml:space="preserve">USER-INSTALLED SOFTWARE </t>
  </si>
  <si>
    <t xml:space="preserve"> ALERTS FOR UNAUTHORIZED INSTALLATIONS</t>
  </si>
  <si>
    <t xml:space="preserve"> PROHIBIT INSTALLATION WITHOUT PRIVILEGED STATUS</t>
  </si>
  <si>
    <t xml:space="preserve">CONTINGENCY PLAN </t>
  </si>
  <si>
    <t xml:space="preserve"> COORDINATE WITH RELATED PLANS </t>
  </si>
  <si>
    <t xml:space="preserve"> CAPACITY PLANNING </t>
  </si>
  <si>
    <t xml:space="preserve"> RESUME ESSENTIAL MISSIONS / BUSINESS FUNCTIONS</t>
  </si>
  <si>
    <t xml:space="preserve"> RESUME ALL MISSIONS / BUSINESS FUNCTIONS </t>
  </si>
  <si>
    <t xml:space="preserve"> CONTINUE  ESSENTIAL MISSIONS / BUSINESS FUNCTIONS</t>
  </si>
  <si>
    <t xml:space="preserve"> ALTERNATE PROCESSING / STORAGE SITE </t>
  </si>
  <si>
    <t xml:space="preserve"> COORDINATE  WITH EXTERNAL SERVICE PROVIDERS</t>
  </si>
  <si>
    <t xml:space="preserve"> IDENTIFY CRITICAL ASSETS </t>
  </si>
  <si>
    <t xml:space="preserve">CONTINGENCY TRAINING </t>
  </si>
  <si>
    <t xml:space="preserve"> SIMULATED EVENTS </t>
  </si>
  <si>
    <t xml:space="preserve"> AUTOMATED TRAINING ENVIRONMENTS </t>
  </si>
  <si>
    <t xml:space="preserve">CONTINGENCY PLAN TESTING </t>
  </si>
  <si>
    <t xml:space="preserve"> ALTERNATE PROCESSING SITE </t>
  </si>
  <si>
    <t xml:space="preserve"> AUTOMATED TESTING </t>
  </si>
  <si>
    <t xml:space="preserve"> FULL RECOVERY / RECONSTITUTION </t>
  </si>
  <si>
    <t>CP-5</t>
  </si>
  <si>
    <t>CONTINGENCY PLAN UPDATE</t>
  </si>
  <si>
    <t>Incorporated into CP-2.</t>
  </si>
  <si>
    <t xml:space="preserve">ALTERNATE STORAGE SITE </t>
  </si>
  <si>
    <t xml:space="preserve"> SEPARATION FROM PRIMARY SITE </t>
  </si>
  <si>
    <t xml:space="preserve"> RECOVERY TIME / POINT OBJECTIVES </t>
  </si>
  <si>
    <t xml:space="preserve"> ACCESSIBILITY </t>
  </si>
  <si>
    <t xml:space="preserve">ALTERNATE PROCESSING SITE </t>
  </si>
  <si>
    <t xml:space="preserve"> PRIORITY OF SERVICE </t>
  </si>
  <si>
    <t xml:space="preserve"> PREPARATION FOR USE </t>
  </si>
  <si>
    <t xml:space="preserve"> EQUIVALENT INFORMATION SECURITY SAFEGUARDS</t>
  </si>
  <si>
    <t>Incorporated into CP-7.</t>
  </si>
  <si>
    <t xml:space="preserve"> INABILITY TO RETURN TO PRIMARY SITE</t>
  </si>
  <si>
    <t xml:space="preserve">TELECOMMUNICATIONS SERVICES </t>
  </si>
  <si>
    <t xml:space="preserve"> PRIORITY OF SERVICE PROVISIONS</t>
  </si>
  <si>
    <t xml:space="preserve"> SINGLE POINTS OF FAILURE </t>
  </si>
  <si>
    <t xml:space="preserve"> SEPARATION OF PRIMARY / ALTERNATE PROVIDERS</t>
  </si>
  <si>
    <t xml:space="preserve"> PROVIDER CONTINGENCY PLAN </t>
  </si>
  <si>
    <t xml:space="preserve"> ALTERNATE TELECOMMUNICATION SERVICE TESTING</t>
  </si>
  <si>
    <t xml:space="preserve">INFORMATION SYSTEM BACKUP </t>
  </si>
  <si>
    <t xml:space="preserve"> TESTING FOR RELIABILITY / INTEGRITY</t>
  </si>
  <si>
    <t xml:space="preserve"> TEST RESTORATION USING SAMPLING</t>
  </si>
  <si>
    <t xml:space="preserve"> SEPARATE STORAGE FOR CRITICAL INFORMATION</t>
  </si>
  <si>
    <t xml:space="preserve"> PROTECTION FROM UNAUTHORIZED MODIFICATION</t>
  </si>
  <si>
    <t>Incorporated into CP-9.</t>
  </si>
  <si>
    <t xml:space="preserve"> TRANSFER TO ALTERNATE STORAGE SITE</t>
  </si>
  <si>
    <t xml:space="preserve"> REDUNDANT SECONDARY SYSTEM </t>
  </si>
  <si>
    <t xml:space="preserve">INFORMATION SYSTEM RECOVERY AND RECONSTITUTION </t>
  </si>
  <si>
    <t xml:space="preserve"> CONTINGENCY PLAN TESTING</t>
  </si>
  <si>
    <t>Incorporated into CP-4.</t>
  </si>
  <si>
    <t xml:space="preserve"> TRANSACTION RECOVERY</t>
  </si>
  <si>
    <t xml:space="preserve"> COMPENSATING SECURITY CONTROLS</t>
  </si>
  <si>
    <t>Addressed by tailoring procedures.</t>
  </si>
  <si>
    <t xml:space="preserve"> RESTORE WITHIN TIME PERIOD</t>
  </si>
  <si>
    <t xml:space="preserve"> FAILOVER CAPABILITY</t>
  </si>
  <si>
    <t>Incorporated into SI-13.</t>
  </si>
  <si>
    <t xml:space="preserve"> COMPONENT PROTECTION</t>
  </si>
  <si>
    <t>CP-11</t>
  </si>
  <si>
    <t>ALTERNATE COMMUNICATIONS PROTOCOLS</t>
  </si>
  <si>
    <t>CP-12</t>
  </si>
  <si>
    <t>SAFE MODE</t>
  </si>
  <si>
    <t>CP-13</t>
  </si>
  <si>
    <t>ALTERNATIVE SECURITY MECHANISMS</t>
  </si>
  <si>
    <t xml:space="preserve">IDENTIFICATION AND AUTHENTICATION (ORGANIZATIONAL USERS) </t>
  </si>
  <si>
    <t xml:space="preserve"> NETWORK ACCESS TO PRIVILEGED ACCOUNTS</t>
  </si>
  <si>
    <t xml:space="preserve"> NETWORK ACCESS TO NON-PRIVILEGED ACCOUNTS</t>
  </si>
  <si>
    <t xml:space="preserve"> LOCAL ACCESS TO PRIVILEGED ACCOUNTS</t>
  </si>
  <si>
    <t xml:space="preserve"> LOCAL ACCESS TO NON-PRIVILEGED ACCOUNTS</t>
  </si>
  <si>
    <t xml:space="preserve"> GROUP AUTHENTICATION</t>
  </si>
  <si>
    <t xml:space="preserve"> NETWORK ACCESS TO PRIVILEGED ACCOUNTS - SEPARATE DEVICE</t>
  </si>
  <si>
    <t xml:space="preserve"> NETWORK ACCESS TO NON-PRIVILEGED ACCOUNTS - SEPARATE </t>
  </si>
  <si>
    <t xml:space="preserve"> NETWORK ACCESS TO PRIVILEGED ACCOUNTS - REPLAY RESISTANT</t>
  </si>
  <si>
    <t xml:space="preserve"> NETWORK ACCESS TO NON-PRIVILEGED ACCOUNTS - REPLAY RESISTANT</t>
  </si>
  <si>
    <t xml:space="preserve"> SINGLE SIGN-ON</t>
  </si>
  <si>
    <t xml:space="preserve"> REMOTE ACCESS - SEPARATE DEVICE</t>
  </si>
  <si>
    <t xml:space="preserve"> ACCEPTANCE OF PIV CREDENTIALS</t>
  </si>
  <si>
    <t xml:space="preserve">IDENTIFICATION AND AUTHENTICATION </t>
  </si>
  <si>
    <t xml:space="preserve"> OUT-OF-BAND AUTHENTICATION</t>
  </si>
  <si>
    <t xml:space="preserve">DEVICE IDENTIFICATION AND AUTHENTICATION </t>
  </si>
  <si>
    <t xml:space="preserve"> CRYPTOGRAPHIC BIDIRECTIONAL AUTHENTICATION</t>
  </si>
  <si>
    <t xml:space="preserve"> CRYPTOGRAPHIC BIDIRECTIONAL NETWORK AUTHENTICATION</t>
  </si>
  <si>
    <t>Incorporated into IA-3(1).</t>
  </si>
  <si>
    <t xml:space="preserve"> DYNAMIC ADDRESS ALLOCATION</t>
  </si>
  <si>
    <t xml:space="preserve"> DEVICE ATTESTATION</t>
  </si>
  <si>
    <t xml:space="preserve">IDENTIFIER MANAGEMENT </t>
  </si>
  <si>
    <t xml:space="preserve"> PROHIBIT ACCOUNT IDENTIFIERS AS PUBLIC IDENTIFIERS</t>
  </si>
  <si>
    <t xml:space="preserve"> SUPERVISOR AUTHORIZATION </t>
  </si>
  <si>
    <t xml:space="preserve"> MULTIPLE FORMS OF CERTIFICATION </t>
  </si>
  <si>
    <t xml:space="preserve"> IDENTIFY USER STATUS </t>
  </si>
  <si>
    <t xml:space="preserve"> DYNAMIC MANAGEMENT </t>
  </si>
  <si>
    <t xml:space="preserve"> CROSS-ORGANIZATION MANAGEMENT </t>
  </si>
  <si>
    <t xml:space="preserve"> IN-PERSON REGISTRATION </t>
  </si>
  <si>
    <t xml:space="preserve">AUTHENTICATOR MANAGEMENT </t>
  </si>
  <si>
    <t xml:space="preserve"> PASSWORD-BASED AUTHENTICATION</t>
  </si>
  <si>
    <t xml:space="preserve"> PKI-BASED AUTHENTICATION </t>
  </si>
  <si>
    <t xml:space="preserve"> IN-PERSON OR TRUSTED THIRD- PARTY REGISTRATION</t>
  </si>
  <si>
    <t xml:space="preserve"> AUTOMATED SUPPORT  FOR PASSWORD STRENGTH DETERMINATION</t>
  </si>
  <si>
    <t xml:space="preserve"> CHANGE AUTHENTICATORS PRIOR TO DELIVERY</t>
  </si>
  <si>
    <t xml:space="preserve"> PROTECTION OF AUTHENTICATORS </t>
  </si>
  <si>
    <t xml:space="preserve"> NO EMBEDDED UNENCRYPTED STATIC AUTHENTICATORS</t>
  </si>
  <si>
    <t xml:space="preserve"> MULTIPLE INFORMATION SYSTEM ACCOUNTS</t>
  </si>
  <si>
    <t xml:space="preserve"> CROSS-ORGANIZATION CREDENTIAL MANAGEMENT</t>
  </si>
  <si>
    <t xml:space="preserve"> DYNAMIC CREDENTIAL ASSOCIATION</t>
  </si>
  <si>
    <t xml:space="preserve"> HARDWARE TOKEN-BASED AUTHENTICATION</t>
  </si>
  <si>
    <t xml:space="preserve"> BIOMETRIC-BASED AUTHENTICATION</t>
  </si>
  <si>
    <t xml:space="preserve"> EXPIRATION OF CACHED AUTHENTICATORS</t>
  </si>
  <si>
    <t xml:space="preserve"> MANAGING CONTENT OF PKI TRUST STORES</t>
  </si>
  <si>
    <t xml:space="preserve"> FICAM-APPROVED PRODUCTS AND SERVICES</t>
  </si>
  <si>
    <t>IDENTIFICATION AND AUTHENTICATION (NON-ORGANIZATIONAL</t>
  </si>
  <si>
    <t xml:space="preserve"> USERS) | ACCEPTANCE OF PIV CREDENTIALS FROM OTHER AGENCIES</t>
  </si>
  <si>
    <t xml:space="preserve"> USERS) | ACCEPTANCE OF THIRD-PARTY CREDENTIALS</t>
  </si>
  <si>
    <t xml:space="preserve"> USERS) | USE OF FICAM-APPROVED PRODUCTS</t>
  </si>
  <si>
    <t xml:space="preserve"> USERS) | USE OF FICAM-ISSUED PROFILES</t>
  </si>
  <si>
    <t xml:space="preserve"> USERS) | ACCEPTANCE OF PIV-I CREDENTIALS</t>
  </si>
  <si>
    <t>IA-9</t>
  </si>
  <si>
    <t>SERVICE IDENTIFICATION AND AUTHENTICATION</t>
  </si>
  <si>
    <t xml:space="preserve">SERVICE IDENTIFICATION AND AUTHENTICATION </t>
  </si>
  <si>
    <t xml:space="preserve"> INFORMATION EXCHANGE</t>
  </si>
  <si>
    <t xml:space="preserve"> TRANSMISSION OF DECISIONS</t>
  </si>
  <si>
    <t>IA-10</t>
  </si>
  <si>
    <t>ADAPTIVE IDENTIFICATION AND AUTHENTICATION</t>
  </si>
  <si>
    <t>IA-11</t>
  </si>
  <si>
    <t>RE-AUTHENTICATION</t>
  </si>
  <si>
    <t xml:space="preserve">INCIDENT RESPONSE TRAINING </t>
  </si>
  <si>
    <t xml:space="preserve"> AUTOMATED TRAINING ENVIRONMENTS</t>
  </si>
  <si>
    <t xml:space="preserve">INCIDENT RESPONSE TESTING </t>
  </si>
  <si>
    <t xml:space="preserve"> COORDINATION WITH RELATED PLANS</t>
  </si>
  <si>
    <t xml:space="preserve">INCIDENT HANDLING </t>
  </si>
  <si>
    <t xml:space="preserve"> AUTOMATED INCIDENT HANDLING PROCESSES </t>
  </si>
  <si>
    <t xml:space="preserve"> DYNAMIC RECONFIGURATION </t>
  </si>
  <si>
    <t xml:space="preserve"> CONTINUITY OF OPERATIONS </t>
  </si>
  <si>
    <t xml:space="preserve"> INFORMATION CORRELATION </t>
  </si>
  <si>
    <t xml:space="preserve"> AUTOMATIC DISABLING OF INFORMATION SYSTEM</t>
  </si>
  <si>
    <t xml:space="preserve"> INSIDER THREATS - SPECIFIC CAPABILITIES </t>
  </si>
  <si>
    <t xml:space="preserve"> INSIDER THREATS - INTRA-ORGANIZATION COORDINATION</t>
  </si>
  <si>
    <t xml:space="preserve"> CORRELATION WITH EXTERNAL ORGANIZATIONS</t>
  </si>
  <si>
    <t xml:space="preserve"> DYNAMIC RESPONSE CAPABILITY </t>
  </si>
  <si>
    <t xml:space="preserve"> SUPPLY CHAIN COORDINATION </t>
  </si>
  <si>
    <t xml:space="preserve">INCIDENT MONITORING </t>
  </si>
  <si>
    <t xml:space="preserve"> AUTOMATED TRACKING / DATA COLLECTION / ANALYSIS</t>
  </si>
  <si>
    <t xml:space="preserve">INCIDENT REPORTING </t>
  </si>
  <si>
    <t xml:space="preserve"> AUTOMATED REPORTING </t>
  </si>
  <si>
    <t xml:space="preserve"> VULNERABILITIES RELATED TO INCIDENTS </t>
  </si>
  <si>
    <t xml:space="preserve"> COORDINATION WITH SUPPLY CHAIN </t>
  </si>
  <si>
    <t xml:space="preserve">INCIDENT RESPONSE ASSISTANCE </t>
  </si>
  <si>
    <t xml:space="preserve"> AUTOMATION SUPPORT FOR AVAILABILITY OF INFORMATION / SUPPORT</t>
  </si>
  <si>
    <t xml:space="preserve"> COORDINATION WITH EXTERNAL PROVIDERS</t>
  </si>
  <si>
    <t>IR-9</t>
  </si>
  <si>
    <t>INFORMATION SPILLAGE RESPONSE</t>
  </si>
  <si>
    <t xml:space="preserve">INFORMATION SPILLAGE RESPONSE </t>
  </si>
  <si>
    <t xml:space="preserve"> RESPONSIBLE PERSONNEL </t>
  </si>
  <si>
    <t xml:space="preserve"> TRAINING </t>
  </si>
  <si>
    <t xml:space="preserve"> POST-SPILL OPERATIONS </t>
  </si>
  <si>
    <t xml:space="preserve"> EXPOSURE TO UNAUTHORIZED PERSONNEL</t>
  </si>
  <si>
    <t>IR-10</t>
  </si>
  <si>
    <t>INTEGRATED INFORMATION SECURITY ANALYSIS TEAM</t>
  </si>
  <si>
    <t xml:space="preserve">CONTROLLED MAINTENANCE </t>
  </si>
  <si>
    <t xml:space="preserve"> RECORD CONTENT </t>
  </si>
  <si>
    <t>Incorporated into MA-2.</t>
  </si>
  <si>
    <t xml:space="preserve"> AUTOMATED MAINTENANCE ACTIVITIES </t>
  </si>
  <si>
    <t xml:space="preserve">MAINTENANCE TOOLS </t>
  </si>
  <si>
    <t xml:space="preserve"> INSPECT TOOLS </t>
  </si>
  <si>
    <t xml:space="preserve"> INSPECT MEDIA </t>
  </si>
  <si>
    <t xml:space="preserve"> PREVENT UNAUTHORIZED REMOVAL </t>
  </si>
  <si>
    <t xml:space="preserve"> RESTRICTED TOOL USE </t>
  </si>
  <si>
    <t xml:space="preserve">NONLOCAL MAINTENANCE </t>
  </si>
  <si>
    <t xml:space="preserve"> AUDITING AND REVIEW </t>
  </si>
  <si>
    <t xml:space="preserve"> DOCUMENT NONLOCAL MAINTENANCE </t>
  </si>
  <si>
    <t xml:space="preserve"> COMPARABLE SECURITY / SANITIZATION </t>
  </si>
  <si>
    <t xml:space="preserve"> AUTHENTICATION / SEPARATION OF MAINTENANCE SESSIONS</t>
  </si>
  <si>
    <t xml:space="preserve"> APPROVALS AND NOTIFICATIONS </t>
  </si>
  <si>
    <t xml:space="preserve"> CRYPTOGRAPHIC PROTECTION </t>
  </si>
  <si>
    <t xml:space="preserve"> REMOTE DISCONNECT VERIFICATION </t>
  </si>
  <si>
    <t xml:space="preserve">MAINTENANCE PERSONNEL </t>
  </si>
  <si>
    <t xml:space="preserve"> INDIVIDUALS WITHOUT APPROPRIATE ACCESS</t>
  </si>
  <si>
    <t xml:space="preserve"> SECURITY CLEARANCES FOR CLASSIFIED SYSTEMS</t>
  </si>
  <si>
    <t xml:space="preserve"> CITIZENSHIP REQUIREMENTS FOR CLASSIFIED SYSTEMS</t>
  </si>
  <si>
    <t xml:space="preserve"> FOREIGN NATIONALS </t>
  </si>
  <si>
    <t xml:space="preserve"> NON-SYSTEM-RELATED MAINTENANCE </t>
  </si>
  <si>
    <t xml:space="preserve">TIMELY MAINTENANCE </t>
  </si>
  <si>
    <t xml:space="preserve"> PREVENTIVE MAINTENANCE </t>
  </si>
  <si>
    <t xml:space="preserve"> PREDICTIVE MAINTENANCE </t>
  </si>
  <si>
    <t xml:space="preserve"> AUTOMATED SUPPORT FOR PREDICTIVE MAINTENANCE</t>
  </si>
  <si>
    <t xml:space="preserve">MEDIA ACCESS </t>
  </si>
  <si>
    <t xml:space="preserve"> AUTOMATED RESTRICTED ACCESS </t>
  </si>
  <si>
    <t>Incorporated into MP-4(2).</t>
  </si>
  <si>
    <t>Incorporated into SC-28(1).</t>
  </si>
  <si>
    <t xml:space="preserve">MEDIA STORAGE  </t>
  </si>
  <si>
    <t xml:space="preserve">MEDIA TRANSPORT </t>
  </si>
  <si>
    <t xml:space="preserve"> PROTECTION OUTSIDE OF CONTROLLED AREAS </t>
  </si>
  <si>
    <t>Incorporated into MP-5.</t>
  </si>
  <si>
    <t xml:space="preserve"> DOCUMENTATION OF ACTIVITIES </t>
  </si>
  <si>
    <t xml:space="preserve"> CUSTODIANS </t>
  </si>
  <si>
    <t xml:space="preserve">MEDIA SANITIZATION </t>
  </si>
  <si>
    <t xml:space="preserve"> REVIEW / APPROVE / TRACK / DOCUMENT / VERIFY</t>
  </si>
  <si>
    <t xml:space="preserve"> EQUIPMENT TESTING </t>
  </si>
  <si>
    <t xml:space="preserve"> NONDESTRUCTIVE TECHNIQUES </t>
  </si>
  <si>
    <t xml:space="preserve"> CONTROLLED UNCLASSIFIED INFORMATION </t>
  </si>
  <si>
    <t>Incorporated into MP-6.</t>
  </si>
  <si>
    <t xml:space="preserve"> CLASSIFIED INFORMATION </t>
  </si>
  <si>
    <t xml:space="preserve"> MEDIA DESTRUCTION </t>
  </si>
  <si>
    <t xml:space="preserve"> REMOTE PURGING / WIPING OF INFORMATION </t>
  </si>
  <si>
    <t xml:space="preserve">MEDIA USE </t>
  </si>
  <si>
    <t xml:space="preserve"> PROHIBIT USE WITHOUT OWNER </t>
  </si>
  <si>
    <t xml:space="preserve"> PROHIBIT USE OF SANITIZATION-RESISTANT MEDIA </t>
  </si>
  <si>
    <t>MP-8</t>
  </si>
  <si>
    <t>MEDIA DOWNGRADING</t>
  </si>
  <si>
    <t xml:space="preserve">MEDIA DOWNGRADING  </t>
  </si>
  <si>
    <t xml:space="preserve"> DOCUMENTATION OF PROCESS </t>
  </si>
  <si>
    <t xml:space="preserve">PHYSICAL ACCESS AUTHORIZATIONS </t>
  </si>
  <si>
    <t xml:space="preserve"> ACCESS BY POSITION / ROLE </t>
  </si>
  <si>
    <t xml:space="preserve"> TWO FORMS OF IDENTIFICATION</t>
  </si>
  <si>
    <t xml:space="preserve"> RESTRICT UNESCORTED ACCESS</t>
  </si>
  <si>
    <t xml:space="preserve">PHYSICAL ACCESS CONTROL </t>
  </si>
  <si>
    <t xml:space="preserve"> INFORMATION SYSTEM ACCESS </t>
  </si>
  <si>
    <t xml:space="preserve"> FACILITY / INFORMATION SYSTEM BOUNDARIES</t>
  </si>
  <si>
    <t xml:space="preserve"> CONTINUOUS GUARDS / ALARMS / MONITORING</t>
  </si>
  <si>
    <t xml:space="preserve"> LOCKABLE CASINGS </t>
  </si>
  <si>
    <t xml:space="preserve"> TAMPER PROTECTION </t>
  </si>
  <si>
    <t xml:space="preserve"> FACILITY PENETRATION TESTING </t>
  </si>
  <si>
    <t xml:space="preserve">ACCESS CONTROL FOR OUTPUT DEVICES  </t>
  </si>
  <si>
    <t xml:space="preserve"> ACCESS TO OUTPUT BY AUTHORIZED INDIVIDUALS</t>
  </si>
  <si>
    <t xml:space="preserve"> ACCESS TO OUTPUT BY INDIVIDUAL IDENTITY</t>
  </si>
  <si>
    <t xml:space="preserve"> MARKING OUTPUT DEVICES</t>
  </si>
  <si>
    <t xml:space="preserve">MONITORING PHYSICAL ACCESS </t>
  </si>
  <si>
    <t xml:space="preserve"> INTRUSION ALARMS / SURVEILLANCE EQUIPMENT</t>
  </si>
  <si>
    <t xml:space="preserve"> AUTOMATED INTRUSION RECOGNITION / RESPONSES</t>
  </si>
  <si>
    <t xml:space="preserve"> VIDEO SURVEILLANCE </t>
  </si>
  <si>
    <t xml:space="preserve"> MONITORING PHYSICAL ACCESS TO INFORMATION SYSTEMS</t>
  </si>
  <si>
    <t>PE-7</t>
  </si>
  <si>
    <t>VISITOR CONTROL</t>
  </si>
  <si>
    <t>Incorporated into PE-2 and PE-3.</t>
  </si>
  <si>
    <t xml:space="preserve">VISITOR ACCESS RECORDS </t>
  </si>
  <si>
    <t xml:space="preserve"> AUTOMATED RECORDS MAINTENANCE / REVIEW</t>
  </si>
  <si>
    <t xml:space="preserve"> PHYSICAL ACCESS RECORDS </t>
  </si>
  <si>
    <t>Incorporated into PE-2.</t>
  </si>
  <si>
    <t xml:space="preserve">POWER EQUIPMENT AND CABLING </t>
  </si>
  <si>
    <t xml:space="preserve"> REDUNDANT CABLING </t>
  </si>
  <si>
    <t xml:space="preserve"> AUTOMATIC VOLTAGE CONTROLS </t>
  </si>
  <si>
    <t xml:space="preserve">EMERGENCY SHUTOFF </t>
  </si>
  <si>
    <t xml:space="preserve"> ACCIDENTAL / UNAUTHORIZED ACTIVATION </t>
  </si>
  <si>
    <t>Incorporated into PE-10.</t>
  </si>
  <si>
    <t xml:space="preserve">EMERGENCY POWER  </t>
  </si>
  <si>
    <t xml:space="preserve"> LONG-TERM ALTERNATE POWER SUPPLY - MINIMAL OPERATIONAL CAPABILITY</t>
  </si>
  <si>
    <t xml:space="preserve"> LONG-TERM ALTERNATE POWER SUPPLY - SELF-CONTAINED</t>
  </si>
  <si>
    <t xml:space="preserve">EMERGENCY LIGHTING  </t>
  </si>
  <si>
    <t xml:space="preserve"> ESSENTIAL MISSIONS / BUSINESS FUNCTIONS</t>
  </si>
  <si>
    <t xml:space="preserve">FIRE PROTECTION </t>
  </si>
  <si>
    <t xml:space="preserve"> DETECTION DEVICES / SYSTEMS </t>
  </si>
  <si>
    <t xml:space="preserve"> SUPPRESSION DEVICES / SYSTEMS </t>
  </si>
  <si>
    <t xml:space="preserve"> AUTOMATIC FIRE SUPPRESSION </t>
  </si>
  <si>
    <t xml:space="preserve"> INSPECTIONS </t>
  </si>
  <si>
    <t xml:space="preserve">TEMPERATURE AND HUMIDITY CONTROLS </t>
  </si>
  <si>
    <t xml:space="preserve"> AUTOMATIC CONTROLS </t>
  </si>
  <si>
    <t xml:space="preserve"> MONITORING WITH ALARMS / NOTIFICATIONS</t>
  </si>
  <si>
    <t xml:space="preserve">WATER DAMAGE PROTECTION </t>
  </si>
  <si>
    <t xml:space="preserve"> AUTOMATION SUPPORT </t>
  </si>
  <si>
    <t xml:space="preserve">LOCATION OF INFORMATION SYSTEM COMPONENTS </t>
  </si>
  <si>
    <t xml:space="preserve"> FACILITY SITE </t>
  </si>
  <si>
    <t>INFORMATION LEAKAGE</t>
  </si>
  <si>
    <t xml:space="preserve">INFORMATION LEAKAGE </t>
  </si>
  <si>
    <t xml:space="preserve"> NATIONAL EMISSIONS / TEMPEST POLICIES AND PROCEDURES</t>
  </si>
  <si>
    <t>PE-20</t>
  </si>
  <si>
    <t>ASSET MONITORING AND TRACKING</t>
  </si>
  <si>
    <t xml:space="preserve">SYSTEM SECURITY PLAN </t>
  </si>
  <si>
    <t xml:space="preserve"> CONCEPT OF OPERATIONS </t>
  </si>
  <si>
    <t>Incorporated into PL-7.</t>
  </si>
  <si>
    <t xml:space="preserve"> FUNCTIONAL ARCHITECTURE </t>
  </si>
  <si>
    <t>Incorporated into PL-8.</t>
  </si>
  <si>
    <t xml:space="preserve"> PLAN / COORDINATE WITH OTHER ORGANIZATIONAL ENTITIES</t>
  </si>
  <si>
    <t>PL-3</t>
  </si>
  <si>
    <t>SYSTEM SECURITY PLAN UPDATE</t>
  </si>
  <si>
    <t>Incorporated into PL-2.</t>
  </si>
  <si>
    <t xml:space="preserve">RULES OF BEHAVIOR </t>
  </si>
  <si>
    <t xml:space="preserve"> SOCIAL MEDIA AND NETWORKING RESTRICTIONS</t>
  </si>
  <si>
    <t>PL-5</t>
  </si>
  <si>
    <t>PRIVACY IMPACT ASSESSMENT</t>
  </si>
  <si>
    <t>Incorporated into Appendix J, AR-2.</t>
  </si>
  <si>
    <t>PL-6</t>
  </si>
  <si>
    <t>SECURITY-RELATED ACTIVITY PLANNING</t>
  </si>
  <si>
    <t>PL-7</t>
  </si>
  <si>
    <t>SECURITY CONCEPT OF OPERATIONS</t>
  </si>
  <si>
    <t xml:space="preserve">INFORMATION SECURITY ARCHITECTURE </t>
  </si>
  <si>
    <t xml:space="preserve"> DEFENSE-IN-DEPTH </t>
  </si>
  <si>
    <t xml:space="preserve"> SUPPLIER DIVERSITY </t>
  </si>
  <si>
    <t>PL-9</t>
  </si>
  <si>
    <t>CENTRAL MANAGEMENT</t>
  </si>
  <si>
    <t xml:space="preserve">PERSONNEL SCREENING </t>
  </si>
  <si>
    <t xml:space="preserve"> FORMAL INDOCTRINATION </t>
  </si>
  <si>
    <t xml:space="preserve"> INFORMATION WITH SPECIAL PROTECTION MEASURES</t>
  </si>
  <si>
    <t xml:space="preserve">PERSONNEL TERMINATION </t>
  </si>
  <si>
    <t xml:space="preserve"> POST-EMPLOYMENT REQUIREMENTS </t>
  </si>
  <si>
    <t xml:space="preserve"> AUTOMATED NOTIFICATION </t>
  </si>
  <si>
    <t xml:space="preserve">ACCESS AGREEMENTS </t>
  </si>
  <si>
    <t xml:space="preserve"> INFORMATION REQUIRING SPECIAL PROTECTION</t>
  </si>
  <si>
    <t>Incorporated into PS-3.</t>
  </si>
  <si>
    <t xml:space="preserve"> CLASSIFIED INFORMATION REQUIRING SPECIAL PROTECTION</t>
  </si>
  <si>
    <t>RA-4</t>
  </si>
  <si>
    <t>RISK ASSESSMENT UPDATE</t>
  </si>
  <si>
    <t>Incorporated into RA-3.</t>
  </si>
  <si>
    <t xml:space="preserve">VULNERABILITY SCANNING </t>
  </si>
  <si>
    <t xml:space="preserve"> UPDATE TOOL CAPABILITY </t>
  </si>
  <si>
    <t xml:space="preserve"> UPDATE BY FREQUENCY / PRIOR TO NEW SCAN / WHEN IDENTIFIED</t>
  </si>
  <si>
    <t xml:space="preserve"> BREADTH / DEPTH OF COVERAGE </t>
  </si>
  <si>
    <t xml:space="preserve"> DISCOVERABLE INFORMATION </t>
  </si>
  <si>
    <t xml:space="preserve"> PRIVILEGED ACCESS </t>
  </si>
  <si>
    <t xml:space="preserve"> AUTOMATED TREND ANALYSES </t>
  </si>
  <si>
    <t xml:space="preserve"> AUTOMATED DETECTION AND NOTIFICATION OF UNAUTHORIZED COMPONENTS</t>
  </si>
  <si>
    <t>Incorporated into CM-8.</t>
  </si>
  <si>
    <t xml:space="preserve"> REVIEW HISTORIC AUDIT LOGS </t>
  </si>
  <si>
    <t xml:space="preserve"> PENETRATION TESTING AND ANALYSES </t>
  </si>
  <si>
    <t>Incorporated into CA-8.</t>
  </si>
  <si>
    <t xml:space="preserve"> CORRELATE SCANNING INFORMATION </t>
  </si>
  <si>
    <t>RA-6</t>
  </si>
  <si>
    <t>TECHNICAL SURVEILLANCE COUNTERMEASURES SURVEY</t>
  </si>
  <si>
    <t xml:space="preserve">ACQUISITION PROCESS </t>
  </si>
  <si>
    <t xml:space="preserve"> FUNCTIONAL PROPERTIES OF SECURITY CONTROLS</t>
  </si>
  <si>
    <t xml:space="preserve"> DESIGN / IMPLEMENTATION INFORMATION FOR SECURITY CONTROLS</t>
  </si>
  <si>
    <t xml:space="preserve"> DEVELOPMENT METHODS / TECHNIQUES / PRACTICES</t>
  </si>
  <si>
    <t>Incorporated into CM-8(9).</t>
  </si>
  <si>
    <t xml:space="preserve"> SYSTEM / COMPONENT / SERVICE CONFIGURATIONS</t>
  </si>
  <si>
    <t xml:space="preserve"> USE OF INFORMATION ASSURANCE PRODUCTS</t>
  </si>
  <si>
    <t xml:space="preserve"> NIAP-APPROVED PROTECTION PROFILES </t>
  </si>
  <si>
    <t xml:space="preserve"> CONTINUOUS MONITORING PLAN </t>
  </si>
  <si>
    <t xml:space="preserve"> FUNCTIONS / PORTS / PROTOCOLS / SERVICES IN USE</t>
  </si>
  <si>
    <t xml:space="preserve"> USE OF APPROVED PIV PRODUCTS </t>
  </si>
  <si>
    <t xml:space="preserve">INFORMATION SYSTEM DOCUMENTATION </t>
  </si>
  <si>
    <t>Incorporated into SA-4(1).</t>
  </si>
  <si>
    <t xml:space="preserve"> SECURITY-RELEVANT EXTERNAL SYSTEM INTERFACES</t>
  </si>
  <si>
    <t>Incorporated into SA-4(2).</t>
  </si>
  <si>
    <t xml:space="preserve"> HIGH-LEVEL DESIGN </t>
  </si>
  <si>
    <t xml:space="preserve"> LOW-LEVEL DESIGN </t>
  </si>
  <si>
    <t xml:space="preserve"> SOURCE CODE </t>
  </si>
  <si>
    <t>SA-6</t>
  </si>
  <si>
    <t>Incorporated into CM-10 and SI-7.</t>
  </si>
  <si>
    <t>SA-7</t>
  </si>
  <si>
    <t>Incorporated into CM-11 and SI-7.</t>
  </si>
  <si>
    <t xml:space="preserve">EXTERNAL INFORMATION SYSTEMS </t>
  </si>
  <si>
    <t xml:space="preserve"> RISK ASSESSMENTS / ORGANIZATIONAL APPROVALS</t>
  </si>
  <si>
    <t xml:space="preserve"> IDENTIFICATION OF FUNCTIONS / PORTS / PROTOCOLS / SERVICES</t>
  </si>
  <si>
    <t xml:space="preserve"> ESTABLISH / MAINTAIN TRUST RELATIONSHIP WITH PROVIDERS</t>
  </si>
  <si>
    <t xml:space="preserve"> CONSISTENT INTERESTS OF CONSUMERS AND PROVIDERS</t>
  </si>
  <si>
    <t xml:space="preserve"> PROCESSING, STORAGE, AND SERVICE LOCATION</t>
  </si>
  <si>
    <t xml:space="preserve">DEVELOPER CONFIGURATION MANAGEMENT </t>
  </si>
  <si>
    <t xml:space="preserve"> SOFTWARE / FIRMWARE INTEGRITY VERIFICATION</t>
  </si>
  <si>
    <t xml:space="preserve"> ALTERNATIVE CONFIGURATION MANAGEMENT PROCESSES</t>
  </si>
  <si>
    <t xml:space="preserve"> HARDWARE INTEGRITY VERIFICATION</t>
  </si>
  <si>
    <t xml:space="preserve"> TRUSTED GENERATION </t>
  </si>
  <si>
    <t xml:space="preserve"> MAPPING INTEGRITY FOR VERSION CONTROL</t>
  </si>
  <si>
    <t xml:space="preserve"> TRUSTED DISTRIBUTION</t>
  </si>
  <si>
    <t xml:space="preserve">DEVELOPER SECURITY TESTING AND EVALUATION </t>
  </si>
  <si>
    <t xml:space="preserve"> STATIC CODE ANALYSIS</t>
  </si>
  <si>
    <t xml:space="preserve"> THREAT AND VULNERABILITY ANALYSES</t>
  </si>
  <si>
    <t xml:space="preserve"> INDEPENDENT VERIFICATION OF ASSESSMENT PLANS / EVIDENCE</t>
  </si>
  <si>
    <t xml:space="preserve"> MANUAL CODE REVIEWS</t>
  </si>
  <si>
    <t xml:space="preserve"> PENETRATION TESTING</t>
  </si>
  <si>
    <t xml:space="preserve"> ATTACK SURFACE REVIEWS</t>
  </si>
  <si>
    <t xml:space="preserve"> VERIFY SCOPE OF TESTING / EVALUATION</t>
  </si>
  <si>
    <t xml:space="preserve"> DYNAMIC CODE ANALYSIS</t>
  </si>
  <si>
    <t xml:space="preserve">SUPPLY CHAIN PROTECTION </t>
  </si>
  <si>
    <t xml:space="preserve"> ACQUISITION STRATEGIES / TOOLS / METHODS</t>
  </si>
  <si>
    <t xml:space="preserve"> SUPPLIER REVIEWS </t>
  </si>
  <si>
    <t xml:space="preserve"> TRUSTED SHIPPING AND WAREHOUSING</t>
  </si>
  <si>
    <t>Incorporated into SA-12(1).</t>
  </si>
  <si>
    <t xml:space="preserve"> DIVERSITY OF SUPPLIERS </t>
  </si>
  <si>
    <t>Incorporated into SA-12(13).</t>
  </si>
  <si>
    <t xml:space="preserve"> LIMITATION OF HARM </t>
  </si>
  <si>
    <t xml:space="preserve"> MINIMIZING PROCUREMENT TIME </t>
  </si>
  <si>
    <t xml:space="preserve"> ASSESSMENTS PRIOR TO SELECTION / ACCEPTANCE / UPDATE</t>
  </si>
  <si>
    <t xml:space="preserve"> USE OF ALL-SOURCE INTELLIGENCE </t>
  </si>
  <si>
    <t xml:space="preserve"> OPERATIONS SECURITY </t>
  </si>
  <si>
    <t xml:space="preserve"> VALIDATE AS GENUINE AND NOT ALTERED</t>
  </si>
  <si>
    <t xml:space="preserve"> PENETRATION TESTING / ANALYSIS OF ELEMENTS, PROCESSES, AND ACTORS</t>
  </si>
  <si>
    <t xml:space="preserve"> INTER-ORGANIZATIONAL AGREEMENTS </t>
  </si>
  <si>
    <t xml:space="preserve"> CRITICAL INFORMATION SYSTEM COMPONENTS</t>
  </si>
  <si>
    <t xml:space="preserve"> IDENTITY AND TRACEABILITY </t>
  </si>
  <si>
    <t xml:space="preserve"> PROCESSES TO ADDRESS WEAKNESSES OR DEFICIENCIES</t>
  </si>
  <si>
    <t>SA-13</t>
  </si>
  <si>
    <t>TRUSTWORTHINESS</t>
  </si>
  <si>
    <t>SA-14</t>
  </si>
  <si>
    <t>CRITICALITY ANALYSIS</t>
  </si>
  <si>
    <t xml:space="preserve">CRITICALITY ANALYSIS </t>
  </si>
  <si>
    <t xml:space="preserve"> CRITICAL COMPONENTS WITH NO VIABLE ALTERNATIVE SOURCING</t>
  </si>
  <si>
    <t>Incorporated into SA-20.</t>
  </si>
  <si>
    <t xml:space="preserve">DEVELOPMENT PROCESS, STANDARDS, AND TOOLS </t>
  </si>
  <si>
    <t xml:space="preserve"> QUALITY METRICS</t>
  </si>
  <si>
    <t xml:space="preserve"> SECURITY TRACKING TOOLS</t>
  </si>
  <si>
    <t xml:space="preserve"> CRITICALITY ANALYSIS</t>
  </si>
  <si>
    <t xml:space="preserve"> THREAT MODELING / VULNERABILITY ANALYSIS</t>
  </si>
  <si>
    <t xml:space="preserve"> ATTACK SURFACE REDUCTION</t>
  </si>
  <si>
    <t xml:space="preserve"> CONTINUOUS IMPROVEMENT</t>
  </si>
  <si>
    <t xml:space="preserve"> AUTOMATED VULNERABILITY ANALYSIS</t>
  </si>
  <si>
    <t xml:space="preserve"> REUSE OF THREAT / VULNERABILITY INFORMATION</t>
  </si>
  <si>
    <t xml:space="preserve"> USE OF LIVE DATA</t>
  </si>
  <si>
    <t xml:space="preserve"> INCIDENT RESPONSE PLAN</t>
  </si>
  <si>
    <t xml:space="preserve"> ARCHIVE INFORMATION SYSTEM / COMPONENT</t>
  </si>
  <si>
    <t xml:space="preserve">DEVELOPER SECURITY ARCHITECTURE AND DESIGN </t>
  </si>
  <si>
    <t xml:space="preserve"> FORMAL POLICY MODEL</t>
  </si>
  <si>
    <t xml:space="preserve"> SECURITY- RELEVANT COMPONENTS</t>
  </si>
  <si>
    <t xml:space="preserve"> FORMAL CORRESPONDENCE</t>
  </si>
  <si>
    <t xml:space="preserve"> INFORMAL CORRESPONDENCE</t>
  </si>
  <si>
    <t xml:space="preserve"> CONCEPTUALLY SIMPLE DESIGN</t>
  </si>
  <si>
    <t xml:space="preserve"> STRUCTURE FOR TESTING</t>
  </si>
  <si>
    <t xml:space="preserve"> STRUCTURE FOR LEAST PRIVILEGE</t>
  </si>
  <si>
    <t>SA-18</t>
  </si>
  <si>
    <t>TAMPER RESISTANCE AND DETECTION</t>
  </si>
  <si>
    <t xml:space="preserve">TAMPER RESISTANCE AND DETECTION </t>
  </si>
  <si>
    <t xml:space="preserve"> MULTIPLE PHASES OF SDLC </t>
  </si>
  <si>
    <t xml:space="preserve"> INSPECTION OF INFORMATION SYSTEMS, COMPONENTS, OR DEVICES</t>
  </si>
  <si>
    <t>COMPONENT AUTHENTICITY</t>
  </si>
  <si>
    <t xml:space="preserve">COMPONENT AUTHENTICITY </t>
  </si>
  <si>
    <t xml:space="preserve"> ANTI-COUNTERFEIT TRAINING </t>
  </si>
  <si>
    <t xml:space="preserve"> CONFIGURATION CONTROL FOR COMPONENT SERVICE / REPAIR</t>
  </si>
  <si>
    <t xml:space="preserve"> COMPONENT DISPOSAL </t>
  </si>
  <si>
    <t xml:space="preserve"> ANTI-COUNTERFEIT SCANNING </t>
  </si>
  <si>
    <t>SA-20</t>
  </si>
  <si>
    <t>CUSTOMIZED DEVELOPMENT OF CRITICAL COMPONENTS</t>
  </si>
  <si>
    <t>SA-21</t>
  </si>
  <si>
    <t>DEVELOPER SCREENING</t>
  </si>
  <si>
    <t xml:space="preserve">DEVELOPER SCREENING </t>
  </si>
  <si>
    <t xml:space="preserve"> VALIDATION OF SCREENING </t>
  </si>
  <si>
    <t>SA-22</t>
  </si>
  <si>
    <t>UNSUPPORTED SYSTEM COMPONENTS</t>
  </si>
  <si>
    <t xml:space="preserve">UNSUPPORTED SYSTEM COMPONENTS </t>
  </si>
  <si>
    <t xml:space="preserve"> ALTERNATIVE SOURCES FOR CONTINUED SUPPORT</t>
  </si>
  <si>
    <t xml:space="preserve">APPLICATION PARTITIONING </t>
  </si>
  <si>
    <t xml:space="preserve"> INTERFACES FOR NON-PRIVILEGED USERS</t>
  </si>
  <si>
    <t xml:space="preserve">SECURITY FUNCTION ISOLATION </t>
  </si>
  <si>
    <t xml:space="preserve"> HARDWARE SEPARATION </t>
  </si>
  <si>
    <t xml:space="preserve"> ACCESS / FLOW CONTROL FUNCTIONS</t>
  </si>
  <si>
    <t xml:space="preserve"> MINIMIZE NONSECURITY FUNCTIONALITY</t>
  </si>
  <si>
    <t xml:space="preserve"> MODULE COUPLING AND COHESIVENESS</t>
  </si>
  <si>
    <t xml:space="preserve"> LAYERED STRUCTURES </t>
  </si>
  <si>
    <t xml:space="preserve">INFORMATION IN SHARED RESOURCES </t>
  </si>
  <si>
    <t xml:space="preserve"> SECURITY LEVELS </t>
  </si>
  <si>
    <t>Incorporated into SC-4.</t>
  </si>
  <si>
    <t xml:space="preserve"> PERIODS PROCESSING </t>
  </si>
  <si>
    <t xml:space="preserve">DENIAL OF SERVICE PROTECTION </t>
  </si>
  <si>
    <t xml:space="preserve"> RESTRICT INTERNAL USERS </t>
  </si>
  <si>
    <t xml:space="preserve"> EXCESS CAPACITY / BANDWIDTH / REDUNDANCY</t>
  </si>
  <si>
    <t xml:space="preserve"> DETECTION / MONITORING </t>
  </si>
  <si>
    <t>SC-6</t>
  </si>
  <si>
    <t>RESOURCE AVAILABILITY</t>
  </si>
  <si>
    <t xml:space="preserve">BOUNDARY PROTECTION </t>
  </si>
  <si>
    <t xml:space="preserve"> PHYSICALLY SEPARATED SUBNETWORKS </t>
  </si>
  <si>
    <t>Incorporated into SC-7.</t>
  </si>
  <si>
    <t xml:space="preserve"> PUBLIC ACCESS </t>
  </si>
  <si>
    <t xml:space="preserve"> ACCESS POINTS </t>
  </si>
  <si>
    <t xml:space="preserve"> EXTERNAL TELECOMMUNICATIONS SERVICES</t>
  </si>
  <si>
    <t xml:space="preserve"> DENY BY DEFAULT / ALLOW BY EXCEPTION </t>
  </si>
  <si>
    <t xml:space="preserve"> RESPONSE TO RECOGNIZED FAILURES </t>
  </si>
  <si>
    <t>Incorporated into SC-7(18).</t>
  </si>
  <si>
    <t xml:space="preserve"> PREVENT SPLIT TUNNELING FOR REMOTE DEVICES</t>
  </si>
  <si>
    <t xml:space="preserve"> ROUTE TRAFFIC TO AUTHENTICATED PROXY SERVERS</t>
  </si>
  <si>
    <t xml:space="preserve"> RESTRICT THREATENING OUTGOING COMMUNICATIONS TRAFFIC</t>
  </si>
  <si>
    <t xml:space="preserve"> PREVENT UNAUTHORIZED EXFILTRATION </t>
  </si>
  <si>
    <t xml:space="preserve"> RESTRICT INCOMING COMMUNICATIONS TRAFFIC</t>
  </si>
  <si>
    <t xml:space="preserve"> HOST-BASED PROTECTION </t>
  </si>
  <si>
    <t xml:space="preserve"> ISOLATION OF SECURITY TOOLS / MECHANISMS / SUPPORT COMPONENTS</t>
  </si>
  <si>
    <t xml:space="preserve"> PROTECTS AGAINST UNAUTHORIZED PHYSICAL CONNECTIONS</t>
  </si>
  <si>
    <t xml:space="preserve"> ROUTE PRIVILEGED NETWORK ACCESSES </t>
  </si>
  <si>
    <t xml:space="preserve"> PREVENT DISCOVERY OF COMPONENTS / DEVICES</t>
  </si>
  <si>
    <t xml:space="preserve"> AUTOMATED ENFORCEMENT OF PROTOCOL FORMATS</t>
  </si>
  <si>
    <t xml:space="preserve"> FAIL SECURE </t>
  </si>
  <si>
    <t xml:space="preserve"> BLOCKS COMMUNICATION FROM NON- ORGANIZATIONALLY CONFIGURED HOSTS</t>
  </si>
  <si>
    <t xml:space="preserve"> DYNAMIC ISOLATION / SEGREGATION </t>
  </si>
  <si>
    <t xml:space="preserve"> ISOLATION OF INFORMATION SYSTEM COMPONENTS</t>
  </si>
  <si>
    <t xml:space="preserve"> SEPARATE SUBNETS FOR CONNECTING TO DIFFERENT SECURITY DOMAINS</t>
  </si>
  <si>
    <t xml:space="preserve"> DISABLE SENDER FEEDBACK ON PROTOCOL VALIDATION FAILURE</t>
  </si>
  <si>
    <t xml:space="preserve">TRANSMISSION CONFIDENTIALITY AND INTEGRITY </t>
  </si>
  <si>
    <t xml:space="preserve"> CRYPTOGRAPHIC OR ALTERNATE PHYSICAL PROTECTION</t>
  </si>
  <si>
    <t xml:space="preserve"> PRE / POST TRANSMISSION HANDLING</t>
  </si>
  <si>
    <t xml:space="preserve"> CRYPTOGRAPHIC PROTECTION FOR MESSAGE EXTERNALS</t>
  </si>
  <si>
    <t xml:space="preserve"> CONCEAL / RANDOMIZE COMMUNICATIONS</t>
  </si>
  <si>
    <t>SC-9</t>
  </si>
  <si>
    <t>TRANSMISSION CONFIDENTIALITY</t>
  </si>
  <si>
    <t>Incorporated into SC-8.</t>
  </si>
  <si>
    <t>SC-11</t>
  </si>
  <si>
    <t>TRUSTED PATH</t>
  </si>
  <si>
    <t xml:space="preserve">TRUSTED PATH  </t>
  </si>
  <si>
    <t xml:space="preserve"> LOGICAL ISOLATION </t>
  </si>
  <si>
    <t xml:space="preserve">CRYPTOGRAPHIC KEY ESTABLISHMENT AND MANAGEMENT </t>
  </si>
  <si>
    <t xml:space="preserve"> AVAILABILITY</t>
  </si>
  <si>
    <t xml:space="preserve"> SYMMETRIC KEYS</t>
  </si>
  <si>
    <t xml:space="preserve"> ASYMMETRIC KEYS</t>
  </si>
  <si>
    <t xml:space="preserve"> PKI CERTIFICATES</t>
  </si>
  <si>
    <t>Incorporated into SC-12.</t>
  </si>
  <si>
    <t xml:space="preserve"> PKI CERTIFICATES / HARDWARE TOKENS</t>
  </si>
  <si>
    <t xml:space="preserve">CRYPTOGRAPHIC PROTECTION </t>
  </si>
  <si>
    <t xml:space="preserve"> FIPS-VALIDATED CRYPTOGRAPHY </t>
  </si>
  <si>
    <t>Incorporated into SC-13.</t>
  </si>
  <si>
    <t xml:space="preserve"> NSA-APPROVED CRYPTOGRAPHY </t>
  </si>
  <si>
    <t xml:space="preserve"> INDIVIDUALS WITHOUT FORMAL ACCESS  APPROVALS</t>
  </si>
  <si>
    <t>SC-14</t>
  </si>
  <si>
    <t>PUBLIC ACCESS PROTECTIONS</t>
  </si>
  <si>
    <t>Capability provided by AC-2, AC-3, AC-5, SI-3, SI-4, SI-5, SI-7, SI-10.</t>
  </si>
  <si>
    <t xml:space="preserve">COLLABORATIVE COMPUTING DEVICES </t>
  </si>
  <si>
    <t xml:space="preserve"> PHYSICAL DISCONNECT </t>
  </si>
  <si>
    <t xml:space="preserve"> BLOCKING INBOUND / OUTBOUND COMMUNICATIONS TRAFFIC</t>
  </si>
  <si>
    <t xml:space="preserve"> DISABLING / REMOVAL IN SECURE WORK AREAS</t>
  </si>
  <si>
    <t xml:space="preserve"> EXPLICITLY INDICATE CURRENT PARTICIPANTS</t>
  </si>
  <si>
    <t>SC-16</t>
  </si>
  <si>
    <t>TRANSMISSION OF SECURITY ATTRIBUTES</t>
  </si>
  <si>
    <t xml:space="preserve">TRANSMISSION OF SECURITY ATTRIBUTES </t>
  </si>
  <si>
    <t xml:space="preserve"> INTEGRITY VALIDATION </t>
  </si>
  <si>
    <t xml:space="preserve">MOBILE CODE </t>
  </si>
  <si>
    <t xml:space="preserve"> IDENTIFY UNACCEPTABLE CODE / TAKE CORRECTIVE ACTIONS</t>
  </si>
  <si>
    <t xml:space="preserve"> ACQUISITION / DEVELOPMENT / USE </t>
  </si>
  <si>
    <t xml:space="preserve"> PREVENT DOWNLOADING / EXECUTION </t>
  </si>
  <si>
    <t xml:space="preserve"> PREVENT AUTOMATIC EXECUTION </t>
  </si>
  <si>
    <t xml:space="preserve"> ALLOW EXECUTION ONLY IN CONFINED ENVIRONMENTS</t>
  </si>
  <si>
    <t>SECURE NAME /ADDRESS RESOLUTION SERVICE (AUTHORITATIVE SOURCE)</t>
  </si>
  <si>
    <t>SECURE NAME / ADDRESS RESOLUTION SERVICE (AUTHORITATIVE</t>
  </si>
  <si>
    <t xml:space="preserve"> SOURCE) | CHILD SUBSPACES</t>
  </si>
  <si>
    <t>Incorporated into SC-20.</t>
  </si>
  <si>
    <t xml:space="preserve"> SOURCE) | DATA ORIGIN / INTEGRITY</t>
  </si>
  <si>
    <t>SECURE NAME /ADDRESS RESOLUTION SERVICE (RECURSIVE OR CACHING RESOLVER)</t>
  </si>
  <si>
    <t>SECURE NAME / ADDRESS RESOLUTION SERVICE (RECURSIVE OR</t>
  </si>
  <si>
    <t xml:space="preserve"> CACHING RESOLVER) | DATA ORIGIN / INTEGRITY</t>
  </si>
  <si>
    <t>Incorporated into SC-21.</t>
  </si>
  <si>
    <t>ARCHITECTURE AND PROVISIONING FOR NAME/ADDRESS RESOLUTION SERVICE</t>
  </si>
  <si>
    <t xml:space="preserve">SESSION AUTHENTICITY </t>
  </si>
  <si>
    <t xml:space="preserve"> INVALIDATE SESSION IDENTIFIERS AT LOGOUT</t>
  </si>
  <si>
    <t>Incorporated into AC-12(1).</t>
  </si>
  <si>
    <t xml:space="preserve"> UNIQUE SESSION IDENTIFIERS WITH RANDOMIZATION</t>
  </si>
  <si>
    <t>Incorporated into SC-23(3).</t>
  </si>
  <si>
    <t xml:space="preserve"> ALLOWED CERTIFICATE AUTHORITIES </t>
  </si>
  <si>
    <t>SC-25</t>
  </si>
  <si>
    <t>THIN NODES</t>
  </si>
  <si>
    <t>SC-26</t>
  </si>
  <si>
    <t>HONEYPOTS</t>
  </si>
  <si>
    <t xml:space="preserve">HONEYPOTS </t>
  </si>
  <si>
    <t xml:space="preserve"> DETECTION OF MALICIOUS CODE </t>
  </si>
  <si>
    <t>Incorporated into SC-35.</t>
  </si>
  <si>
    <t>SC-27</t>
  </si>
  <si>
    <t>PLATFORM-INDEPENDENT APPLICATIONS</t>
  </si>
  <si>
    <t xml:space="preserve">PROTECTION OF INFORMATION AT REST </t>
  </si>
  <si>
    <t xml:space="preserve">PROTECTION OF INFORMATION AT REST  </t>
  </si>
  <si>
    <t xml:space="preserve"> OFF-LINE STORAGE </t>
  </si>
  <si>
    <t>SC-29</t>
  </si>
  <si>
    <t>HETEROGENEITY</t>
  </si>
  <si>
    <t xml:space="preserve">HETEROGENEITY </t>
  </si>
  <si>
    <t xml:space="preserve"> VIRTUALIZATION TECHNIQUES </t>
  </si>
  <si>
    <t>SC-30</t>
  </si>
  <si>
    <t>CONCEALMENT AND MISDIRECTION</t>
  </si>
  <si>
    <t xml:space="preserve">CONCEALMENT AND MISDIRECTION </t>
  </si>
  <si>
    <t>Incorporated into SC-29(1).</t>
  </si>
  <si>
    <t xml:space="preserve"> RANDOMNESS </t>
  </si>
  <si>
    <t xml:space="preserve"> CHANGE PROCESSING / STORAGE LOCATIONS</t>
  </si>
  <si>
    <t xml:space="preserve"> MISLEADING INFORMATION </t>
  </si>
  <si>
    <t xml:space="preserve"> CONCEALMENT OF SYSTEM COMPONENTS</t>
  </si>
  <si>
    <t>SC-31</t>
  </si>
  <si>
    <t>COVERT CHANNEL ANALYSIS</t>
  </si>
  <si>
    <t xml:space="preserve">COVERT CHANNEL ANALYSIS </t>
  </si>
  <si>
    <t xml:space="preserve"> TEST COVERT CHANNELS FOR EXPLOITABILITY</t>
  </si>
  <si>
    <t xml:space="preserve"> MAXIMUM BANDWIDTH </t>
  </si>
  <si>
    <t xml:space="preserve"> MEASURE BANDWIDTH IN OPERATIONAL ENVIRONMENTS</t>
  </si>
  <si>
    <t>SC-32</t>
  </si>
  <si>
    <t>INFORMATION SYSTEM PARTITIONING</t>
  </si>
  <si>
    <t>SC-33</t>
  </si>
  <si>
    <t>TRANSMISSION PREPARATION INTEGRITY</t>
  </si>
  <si>
    <t>SC-34</t>
  </si>
  <si>
    <t>NON-MODIFIABLE EXECUTABLE PROGRAMS</t>
  </si>
  <si>
    <t xml:space="preserve">NON-MODIFIABLE EXECUTABLE PROGRAMS </t>
  </si>
  <si>
    <t xml:space="preserve"> NO WRITABLE STORAGE </t>
  </si>
  <si>
    <t xml:space="preserve"> INTEGRITY PROTECTION / READ-ONLY MEDIA</t>
  </si>
  <si>
    <t xml:space="preserve"> HARDWARE-BASED PROTECTION</t>
  </si>
  <si>
    <t>SC-35</t>
  </si>
  <si>
    <t>HONEYCLIENTS</t>
  </si>
  <si>
    <t>SC-36</t>
  </si>
  <si>
    <t>DISTRIBUTED PROCESSING AND STORAGE</t>
  </si>
  <si>
    <t xml:space="preserve">DISTRIBUTED PROCESSING AND STORAGE </t>
  </si>
  <si>
    <t xml:space="preserve"> POLLING TECHNIQUES </t>
  </si>
  <si>
    <t>SC-37</t>
  </si>
  <si>
    <t>OUT-OF-BAND CHANNELS</t>
  </si>
  <si>
    <t xml:space="preserve">OUT-OF-BAND CHANNELS </t>
  </si>
  <si>
    <t xml:space="preserve"> ENSURE DELIVERY / TRANSMISSION </t>
  </si>
  <si>
    <t>SC-38</t>
  </si>
  <si>
    <t>OPERATIONS SECURITY</t>
  </si>
  <si>
    <t xml:space="preserve">PROCESS ISOLATION </t>
  </si>
  <si>
    <t xml:space="preserve"> THREAD ISOLATION </t>
  </si>
  <si>
    <t>SC-40</t>
  </si>
  <si>
    <t>WIRELESS LINK PROTECTION</t>
  </si>
  <si>
    <t xml:space="preserve">WIRELESS LINK PROTECTION </t>
  </si>
  <si>
    <t xml:space="preserve"> ELECTROMAGNETIC INTERFERENCE </t>
  </si>
  <si>
    <t xml:space="preserve"> REDUCE DETECTION POTENTIAL </t>
  </si>
  <si>
    <t xml:space="preserve"> IMITATIVE OR MANIPULATIVE COMMUNICATIONS DECEPTION</t>
  </si>
  <si>
    <t xml:space="preserve"> SIGNAL PARAMETER IDENTIFICATION </t>
  </si>
  <si>
    <t>SC-41</t>
  </si>
  <si>
    <t>PORT AND I/O DEVICE ACCESS</t>
  </si>
  <si>
    <t>SC-42</t>
  </si>
  <si>
    <t>SENSOR CAPABILITY AND DATA</t>
  </si>
  <si>
    <t xml:space="preserve">SENSOR CAPABILITY AND DATA </t>
  </si>
  <si>
    <t xml:space="preserve"> REPORTING TO AUTHORIZED INDIVIDUALS OR ROLES</t>
  </si>
  <si>
    <t xml:space="preserve"> AUTHORIZED USE </t>
  </si>
  <si>
    <t xml:space="preserve"> PROHIBIT USE OF DEVICES </t>
  </si>
  <si>
    <t>SC-43</t>
  </si>
  <si>
    <t>USAGE RESTRICTIONS</t>
  </si>
  <si>
    <t>SC-44</t>
  </si>
  <si>
    <t>DETONATION CHAMBERS</t>
  </si>
  <si>
    <t xml:space="preserve">FLAW REMEDIATION </t>
  </si>
  <si>
    <t xml:space="preserve"> CENTRAL MANAGEMENT </t>
  </si>
  <si>
    <t xml:space="preserve"> AUTOMATED FLAW REMEDIATION STATUS </t>
  </si>
  <si>
    <t xml:space="preserve"> TIME TO REMEDIATE FLAWS / BENCHMARKS FOR CORRECTIVE ACTIONS</t>
  </si>
  <si>
    <t xml:space="preserve"> AUTOMATED PATCH MANAGEMENT TOOLS </t>
  </si>
  <si>
    <t>Incorporated into SI-2.</t>
  </si>
  <si>
    <t xml:space="preserve"> AUTOMATIC SOFTWARE / FIRMWARE UPDATES </t>
  </si>
  <si>
    <t xml:space="preserve"> REMOVAL OF PREVIOUS VERSIONS OF SOFTWARE / FIRMWARE</t>
  </si>
  <si>
    <t xml:space="preserve">MALICIOUS CODE PROTECTION </t>
  </si>
  <si>
    <t xml:space="preserve"> AUTOMATIC UPDATES </t>
  </si>
  <si>
    <t xml:space="preserve"> NON-PRIVILEGED USERS </t>
  </si>
  <si>
    <t>Incorporated into AC-6(10).</t>
  </si>
  <si>
    <t xml:space="preserve"> UPDATES ONLY BY PRIVILEGED USERS</t>
  </si>
  <si>
    <t xml:space="preserve"> PORTABLE STORAGE DEVICES </t>
  </si>
  <si>
    <t xml:space="preserve"> TESTING / VERIFICATION </t>
  </si>
  <si>
    <t xml:space="preserve"> NONSIGNATURE-BASED DETECTION </t>
  </si>
  <si>
    <t xml:space="preserve"> DETECT UNAUTHORIZED COMMANDS </t>
  </si>
  <si>
    <t xml:space="preserve"> AUTHENTICATE REMOTE COMMANDS </t>
  </si>
  <si>
    <t xml:space="preserve"> MALICIOUS CODE ANALYSIS </t>
  </si>
  <si>
    <t xml:space="preserve">INFORMATION SYSTEM MONITORING </t>
  </si>
  <si>
    <t xml:space="preserve"> SYSTEM-WIDE INTRUSION DETECTION SYSTEM</t>
  </si>
  <si>
    <t xml:space="preserve"> AUTOMATED TOOLS FOR REAL- TIME ANALYSIS</t>
  </si>
  <si>
    <t xml:space="preserve"> AUTOMATED TOOL INTEGRATION</t>
  </si>
  <si>
    <t xml:space="preserve"> INBOUND AND OUTBOUND COMMUNICATIONS TRAFFIC</t>
  </si>
  <si>
    <t xml:space="preserve"> SYSTEM-GENERATED ALERTS </t>
  </si>
  <si>
    <t xml:space="preserve"> RESTRICT NON-PRIVILEGED USERS</t>
  </si>
  <si>
    <t xml:space="preserve"> AUTOMATED RESPONSE TO SUSPICIOUS EVENTS</t>
  </si>
  <si>
    <t xml:space="preserve"> PROTECTION OF MONITORING INFORMATION</t>
  </si>
  <si>
    <t xml:space="preserve"> TESTING OF MONITORING TOOLS</t>
  </si>
  <si>
    <t xml:space="preserve"> VISIBILITY OF ENCRYPTED COMMUNICATIONS</t>
  </si>
  <si>
    <t xml:space="preserve"> ANALYZE COMMUNICATIONS TRAFFIC ANOMALIES</t>
  </si>
  <si>
    <t xml:space="preserve"> AUTOMATED ALERTS </t>
  </si>
  <si>
    <t xml:space="preserve"> ANALYZE TRAFFIC / EVENT PATTERNS</t>
  </si>
  <si>
    <t xml:space="preserve"> WIRELESS INTRUSION DETECTION</t>
  </si>
  <si>
    <t xml:space="preserve"> WIRELESS TO WIRELINE COMMUNICATIONS</t>
  </si>
  <si>
    <t xml:space="preserve"> CORRELATE MONITORING INFORMATION</t>
  </si>
  <si>
    <t xml:space="preserve"> INTEGRATED SITUATIONAL AWARENESS</t>
  </si>
  <si>
    <t xml:space="preserve"> ANALYZE TRAFFIC / COVERT EXFILTRATION</t>
  </si>
  <si>
    <t xml:space="preserve"> INDIVIDUALS POSING GREATER RISK</t>
  </si>
  <si>
    <t xml:space="preserve"> PRIVILEGED USER </t>
  </si>
  <si>
    <t xml:space="preserve"> PROBATIONARY PERIODS </t>
  </si>
  <si>
    <t xml:space="preserve"> UNAUTHORIZED NETWORK SERVICES</t>
  </si>
  <si>
    <t xml:space="preserve"> HOST-BASED DEVICES </t>
  </si>
  <si>
    <t xml:space="preserve"> INDICATORS OF COMPROMISE </t>
  </si>
  <si>
    <t xml:space="preserve">SECURITY ALERTS, ADVISORIES, AND DIRECTIVES </t>
  </si>
  <si>
    <t xml:space="preserve"> AUTOMATED ALERTS AND ADVISORIES</t>
  </si>
  <si>
    <t xml:space="preserve">SECURITY FUNCTION VERIFICATION </t>
  </si>
  <si>
    <t xml:space="preserve"> NOTIFICATION OF FAILED SECURITY TESTS</t>
  </si>
  <si>
    <t>Incorporated into SI-6.</t>
  </si>
  <si>
    <t xml:space="preserve"> AUTOMATION SUPPORT FOR DISTRIBUTED TESTING</t>
  </si>
  <si>
    <t xml:space="preserve"> REPORT VERIFICATION RESULTS</t>
  </si>
  <si>
    <t xml:space="preserve">SOFTWARE, FIRMWARE, AND INFORMATION INTEGRITY </t>
  </si>
  <si>
    <t xml:space="preserve"> INTEGRITY CHECKS</t>
  </si>
  <si>
    <t xml:space="preserve"> AUTOMATED NOTIFICATIONS OF INTEGRITY VIOLATIONS</t>
  </si>
  <si>
    <t xml:space="preserve"> CENTRALLY MANAGED INTEGRITY TOOLS</t>
  </si>
  <si>
    <t xml:space="preserve"> TAMPER- EVIDENT PACKAGING</t>
  </si>
  <si>
    <t>Incorporated into SA-12.</t>
  </si>
  <si>
    <t xml:space="preserve"> AUTOMATED RESPONSE TO INTEGRITY VIOLATIONS</t>
  </si>
  <si>
    <t xml:space="preserve"> INTEGRATION OF DETECTION AND RESPONSE</t>
  </si>
  <si>
    <t xml:space="preserve"> AUDITING CAPABILITY FOR SIGNIFICANT EVENTS</t>
  </si>
  <si>
    <t xml:space="preserve"> VERIFY BOOT PROCESS</t>
  </si>
  <si>
    <t xml:space="preserve"> PROTECTION OF BOOT FIRMWARE</t>
  </si>
  <si>
    <t xml:space="preserve"> CONFINED ENVIRONMENTS WITH LIMITED PRIVILEGES</t>
  </si>
  <si>
    <t xml:space="preserve"> INTEGRITY VERIFICATION</t>
  </si>
  <si>
    <t xml:space="preserve"> CODE EXECUTION IN PROTECTED ENVIRONMENTS</t>
  </si>
  <si>
    <t xml:space="preserve"> BINARY OR MACHINE EXECUTABLE CODE</t>
  </si>
  <si>
    <t xml:space="preserve"> CODE AUTHENTICATION</t>
  </si>
  <si>
    <t xml:space="preserve"> TIME LIMIT ON PROCESS EXECUTION WITHOUT SUPERVISION</t>
  </si>
  <si>
    <t xml:space="preserve">SPAM PROTECTION </t>
  </si>
  <si>
    <t xml:space="preserve"> CONTINUOUS LEARNING CAPABILITY </t>
  </si>
  <si>
    <t>SI-9</t>
  </si>
  <si>
    <t>INFORMATION INPUT RESTRICTIONS</t>
  </si>
  <si>
    <t>Incorporated into AC-2, AC-3, AC-5, AC-6.</t>
  </si>
  <si>
    <t xml:space="preserve">INFORMATION INPUT VALIDATION </t>
  </si>
  <si>
    <t xml:space="preserve"> MANUAL OVERRIDE CAPABILITY </t>
  </si>
  <si>
    <t xml:space="preserve"> REVIEW / RESOLUTION OF ERRORS </t>
  </si>
  <si>
    <t xml:space="preserve"> PREDICTABLE BEHAVIOR </t>
  </si>
  <si>
    <t xml:space="preserve"> REVIEW / TIMING INTERACTIONS </t>
  </si>
  <si>
    <t xml:space="preserve"> REVIEW / RESTRICT INPUTS TO TRUSTED SOURCES AND APPROVED FORMATS</t>
  </si>
  <si>
    <t>SI-13</t>
  </si>
  <si>
    <t>PREDICTABLE FAILURE PREVENTION</t>
  </si>
  <si>
    <t xml:space="preserve">PREDICTABLE FAILURE PREVENTION </t>
  </si>
  <si>
    <t xml:space="preserve"> TRANSFERRING COMPONENT RESPONSIBILITIES</t>
  </si>
  <si>
    <t>Incorporated into SI-7(16).</t>
  </si>
  <si>
    <t xml:space="preserve"> MANUAL TRANSFER BETWEEN COMPONENTS</t>
  </si>
  <si>
    <t xml:space="preserve"> STANDBY COMPONENT INSTALLATION / NOTIFICATION</t>
  </si>
  <si>
    <t xml:space="preserve"> FAILOVER CAPABILITY </t>
  </si>
  <si>
    <t>SI-14</t>
  </si>
  <si>
    <t>NON-PERSISTENCE</t>
  </si>
  <si>
    <t xml:space="preserve">NON-PERSISTENCE </t>
  </si>
  <si>
    <t xml:space="preserve"> REFRESH FROM TRUSTED SOURCES </t>
  </si>
  <si>
    <t>SI-15</t>
  </si>
  <si>
    <t>INFORMATION OUTPUT FILTERING</t>
  </si>
  <si>
    <t>SI-17</t>
  </si>
  <si>
    <t>FAIL-SAFE PROCEDURES</t>
  </si>
  <si>
    <t>AC-1-0</t>
  </si>
  <si>
    <t>AC-2-0</t>
  </si>
  <si>
    <t>AC-2-1</t>
  </si>
  <si>
    <t>AC-2-2</t>
  </si>
  <si>
    <t>AC-2-3</t>
  </si>
  <si>
    <t>AC-2-4</t>
  </si>
  <si>
    <t>AC-2-5</t>
  </si>
  <si>
    <t>AC-2-7</t>
  </si>
  <si>
    <t>AC-2-9</t>
  </si>
  <si>
    <t>AC-2-10</t>
  </si>
  <si>
    <t>AC-2-11</t>
  </si>
  <si>
    <t>AC-2-12</t>
  </si>
  <si>
    <t>AC-2-13</t>
  </si>
  <si>
    <t>AC-3-0</t>
  </si>
  <si>
    <t>AC-4-0</t>
  </si>
  <si>
    <t>AC-4-8</t>
  </si>
  <si>
    <t>AC-4-21</t>
  </si>
  <si>
    <t>AC-5-0</t>
  </si>
  <si>
    <t>AC-6-0</t>
  </si>
  <si>
    <t>AC-6-1</t>
  </si>
  <si>
    <t>AC-6-2</t>
  </si>
  <si>
    <t>AC-6-3</t>
  </si>
  <si>
    <t>AC-6-5</t>
  </si>
  <si>
    <t>AC-6-7</t>
  </si>
  <si>
    <t>AC-6-8</t>
  </si>
  <si>
    <t>AC-6-9</t>
  </si>
  <si>
    <t>AC-6-10</t>
  </si>
  <si>
    <t>AC-7-0</t>
  </si>
  <si>
    <t>AC-7-2</t>
  </si>
  <si>
    <t>AC-8-0</t>
  </si>
  <si>
    <t>AC-10-0</t>
  </si>
  <si>
    <t>AC-11-0</t>
  </si>
  <si>
    <t>AC-11-1</t>
  </si>
  <si>
    <t>AC-12-0</t>
  </si>
  <si>
    <t>AC-12-1</t>
  </si>
  <si>
    <t>AC-14-0</t>
  </si>
  <si>
    <t>AC-17-0</t>
  </si>
  <si>
    <t>AC-17-1</t>
  </si>
  <si>
    <t>AC-17-2</t>
  </si>
  <si>
    <t>AC-17-3</t>
  </si>
  <si>
    <t>AC-17-4</t>
  </si>
  <si>
    <t>AC-17-9</t>
  </si>
  <si>
    <t>AC-18-0</t>
  </si>
  <si>
    <t>AC-18-1</t>
  </si>
  <si>
    <t>AC-18-3</t>
  </si>
  <si>
    <t>AC-18-4</t>
  </si>
  <si>
    <t>AC-18-5</t>
  </si>
  <si>
    <t>AC-19-0</t>
  </si>
  <si>
    <t>AC-19-5</t>
  </si>
  <si>
    <t>AC-20-0</t>
  </si>
  <si>
    <t>AC-20-1</t>
  </si>
  <si>
    <t>AC-20-2</t>
  </si>
  <si>
    <t>AC-21-0</t>
  </si>
  <si>
    <t>AC-22-0</t>
  </si>
  <si>
    <t>AT-1-0</t>
  </si>
  <si>
    <t>AT-2-0</t>
  </si>
  <si>
    <t>AT-2-2</t>
  </si>
  <si>
    <t>AT-3-0</t>
  </si>
  <si>
    <t>AT-3-3</t>
  </si>
  <si>
    <t>AT-3-4</t>
  </si>
  <si>
    <t>AT-4-0</t>
  </si>
  <si>
    <t>AU-1-0</t>
  </si>
  <si>
    <t>AU-2-0</t>
  </si>
  <si>
    <t>AU-2-3</t>
  </si>
  <si>
    <t>AU-3-0</t>
  </si>
  <si>
    <t>AU-3-1</t>
  </si>
  <si>
    <t>AU-3-2</t>
  </si>
  <si>
    <t>AU-4-0</t>
  </si>
  <si>
    <t>AU-5-0</t>
  </si>
  <si>
    <t>AU-5-1</t>
  </si>
  <si>
    <t>AU-5-2</t>
  </si>
  <si>
    <t>AU-6-0</t>
  </si>
  <si>
    <t>AU-6-1</t>
  </si>
  <si>
    <t>AU-6-3</t>
  </si>
  <si>
    <t>AU-6-4</t>
  </si>
  <si>
    <t>AU-6-5</t>
  </si>
  <si>
    <t>AU-6-6</t>
  </si>
  <si>
    <t>AU-6-7</t>
  </si>
  <si>
    <t>AU-6-10</t>
  </si>
  <si>
    <t>AU-7-0</t>
  </si>
  <si>
    <t>AU-7-1</t>
  </si>
  <si>
    <t>AU-8-0</t>
  </si>
  <si>
    <t>AU-8-1</t>
  </si>
  <si>
    <t>AU-9-0</t>
  </si>
  <si>
    <t>AU-9-2</t>
  </si>
  <si>
    <t>AU-9-3</t>
  </si>
  <si>
    <t>AU-9-4</t>
  </si>
  <si>
    <t>AU-10-0</t>
  </si>
  <si>
    <t>AU-11-0</t>
  </si>
  <si>
    <t>AU-12-0</t>
  </si>
  <si>
    <t>AU-12-1</t>
  </si>
  <si>
    <t>AU-12-3</t>
  </si>
  <si>
    <t>CA-1-0</t>
  </si>
  <si>
    <t>CA-2-0</t>
  </si>
  <si>
    <t>CA-2-1</t>
  </si>
  <si>
    <t>CA-2-2</t>
  </si>
  <si>
    <t>CA-2-3</t>
  </si>
  <si>
    <t>CA-3-0</t>
  </si>
  <si>
    <t>CA-3-3</t>
  </si>
  <si>
    <t>CA-3-5</t>
  </si>
  <si>
    <t>CA-5-0</t>
  </si>
  <si>
    <t>CA-6-0</t>
  </si>
  <si>
    <t>CA-7-0</t>
  </si>
  <si>
    <t>CA-7-1</t>
  </si>
  <si>
    <t>CA-7-3</t>
  </si>
  <si>
    <t>CA-8-0</t>
  </si>
  <si>
    <t>CA-8-1</t>
  </si>
  <si>
    <t>CA-9-0</t>
  </si>
  <si>
    <t>CM-1-0</t>
  </si>
  <si>
    <t>CM-2-0</t>
  </si>
  <si>
    <t>CM-2-1</t>
  </si>
  <si>
    <t>CM-2-2</t>
  </si>
  <si>
    <t>CM-2-3</t>
  </si>
  <si>
    <t>CM-2-7</t>
  </si>
  <si>
    <t>CM-3-0</t>
  </si>
  <si>
    <t>CM-3-1</t>
  </si>
  <si>
    <t>CM-3-2</t>
  </si>
  <si>
    <t>CM-3-4</t>
  </si>
  <si>
    <t>CM-3-6</t>
  </si>
  <si>
    <t>CM-4-0</t>
  </si>
  <si>
    <t>CM-4-1</t>
  </si>
  <si>
    <t>CM-5-0</t>
  </si>
  <si>
    <t>CM-5-1</t>
  </si>
  <si>
    <t>CM-5-2</t>
  </si>
  <si>
    <t>CM-5-3</t>
  </si>
  <si>
    <t>CM-5-5</t>
  </si>
  <si>
    <t>CM-6-0</t>
  </si>
  <si>
    <t>CM-6-1</t>
  </si>
  <si>
    <t>CM-6-2</t>
  </si>
  <si>
    <t>CM-7-0</t>
  </si>
  <si>
    <t>CM-7-1</t>
  </si>
  <si>
    <t>CM-7-2</t>
  </si>
  <si>
    <t>CM-7-4</t>
  </si>
  <si>
    <t>CM-7-5</t>
  </si>
  <si>
    <t>CM-8-0</t>
  </si>
  <si>
    <t>CM-8-1</t>
  </si>
  <si>
    <t>CM-8-2</t>
  </si>
  <si>
    <t>CM-8-3</t>
  </si>
  <si>
    <t>CM-8-4</t>
  </si>
  <si>
    <t>CM-8-5</t>
  </si>
  <si>
    <t>CM-9-0</t>
  </si>
  <si>
    <t>CM-10-0</t>
  </si>
  <si>
    <t>CM-10-1</t>
  </si>
  <si>
    <t>CM-11-0</t>
  </si>
  <si>
    <t>CM-11-1</t>
  </si>
  <si>
    <t>CP-1-0</t>
  </si>
  <si>
    <t>CP-2-0</t>
  </si>
  <si>
    <t>CP-2-1</t>
  </si>
  <si>
    <t>CP-2-2</t>
  </si>
  <si>
    <t>CP-2-3</t>
  </si>
  <si>
    <t>CP-2-4</t>
  </si>
  <si>
    <t>CP-2-5</t>
  </si>
  <si>
    <t>CP-2-8</t>
  </si>
  <si>
    <t>CP-3-0</t>
  </si>
  <si>
    <t>CP-3-1</t>
  </si>
  <si>
    <t>CP-4-0</t>
  </si>
  <si>
    <t>CP-4-1</t>
  </si>
  <si>
    <t>CP-4-2</t>
  </si>
  <si>
    <t>CP-6-0</t>
  </si>
  <si>
    <t>CP-6-1</t>
  </si>
  <si>
    <t>CP-6-2</t>
  </si>
  <si>
    <t>CP-6-3</t>
  </si>
  <si>
    <t>CP-7-0</t>
  </si>
  <si>
    <t>CP-7-1</t>
  </si>
  <si>
    <t>CP-7-2</t>
  </si>
  <si>
    <t>CP-7-3</t>
  </si>
  <si>
    <t>CP-7-4</t>
  </si>
  <si>
    <t>CP-8-0</t>
  </si>
  <si>
    <t>CP-8-1</t>
  </si>
  <si>
    <t>CP-8-2</t>
  </si>
  <si>
    <t>CP-8-3</t>
  </si>
  <si>
    <t>CP-8-4</t>
  </si>
  <si>
    <t>CP-9-0</t>
  </si>
  <si>
    <t>CP-9-1</t>
  </si>
  <si>
    <t>CP-9-2</t>
  </si>
  <si>
    <t>CP-9-3</t>
  </si>
  <si>
    <t>CP-9-5</t>
  </si>
  <si>
    <t>CP-10-0</t>
  </si>
  <si>
    <t>CP-10-2</t>
  </si>
  <si>
    <t>CP-10-4</t>
  </si>
  <si>
    <t>IA-1-0</t>
  </si>
  <si>
    <t>IA-2-0</t>
  </si>
  <si>
    <t>IA-2-1</t>
  </si>
  <si>
    <t>IA-2-2</t>
  </si>
  <si>
    <t>IA-2-3</t>
  </si>
  <si>
    <t>IA-2-4</t>
  </si>
  <si>
    <t>IA-2-5</t>
  </si>
  <si>
    <t>IA-2-8</t>
  </si>
  <si>
    <t>IA-2-9</t>
  </si>
  <si>
    <t>IA-2-11</t>
  </si>
  <si>
    <t>IA-2-12</t>
  </si>
  <si>
    <t>IA-3-0</t>
  </si>
  <si>
    <t>IA-4-0</t>
  </si>
  <si>
    <t>IA-4-4</t>
  </si>
  <si>
    <t>IA-5-0</t>
  </si>
  <si>
    <t>IA-5-1</t>
  </si>
  <si>
    <t>IA-5-2</t>
  </si>
  <si>
    <t>IA-5-3</t>
  </si>
  <si>
    <t>IA-5-4</t>
  </si>
  <si>
    <t>IA-5-6</t>
  </si>
  <si>
    <t>IA-5-7</t>
  </si>
  <si>
    <t>IA-5-8</t>
  </si>
  <si>
    <t>IA-5-11</t>
  </si>
  <si>
    <t>IA-5-13</t>
  </si>
  <si>
    <t>IA-6-0</t>
  </si>
  <si>
    <t>IA-7-0</t>
  </si>
  <si>
    <t>IA-8-0</t>
  </si>
  <si>
    <t>IA-8-1</t>
  </si>
  <si>
    <t>IA-8-2</t>
  </si>
  <si>
    <t>IA-8-3</t>
  </si>
  <si>
    <t>IA-8-4</t>
  </si>
  <si>
    <t>IR-1-0</t>
  </si>
  <si>
    <t>IR-2-0</t>
  </si>
  <si>
    <t>IR-2-1</t>
  </si>
  <si>
    <t>IR-2-2</t>
  </si>
  <si>
    <t>IR-3-0</t>
  </si>
  <si>
    <t>IR-3-2</t>
  </si>
  <si>
    <t>IR-4-0</t>
  </si>
  <si>
    <t>IR-4-1</t>
  </si>
  <si>
    <t>IR-4-2</t>
  </si>
  <si>
    <t>IR-4-3</t>
  </si>
  <si>
    <t>IR-4-4</t>
  </si>
  <si>
    <t>IR-4-6</t>
  </si>
  <si>
    <t>IR-4-8</t>
  </si>
  <si>
    <t>IR-5-0</t>
  </si>
  <si>
    <t>IR-5-1</t>
  </si>
  <si>
    <t>IR-6-0</t>
  </si>
  <si>
    <t>IR-6-1</t>
  </si>
  <si>
    <t>IR-7-0</t>
  </si>
  <si>
    <t>IR-7-1</t>
  </si>
  <si>
    <t>IR-7-2</t>
  </si>
  <si>
    <t>IR-8-0</t>
  </si>
  <si>
    <t>MA-1-0</t>
  </si>
  <si>
    <t>MA-2-0</t>
  </si>
  <si>
    <t>MA-2-2</t>
  </si>
  <si>
    <t>MA-3-0</t>
  </si>
  <si>
    <t>MA-3-1</t>
  </si>
  <si>
    <t>MA-3-2</t>
  </si>
  <si>
    <t>MA-3-3</t>
  </si>
  <si>
    <t>MA-4-0</t>
  </si>
  <si>
    <t>MA-4-2</t>
  </si>
  <si>
    <t>MA-4-3</t>
  </si>
  <si>
    <t>MA-4-6</t>
  </si>
  <si>
    <t>MA-5-0</t>
  </si>
  <si>
    <t>MA-5-1</t>
  </si>
  <si>
    <t>MA-6-0</t>
  </si>
  <si>
    <t>MP-1-0</t>
  </si>
  <si>
    <t>MP-2-0</t>
  </si>
  <si>
    <t>MP-3-0</t>
  </si>
  <si>
    <t>MP-4-0</t>
  </si>
  <si>
    <t>MP-5-0</t>
  </si>
  <si>
    <t>MP-5-4</t>
  </si>
  <si>
    <t>MP-6-0</t>
  </si>
  <si>
    <t>MP-6-1</t>
  </si>
  <si>
    <t>MP-6-2</t>
  </si>
  <si>
    <t>MP-6-3</t>
  </si>
  <si>
    <t>MP-7-0</t>
  </si>
  <si>
    <t>MP-7-1</t>
  </si>
  <si>
    <t>PE-1-0</t>
  </si>
  <si>
    <t>PE-2-0</t>
  </si>
  <si>
    <t>PE-3-0</t>
  </si>
  <si>
    <t>PE-3-1</t>
  </si>
  <si>
    <t>PE-4-0</t>
  </si>
  <si>
    <t>PE-5-0</t>
  </si>
  <si>
    <t>PE-6-0</t>
  </si>
  <si>
    <t>PE-6-1</t>
  </si>
  <si>
    <t>PE-6-4</t>
  </si>
  <si>
    <t>PE-8-0</t>
  </si>
  <si>
    <t>PE-8-1</t>
  </si>
  <si>
    <t>PE-9-0</t>
  </si>
  <si>
    <t>PE-10-0</t>
  </si>
  <si>
    <t>PE-11-0</t>
  </si>
  <si>
    <t>PE-11-1</t>
  </si>
  <si>
    <t>PE-12-0</t>
  </si>
  <si>
    <t>PE-13-0</t>
  </si>
  <si>
    <t>PE-13-1</t>
  </si>
  <si>
    <t>PE-13-2</t>
  </si>
  <si>
    <t>PE-13-3</t>
  </si>
  <si>
    <t>PE-14-0</t>
  </si>
  <si>
    <t>PE-14-2</t>
  </si>
  <si>
    <t>PE-15-0</t>
  </si>
  <si>
    <t>PE-15-1</t>
  </si>
  <si>
    <t>PE-16-0</t>
  </si>
  <si>
    <t>PE-17-0</t>
  </si>
  <si>
    <t>PE-18-0</t>
  </si>
  <si>
    <t>PL-1-0</t>
  </si>
  <si>
    <t>PL-2-0</t>
  </si>
  <si>
    <t>PL-2-3</t>
  </si>
  <si>
    <t>PL-4-0</t>
  </si>
  <si>
    <t>PL-4-1</t>
  </si>
  <si>
    <t>PL-8-0</t>
  </si>
  <si>
    <t>PS-1-0</t>
  </si>
  <si>
    <t>PS-2-0</t>
  </si>
  <si>
    <t>PS-3-0</t>
  </si>
  <si>
    <t>PS-3-3</t>
  </si>
  <si>
    <t>PS-4-0</t>
  </si>
  <si>
    <t>PS-4-2</t>
  </si>
  <si>
    <t>PS-5-0</t>
  </si>
  <si>
    <t>PS-6-0</t>
  </si>
  <si>
    <t>PS-7-0</t>
  </si>
  <si>
    <t>PS-8-0</t>
  </si>
  <si>
    <t>RA-1-0</t>
  </si>
  <si>
    <t>RA-2-0</t>
  </si>
  <si>
    <t>RA-3-0</t>
  </si>
  <si>
    <t>RA-5-0</t>
  </si>
  <si>
    <t>RA-5-1</t>
  </si>
  <si>
    <t>RA-5-2</t>
  </si>
  <si>
    <t>RA-5-3</t>
  </si>
  <si>
    <t>RA-5-4</t>
  </si>
  <si>
    <t>RA-5-5</t>
  </si>
  <si>
    <t>RA-5-6</t>
  </si>
  <si>
    <t>RA-5-8</t>
  </si>
  <si>
    <t>RA-5-10</t>
  </si>
  <si>
    <t>SA-1-0</t>
  </si>
  <si>
    <t>SA-2-0</t>
  </si>
  <si>
    <t>SA-3-0</t>
  </si>
  <si>
    <t>SA-4-0</t>
  </si>
  <si>
    <t>SA-4-1</t>
  </si>
  <si>
    <t>SA-4-2</t>
  </si>
  <si>
    <t>SA-4-8</t>
  </si>
  <si>
    <t>SA-4-9</t>
  </si>
  <si>
    <t>SA-4-10</t>
  </si>
  <si>
    <t>SA-5-0</t>
  </si>
  <si>
    <t>SA-8-0</t>
  </si>
  <si>
    <t>SA-9-0</t>
  </si>
  <si>
    <t>SA-9-1</t>
  </si>
  <si>
    <t>SA-9-2</t>
  </si>
  <si>
    <t>SA-9-4</t>
  </si>
  <si>
    <t>SA-9-5</t>
  </si>
  <si>
    <t>SA-10-0</t>
  </si>
  <si>
    <t>SA-10-1</t>
  </si>
  <si>
    <t>SA-11-0</t>
  </si>
  <si>
    <t>SA-11-1</t>
  </si>
  <si>
    <t>SA-11-2</t>
  </si>
  <si>
    <t>SA-11-8</t>
  </si>
  <si>
    <t>SA-12-0</t>
  </si>
  <si>
    <t>SA-15-0</t>
  </si>
  <si>
    <t>SA-16-0</t>
  </si>
  <si>
    <t>SA-17-0</t>
  </si>
  <si>
    <t>SC-1-0</t>
  </si>
  <si>
    <t>SC-2-0</t>
  </si>
  <si>
    <t>SC-3-0</t>
  </si>
  <si>
    <t>SC-4-0</t>
  </si>
  <si>
    <t>SC-5-0</t>
  </si>
  <si>
    <t>SC-7-0</t>
  </si>
  <si>
    <t>SC-7-3</t>
  </si>
  <si>
    <t>SC-7-4</t>
  </si>
  <si>
    <t>SC-7-5</t>
  </si>
  <si>
    <t>SC-7-7</t>
  </si>
  <si>
    <t>SC-7-8</t>
  </si>
  <si>
    <t>SC-7-10</t>
  </si>
  <si>
    <t>SC-7-12</t>
  </si>
  <si>
    <t>SC-7-13</t>
  </si>
  <si>
    <t>SC-7-18</t>
  </si>
  <si>
    <t>SC-7-20</t>
  </si>
  <si>
    <t>SC-7-21</t>
  </si>
  <si>
    <t>SC-8-0</t>
  </si>
  <si>
    <t>SC-8-1</t>
  </si>
  <si>
    <t>SC-10-0</t>
  </si>
  <si>
    <t>SC-12-0</t>
  </si>
  <si>
    <t>SC-12-1</t>
  </si>
  <si>
    <t>SC-12-2</t>
  </si>
  <si>
    <t>SC-12-3</t>
  </si>
  <si>
    <t>SC-13-0</t>
  </si>
  <si>
    <t>SC-15-0</t>
  </si>
  <si>
    <t>SC-17-0</t>
  </si>
  <si>
    <t>SC-18-0</t>
  </si>
  <si>
    <t>SC-19-0</t>
  </si>
  <si>
    <t>SC-20-0</t>
  </si>
  <si>
    <t>SC-21-0</t>
  </si>
  <si>
    <t>SC-22-0</t>
  </si>
  <si>
    <t>SC-23-0</t>
  </si>
  <si>
    <t>SC-23-1</t>
  </si>
  <si>
    <t>SC-24-0</t>
  </si>
  <si>
    <t>SC-28-0</t>
  </si>
  <si>
    <t>SC-28-1</t>
  </si>
  <si>
    <t>SC-39-0</t>
  </si>
  <si>
    <t>SI-1-0</t>
  </si>
  <si>
    <t>SI-2-0</t>
  </si>
  <si>
    <t>SI-2-1</t>
  </si>
  <si>
    <t>SI-2-2</t>
  </si>
  <si>
    <t>SI-2-3</t>
  </si>
  <si>
    <t>SI-3-0</t>
  </si>
  <si>
    <t>SI-3-1</t>
  </si>
  <si>
    <t>SI-3-2</t>
  </si>
  <si>
    <t>SI-3-7</t>
  </si>
  <si>
    <t>SI-4-0</t>
  </si>
  <si>
    <t>SI-4-1</t>
  </si>
  <si>
    <t>SI-4-2</t>
  </si>
  <si>
    <t>SI-4-4</t>
  </si>
  <si>
    <t>SI-4-5</t>
  </si>
  <si>
    <t>SI-4-11</t>
  </si>
  <si>
    <t>SI-4-14</t>
  </si>
  <si>
    <t>SI-4-16</t>
  </si>
  <si>
    <t>SI-4-18</t>
  </si>
  <si>
    <t>SI-4-19</t>
  </si>
  <si>
    <t>SI-4-20</t>
  </si>
  <si>
    <t>SI-4-22</t>
  </si>
  <si>
    <t>SI-4-23</t>
  </si>
  <si>
    <t>SI-4-24</t>
  </si>
  <si>
    <t>SI-5-0</t>
  </si>
  <si>
    <t>SI-5-1</t>
  </si>
  <si>
    <t>SI-6-0</t>
  </si>
  <si>
    <t>SI-7-0</t>
  </si>
  <si>
    <t>SI-7-1</t>
  </si>
  <si>
    <t>SI-7-2</t>
  </si>
  <si>
    <t>SI-7-5</t>
  </si>
  <si>
    <t>SI-7-7</t>
  </si>
  <si>
    <t>SI-7-14</t>
  </si>
  <si>
    <t>SI-8-0</t>
  </si>
  <si>
    <t>SI-8-1</t>
  </si>
  <si>
    <t>SI-8-2</t>
  </si>
  <si>
    <t>SI-10-0</t>
  </si>
  <si>
    <t>SI-11-0</t>
  </si>
  <si>
    <t>SI-12-0</t>
  </si>
  <si>
    <t>SI-16-0</t>
  </si>
  <si>
    <t>In ALL but not in FedRAMP</t>
  </si>
  <si>
    <t>In FedRAMP but not in ALL</t>
  </si>
  <si>
    <t>Combined_ALL_High</t>
  </si>
  <si>
    <t>Combined_FedRAMP_High</t>
  </si>
  <si>
    <t>Combined_ALL_Medium</t>
  </si>
  <si>
    <t>Combined_FedRAMP_Medium</t>
  </si>
  <si>
    <t>AC-2-6</t>
  </si>
  <si>
    <t>AC-2-8</t>
  </si>
  <si>
    <t>AC-3-1</t>
  </si>
  <si>
    <t>AC-3-2</t>
  </si>
  <si>
    <t>AC-3-3</t>
  </si>
  <si>
    <t>AC-3-4</t>
  </si>
  <si>
    <t>AC-3-5</t>
  </si>
  <si>
    <t>AC-3-6</t>
  </si>
  <si>
    <t>AC-3-7</t>
  </si>
  <si>
    <t>AC-3-8</t>
  </si>
  <si>
    <t>AC-3-9</t>
  </si>
  <si>
    <t>AC-3-10</t>
  </si>
  <si>
    <t>AC-4-1</t>
  </si>
  <si>
    <t>AC-4-2</t>
  </si>
  <si>
    <t>AC-4-3</t>
  </si>
  <si>
    <t>AC-4-4</t>
  </si>
  <si>
    <t>AC-4-5</t>
  </si>
  <si>
    <t>AC-4-6</t>
  </si>
  <si>
    <t>AC-4-7</t>
  </si>
  <si>
    <t>AC-4-9</t>
  </si>
  <si>
    <t>AC-4-10</t>
  </si>
  <si>
    <t>AC-4-11</t>
  </si>
  <si>
    <t>AC-4-12</t>
  </si>
  <si>
    <t>AC-4-13</t>
  </si>
  <si>
    <t>AC-4-14</t>
  </si>
  <si>
    <t>AC-4-15</t>
  </si>
  <si>
    <t>AC-4-16</t>
  </si>
  <si>
    <t>AC-4-17</t>
  </si>
  <si>
    <t>AC-4-18</t>
  </si>
  <si>
    <t>AC-4-19</t>
  </si>
  <si>
    <t>AC-4-20</t>
  </si>
  <si>
    <t>AC-4-22</t>
  </si>
  <si>
    <t>AC-6-4</t>
  </si>
  <si>
    <t>AC-6-6</t>
  </si>
  <si>
    <t>AC-7-1</t>
  </si>
  <si>
    <t>AC-9-0</t>
  </si>
  <si>
    <t>AC-9-1</t>
  </si>
  <si>
    <t>AC-9-2</t>
  </si>
  <si>
    <t>AC-9-3</t>
  </si>
  <si>
    <t>AC-9-4</t>
  </si>
  <si>
    <t>AC-13-0</t>
  </si>
  <si>
    <t>AC-14-1</t>
  </si>
  <si>
    <t>AC-15-0</t>
  </si>
  <si>
    <t>AC-16-0</t>
  </si>
  <si>
    <t>AC-16-1</t>
  </si>
  <si>
    <t>AC-16-2</t>
  </si>
  <si>
    <t>AC-16-3</t>
  </si>
  <si>
    <t>AC-16-4</t>
  </si>
  <si>
    <t>AC-16-5</t>
  </si>
  <si>
    <t>AC-16-6</t>
  </si>
  <si>
    <t>AC-16-7</t>
  </si>
  <si>
    <t>AC-16-8</t>
  </si>
  <si>
    <t>AC-16-9</t>
  </si>
  <si>
    <t>AC-16-10</t>
  </si>
  <si>
    <t>AC-17-5</t>
  </si>
  <si>
    <t>AC-17-6</t>
  </si>
  <si>
    <t>AC-17-7</t>
  </si>
  <si>
    <t>AC-17-8</t>
  </si>
  <si>
    <t>AC-18-2</t>
  </si>
  <si>
    <t>AC-19-1</t>
  </si>
  <si>
    <t>AC-19-2</t>
  </si>
  <si>
    <t>AC-19-3</t>
  </si>
  <si>
    <t>AC-19-4</t>
  </si>
  <si>
    <t>AC-20-3</t>
  </si>
  <si>
    <t>AC-20-4</t>
  </si>
  <si>
    <t>AC-21-1</t>
  </si>
  <si>
    <t>AC-21-2</t>
  </si>
  <si>
    <t>AC-23-0</t>
  </si>
  <si>
    <t>AC-24-0</t>
  </si>
  <si>
    <t>AC-24-1</t>
  </si>
  <si>
    <t>AC-24-2</t>
  </si>
  <si>
    <t>AC-25-0</t>
  </si>
  <si>
    <t>AT-2-1</t>
  </si>
  <si>
    <t>AT-3-1</t>
  </si>
  <si>
    <t>AT-3-2</t>
  </si>
  <si>
    <t>AT-5-0</t>
  </si>
  <si>
    <t>AU-2-1</t>
  </si>
  <si>
    <t>AU-2-2</t>
  </si>
  <si>
    <t>AU-2-4</t>
  </si>
  <si>
    <t>AU-4-1</t>
  </si>
  <si>
    <t>AU-5-3</t>
  </si>
  <si>
    <t>AU-5-4</t>
  </si>
  <si>
    <t>AU-6-2</t>
  </si>
  <si>
    <t>AU-6-8</t>
  </si>
  <si>
    <t>AU-6-9</t>
  </si>
  <si>
    <t>AU-7-2</t>
  </si>
  <si>
    <t>AU-8-2</t>
  </si>
  <si>
    <t>AU-9-1</t>
  </si>
  <si>
    <t>AU-9-5</t>
  </si>
  <si>
    <t>AU-9-6</t>
  </si>
  <si>
    <t>AU-10-1</t>
  </si>
  <si>
    <t>AU-10-2</t>
  </si>
  <si>
    <t>AU-10-3</t>
  </si>
  <si>
    <t>AU-10-4</t>
  </si>
  <si>
    <t>AU-10-5</t>
  </si>
  <si>
    <t>AU-11-1</t>
  </si>
  <si>
    <t>AU-12-2</t>
  </si>
  <si>
    <t>AU-13-0</t>
  </si>
  <si>
    <t>AU-13-1</t>
  </si>
  <si>
    <t>AU-13-2</t>
  </si>
  <si>
    <t>AU-14-0</t>
  </si>
  <si>
    <t>AU-14-1</t>
  </si>
  <si>
    <t>AU-14-2</t>
  </si>
  <si>
    <t>AU-14-3</t>
  </si>
  <si>
    <t>AU-15-0</t>
  </si>
  <si>
    <t>AU-16-0</t>
  </si>
  <si>
    <t>AU-16-1</t>
  </si>
  <si>
    <t>AU-16-2</t>
  </si>
  <si>
    <t>CA-3-1</t>
  </si>
  <si>
    <t>CA-3-2</t>
  </si>
  <si>
    <t>CA-3-4</t>
  </si>
  <si>
    <t>CA-4-0</t>
  </si>
  <si>
    <t>CA-5-1</t>
  </si>
  <si>
    <t>CA-7-2</t>
  </si>
  <si>
    <t>CA-8-2</t>
  </si>
  <si>
    <t>CA-9-1</t>
  </si>
  <si>
    <t>CM-2-4</t>
  </si>
  <si>
    <t>CM-2-5</t>
  </si>
  <si>
    <t>CM-2-6</t>
  </si>
  <si>
    <t>CM-3-3</t>
  </si>
  <si>
    <t>CM-3-5</t>
  </si>
  <si>
    <t>CM-4-2</t>
  </si>
  <si>
    <t>CM-5-4</t>
  </si>
  <si>
    <t>CM-5-6</t>
  </si>
  <si>
    <t>CM-5-7</t>
  </si>
  <si>
    <t>CM-6-3</t>
  </si>
  <si>
    <t>CM-6-4</t>
  </si>
  <si>
    <t>CM-7-3</t>
  </si>
  <si>
    <t>CM-8-6</t>
  </si>
  <si>
    <t>CM-8-7</t>
  </si>
  <si>
    <t>CM-8-8</t>
  </si>
  <si>
    <t>CM-8-9</t>
  </si>
  <si>
    <t>CM-9-1</t>
  </si>
  <si>
    <t>CM-11-2</t>
  </si>
  <si>
    <t>CP-2-6</t>
  </si>
  <si>
    <t>CP-2-7</t>
  </si>
  <si>
    <t>CP-3-2</t>
  </si>
  <si>
    <t>CP-4-3</t>
  </si>
  <si>
    <t>CP-4-4</t>
  </si>
  <si>
    <t>CP-5-0</t>
  </si>
  <si>
    <t>CP-7-5</t>
  </si>
  <si>
    <t>CP-7-6</t>
  </si>
  <si>
    <t>CP-8-5</t>
  </si>
  <si>
    <t>CP-9-4</t>
  </si>
  <si>
    <t>CP-9-6</t>
  </si>
  <si>
    <t>CP-9-7</t>
  </si>
  <si>
    <t>CP-10-1</t>
  </si>
  <si>
    <t>CP-10-3</t>
  </si>
  <si>
    <t>CP-10-5</t>
  </si>
  <si>
    <t>CP-10-6</t>
  </si>
  <si>
    <t>CP-11-0</t>
  </si>
  <si>
    <t>CP-12-0</t>
  </si>
  <si>
    <t>CP-13-0</t>
  </si>
  <si>
    <t>IA-2-6</t>
  </si>
  <si>
    <t>IA-2-7</t>
  </si>
  <si>
    <t>IA-2-10</t>
  </si>
  <si>
    <t>IA-2-13</t>
  </si>
  <si>
    <t>IA-3-1</t>
  </si>
  <si>
    <t>IA-3-2</t>
  </si>
  <si>
    <t>IA-3-3</t>
  </si>
  <si>
    <t>IA-3-4</t>
  </si>
  <si>
    <t>IA-4-1</t>
  </si>
  <si>
    <t>IA-4-2</t>
  </si>
  <si>
    <t>IA-4-3</t>
  </si>
  <si>
    <t>IA-4-5</t>
  </si>
  <si>
    <t>IA-4-6</t>
  </si>
  <si>
    <t>IA-4-7</t>
  </si>
  <si>
    <t>IA-5-5</t>
  </si>
  <si>
    <t>IA-5-9</t>
  </si>
  <si>
    <t>IA-5-10</t>
  </si>
  <si>
    <t>IA-5-12</t>
  </si>
  <si>
    <t>IA-5-14</t>
  </si>
  <si>
    <t>IA-5-15</t>
  </si>
  <si>
    <t>IA-8-5</t>
  </si>
  <si>
    <t>IA-9-0</t>
  </si>
  <si>
    <t>IA-9-1</t>
  </si>
  <si>
    <t>IA-9-2</t>
  </si>
  <si>
    <t>IA-10-0</t>
  </si>
  <si>
    <t>IA-11-0</t>
  </si>
  <si>
    <t>IR-3-1</t>
  </si>
  <si>
    <t>IR-4-5</t>
  </si>
  <si>
    <t>IR-4-7</t>
  </si>
  <si>
    <t>IR-4-9</t>
  </si>
  <si>
    <t>IR-4-10</t>
  </si>
  <si>
    <t>IR-6-2</t>
  </si>
  <si>
    <t>IR-6-3</t>
  </si>
  <si>
    <t>IR-9-0</t>
  </si>
  <si>
    <t>IR-9-1</t>
  </si>
  <si>
    <t>IR-9-2</t>
  </si>
  <si>
    <t>IR-9-3</t>
  </si>
  <si>
    <t>IR-9-4</t>
  </si>
  <si>
    <t>IR-10-0</t>
  </si>
  <si>
    <t>MA-2-1</t>
  </si>
  <si>
    <t>MA-3-4</t>
  </si>
  <si>
    <t>MA-4-1</t>
  </si>
  <si>
    <t>MA-4-4</t>
  </si>
  <si>
    <t>MA-4-5</t>
  </si>
  <si>
    <t>MA-4-7</t>
  </si>
  <si>
    <t>MA-5-2</t>
  </si>
  <si>
    <t>MA-5-3</t>
  </si>
  <si>
    <t>MA-5-4</t>
  </si>
  <si>
    <t>MA-5-5</t>
  </si>
  <si>
    <t>MA-6-1</t>
  </si>
  <si>
    <t>MA-6-2</t>
  </si>
  <si>
    <t>MA-6-3</t>
  </si>
  <si>
    <t>MP-2-1</t>
  </si>
  <si>
    <t>MP-2-2</t>
  </si>
  <si>
    <t>MP-4-1</t>
  </si>
  <si>
    <t>MP-4-2</t>
  </si>
  <si>
    <t>MP-5-1</t>
  </si>
  <si>
    <t>MP-5-2</t>
  </si>
  <si>
    <t>MP-5-3</t>
  </si>
  <si>
    <t>MP-6-4</t>
  </si>
  <si>
    <t>MP-6-5</t>
  </si>
  <si>
    <t>MP-6-6</t>
  </si>
  <si>
    <t>MP-6-7</t>
  </si>
  <si>
    <t>MP-6-8</t>
  </si>
  <si>
    <t>MP-7-2</t>
  </si>
  <si>
    <t>MP-8-0</t>
  </si>
  <si>
    <t>MP-8-1</t>
  </si>
  <si>
    <t>MP-8-2</t>
  </si>
  <si>
    <t>MP-8-3</t>
  </si>
  <si>
    <t>MP-8-4</t>
  </si>
  <si>
    <t>PE-2-1</t>
  </si>
  <si>
    <t>PE-2-2</t>
  </si>
  <si>
    <t>PE-2-3</t>
  </si>
  <si>
    <t>PE-3-2</t>
  </si>
  <si>
    <t>PE-3-3</t>
  </si>
  <si>
    <t>PE-3-4</t>
  </si>
  <si>
    <t>PE-3-5</t>
  </si>
  <si>
    <t>PE-3-6</t>
  </si>
  <si>
    <t>PE-5-1</t>
  </si>
  <si>
    <t>PE-5-2</t>
  </si>
  <si>
    <t>PE-5-3</t>
  </si>
  <si>
    <t>PE-6-2</t>
  </si>
  <si>
    <t>PE-6-3</t>
  </si>
  <si>
    <t>PE-7-0</t>
  </si>
  <si>
    <t>PE-8-2</t>
  </si>
  <si>
    <t>PE-9-1</t>
  </si>
  <si>
    <t>PE-9-2</t>
  </si>
  <si>
    <t>PE-10-1</t>
  </si>
  <si>
    <t>PE-11-2</t>
  </si>
  <si>
    <t>PE-12-1</t>
  </si>
  <si>
    <t>PE-13-4</t>
  </si>
  <si>
    <t>PE-14-1</t>
  </si>
  <si>
    <t>PE-18-1</t>
  </si>
  <si>
    <t>PE-19-0</t>
  </si>
  <si>
    <t>PE-19-1</t>
  </si>
  <si>
    <t>PE-20-0</t>
  </si>
  <si>
    <t>PL-2-1</t>
  </si>
  <si>
    <t>PL-2-2</t>
  </si>
  <si>
    <t>PL-3-0</t>
  </si>
  <si>
    <t>PL-5-0</t>
  </si>
  <si>
    <t>PL-6-0</t>
  </si>
  <si>
    <t>PL-7-0</t>
  </si>
  <si>
    <t>PL-8-1</t>
  </si>
  <si>
    <t>PL-8-2</t>
  </si>
  <si>
    <t>PL-9-0</t>
  </si>
  <si>
    <t>PS-3-1</t>
  </si>
  <si>
    <t>PS-3-2</t>
  </si>
  <si>
    <t>PS-4-1</t>
  </si>
  <si>
    <t>PS-6-1</t>
  </si>
  <si>
    <t>PS-6-2</t>
  </si>
  <si>
    <t>PS-6-3</t>
  </si>
  <si>
    <t>RA-4-0</t>
  </si>
  <si>
    <t>RA-5-7</t>
  </si>
  <si>
    <t>RA-5-9</t>
  </si>
  <si>
    <t>RA-6-0</t>
  </si>
  <si>
    <t>SA-4-3</t>
  </si>
  <si>
    <t>SA-4-4</t>
  </si>
  <si>
    <t>SA-4-5</t>
  </si>
  <si>
    <t>SA-4-6</t>
  </si>
  <si>
    <t>SA-4-7</t>
  </si>
  <si>
    <t>SA-5-1</t>
  </si>
  <si>
    <t>SA-5-2</t>
  </si>
  <si>
    <t>SA-5-3</t>
  </si>
  <si>
    <t>SA-5-4</t>
  </si>
  <si>
    <t>SA-5-5</t>
  </si>
  <si>
    <t>SA-6-0</t>
  </si>
  <si>
    <t>SA-7-0</t>
  </si>
  <si>
    <t>SA-9-3</t>
  </si>
  <si>
    <t>SA-10-2</t>
  </si>
  <si>
    <t>SA-10-3</t>
  </si>
  <si>
    <t>SA-10-4</t>
  </si>
  <si>
    <t>SA-10-5</t>
  </si>
  <si>
    <t>SA-10-6</t>
  </si>
  <si>
    <t>SA-11-3</t>
  </si>
  <si>
    <t>SA-11-4</t>
  </si>
  <si>
    <t>SA-11-5</t>
  </si>
  <si>
    <t>SA-11-6</t>
  </si>
  <si>
    <t>SA-11-7</t>
  </si>
  <si>
    <t>SA-12-1</t>
  </si>
  <si>
    <t>SA-12-2</t>
  </si>
  <si>
    <t>SA-12-3</t>
  </si>
  <si>
    <t>SA-12-4</t>
  </si>
  <si>
    <t>SA-12-5</t>
  </si>
  <si>
    <t>SA-12-6</t>
  </si>
  <si>
    <t>SA-12-7</t>
  </si>
  <si>
    <t>SA-12-8</t>
  </si>
  <si>
    <t>SA-12-9</t>
  </si>
  <si>
    <t>SA-12-10</t>
  </si>
  <si>
    <t>SA-12-11</t>
  </si>
  <si>
    <t>SA-12-12</t>
  </si>
  <si>
    <t>SA-12-13</t>
  </si>
  <si>
    <t>SA-12-14</t>
  </si>
  <si>
    <t>SA-12-15</t>
  </si>
  <si>
    <t>SA-13-0</t>
  </si>
  <si>
    <t>SA-14-0</t>
  </si>
  <si>
    <t>SA-14-1</t>
  </si>
  <si>
    <t>SA-15-1</t>
  </si>
  <si>
    <t>SA-15-2</t>
  </si>
  <si>
    <t>SA-15-3</t>
  </si>
  <si>
    <t>SA-15-4</t>
  </si>
  <si>
    <t>SA-15-5</t>
  </si>
  <si>
    <t>SA-15-6</t>
  </si>
  <si>
    <t>SA-15-7</t>
  </si>
  <si>
    <t>SA-15-8</t>
  </si>
  <si>
    <t>SA-15-9</t>
  </si>
  <si>
    <t>SA-15-10</t>
  </si>
  <si>
    <t>SA-15-11</t>
  </si>
  <si>
    <t>SA-17-1</t>
  </si>
  <si>
    <t>SA-17-2</t>
  </si>
  <si>
    <t>SA-17-3</t>
  </si>
  <si>
    <t>SA-17-4</t>
  </si>
  <si>
    <t>SA-17-5</t>
  </si>
  <si>
    <t>SA-17-6</t>
  </si>
  <si>
    <t>SA-17-7</t>
  </si>
  <si>
    <t>SA-18-0</t>
  </si>
  <si>
    <t>SA-18-1</t>
  </si>
  <si>
    <t>SA-18-2</t>
  </si>
  <si>
    <t>SA-19-0</t>
  </si>
  <si>
    <t>SA-19-1</t>
  </si>
  <si>
    <t>SA-19-2</t>
  </si>
  <si>
    <t>SA-19-3</t>
  </si>
  <si>
    <t>SA-19-4</t>
  </si>
  <si>
    <t>SA-20-0</t>
  </si>
  <si>
    <t>SA-21-0</t>
  </si>
  <si>
    <t>SA-21-1</t>
  </si>
  <si>
    <t>SA-22-0</t>
  </si>
  <si>
    <t>SA-22-1</t>
  </si>
  <si>
    <t>SC-2-1</t>
  </si>
  <si>
    <t>SC-3-1</t>
  </si>
  <si>
    <t>SC-3-2</t>
  </si>
  <si>
    <t>SC-3-3</t>
  </si>
  <si>
    <t>SC-3-4</t>
  </si>
  <si>
    <t>SC-3-5</t>
  </si>
  <si>
    <t>SC-4-1</t>
  </si>
  <si>
    <t>SC-4-2</t>
  </si>
  <si>
    <t>SC-5-1</t>
  </si>
  <si>
    <t>SC-5-2</t>
  </si>
  <si>
    <t>SC-5-3</t>
  </si>
  <si>
    <t>SC-6-0</t>
  </si>
  <si>
    <t>SC-7-1</t>
  </si>
  <si>
    <t>SC-7-2</t>
  </si>
  <si>
    <t>SC-7-6</t>
  </si>
  <si>
    <t>SC-7-9</t>
  </si>
  <si>
    <t>SC-7-11</t>
  </si>
  <si>
    <t>SC-7-14</t>
  </si>
  <si>
    <t>SC-7-15</t>
  </si>
  <si>
    <t>SC-7-16</t>
  </si>
  <si>
    <t>SC-7-17</t>
  </si>
  <si>
    <t>SC-7-19</t>
  </si>
  <si>
    <t>SC-7-22</t>
  </si>
  <si>
    <t>SC-7-23</t>
  </si>
  <si>
    <t>SC-8-2</t>
  </si>
  <si>
    <t>SC-8-3</t>
  </si>
  <si>
    <t>SC-8-4</t>
  </si>
  <si>
    <t>SC-9-0</t>
  </si>
  <si>
    <t>SC-11-0</t>
  </si>
  <si>
    <t>SC-11-1</t>
  </si>
  <si>
    <t>SC-12-4</t>
  </si>
  <si>
    <t>SC-12-5</t>
  </si>
  <si>
    <t>SC-13-1</t>
  </si>
  <si>
    <t>SC-13-2</t>
  </si>
  <si>
    <t>SC-13-3</t>
  </si>
  <si>
    <t>SC-13-4</t>
  </si>
  <si>
    <t>SC-14-0</t>
  </si>
  <si>
    <t>SC-15-1</t>
  </si>
  <si>
    <t>SC-15-2</t>
  </si>
  <si>
    <t>SC-15-3</t>
  </si>
  <si>
    <t>SC-15-4</t>
  </si>
  <si>
    <t>SC-16-0</t>
  </si>
  <si>
    <t>SC-16-1</t>
  </si>
  <si>
    <t>SC-18-1</t>
  </si>
  <si>
    <t>SC-18-2</t>
  </si>
  <si>
    <t>SC-18-3</t>
  </si>
  <si>
    <t>SC-18-4</t>
  </si>
  <si>
    <t>SC-18-5</t>
  </si>
  <si>
    <t>SC-20-1</t>
  </si>
  <si>
    <t>SC-20-2</t>
  </si>
  <si>
    <t>SC-21-1</t>
  </si>
  <si>
    <t>SC-23-2</t>
  </si>
  <si>
    <t>SC-23-3</t>
  </si>
  <si>
    <t>SC-23-4</t>
  </si>
  <si>
    <t>SC-23-5</t>
  </si>
  <si>
    <t>SC-25-0</t>
  </si>
  <si>
    <t>SC-26-0</t>
  </si>
  <si>
    <t>SC-26-1</t>
  </si>
  <si>
    <t>SC-27-0</t>
  </si>
  <si>
    <t>SC-28-2</t>
  </si>
  <si>
    <t>SC-29-0</t>
  </si>
  <si>
    <t>SC-29-1</t>
  </si>
  <si>
    <t>SC-30-0</t>
  </si>
  <si>
    <t>SC-30-1</t>
  </si>
  <si>
    <t>SC-30-2</t>
  </si>
  <si>
    <t>SC-30-3</t>
  </si>
  <si>
    <t>SC-30-4</t>
  </si>
  <si>
    <t>SC-30-5</t>
  </si>
  <si>
    <t>SC-31-0</t>
  </si>
  <si>
    <t>SC-31-1</t>
  </si>
  <si>
    <t>SC-31-2</t>
  </si>
  <si>
    <t>SC-31-3</t>
  </si>
  <si>
    <t>SC-32-0</t>
  </si>
  <si>
    <t>SC-33-0</t>
  </si>
  <si>
    <t>SC-34-0</t>
  </si>
  <si>
    <t>SC-34-1</t>
  </si>
  <si>
    <t>SC-34-2</t>
  </si>
  <si>
    <t>SC-34-3</t>
  </si>
  <si>
    <t>SC-35-0</t>
  </si>
  <si>
    <t>SC-36-0</t>
  </si>
  <si>
    <t>SC-36-1</t>
  </si>
  <si>
    <t>SC-37-0</t>
  </si>
  <si>
    <t>SC-37-1</t>
  </si>
  <si>
    <t>SC-38-0</t>
  </si>
  <si>
    <t>SC-39-1</t>
  </si>
  <si>
    <t>SC-39-2</t>
  </si>
  <si>
    <t>SC-40-0</t>
  </si>
  <si>
    <t>SC-40-1</t>
  </si>
  <si>
    <t>SC-40-2</t>
  </si>
  <si>
    <t>SC-40-3</t>
  </si>
  <si>
    <t>SC-40-4</t>
  </si>
  <si>
    <t>SC-41-0</t>
  </si>
  <si>
    <t>SC-42-0</t>
  </si>
  <si>
    <t>SC-42-1</t>
  </si>
  <si>
    <t>SC-42-2</t>
  </si>
  <si>
    <t>SC-42-3</t>
  </si>
  <si>
    <t>SC-43-0</t>
  </si>
  <si>
    <t>SC-44-0</t>
  </si>
  <si>
    <t>SI-2-4</t>
  </si>
  <si>
    <t>SI-2-5</t>
  </si>
  <si>
    <t>SI-2-6</t>
  </si>
  <si>
    <t>SI-3-3</t>
  </si>
  <si>
    <t>SI-3-4</t>
  </si>
  <si>
    <t>SI-3-5</t>
  </si>
  <si>
    <t>SI-3-6</t>
  </si>
  <si>
    <t>SI-3-8</t>
  </si>
  <si>
    <t>SI-3-9</t>
  </si>
  <si>
    <t>SI-3-10</t>
  </si>
  <si>
    <t>SI-4-3</t>
  </si>
  <si>
    <t>SI-4-6</t>
  </si>
  <si>
    <t>SI-4-7</t>
  </si>
  <si>
    <t>SI-4-8</t>
  </si>
  <si>
    <t>SI-4-9</t>
  </si>
  <si>
    <t>SI-4-10</t>
  </si>
  <si>
    <t>SI-4-12</t>
  </si>
  <si>
    <t>SI-4-13</t>
  </si>
  <si>
    <t>SI-4-15</t>
  </si>
  <si>
    <t>SI-4-17</t>
  </si>
  <si>
    <t>SI-4-21</t>
  </si>
  <si>
    <t>SI-6-1</t>
  </si>
  <si>
    <t>SI-6-2</t>
  </si>
  <si>
    <t>SI-6-3</t>
  </si>
  <si>
    <t>SI-7-3</t>
  </si>
  <si>
    <t>SI-7-4</t>
  </si>
  <si>
    <t>SI-7-6</t>
  </si>
  <si>
    <t>SI-7-8</t>
  </si>
  <si>
    <t>SI-7-9</t>
  </si>
  <si>
    <t>SI-7-10</t>
  </si>
  <si>
    <t>SI-7-11</t>
  </si>
  <si>
    <t>SI-7-12</t>
  </si>
  <si>
    <t>SI-7-13</t>
  </si>
  <si>
    <t>SI-7-15</t>
  </si>
  <si>
    <t>SI-7-16</t>
  </si>
  <si>
    <t>SI-8-3</t>
  </si>
  <si>
    <t>SI-9-0</t>
  </si>
  <si>
    <t>SI-10-1</t>
  </si>
  <si>
    <t>SI-10-2</t>
  </si>
  <si>
    <t>SI-10-3</t>
  </si>
  <si>
    <t>SI-10-4</t>
  </si>
  <si>
    <t>SI-10-5</t>
  </si>
  <si>
    <t>SI-13-0</t>
  </si>
  <si>
    <t>SI-13-1</t>
  </si>
  <si>
    <t>SI-13-2</t>
  </si>
  <si>
    <t>SI-13-3</t>
  </si>
  <si>
    <t>SI-13-4</t>
  </si>
  <si>
    <t>SI-13-5</t>
  </si>
  <si>
    <t>SI-14-0</t>
  </si>
  <si>
    <t>SI-14-1</t>
  </si>
  <si>
    <t>SI-15-0</t>
  </si>
  <si>
    <t>SI-17-0</t>
  </si>
  <si>
    <t>Combined_ALL</t>
  </si>
  <si>
    <t>Combined_FedRAMP</t>
  </si>
  <si>
    <t>temp</t>
  </si>
  <si>
    <t>N</t>
  </si>
  <si>
    <t>Row Labels</t>
  </si>
  <si>
    <t>Grand Total</t>
  </si>
  <si>
    <t>Total</t>
  </si>
  <si>
    <t>Column Labels</t>
  </si>
  <si>
    <t>PREVIOUS LOGON NOTIFICATION</t>
  </si>
  <si>
    <r>
      <t xml:space="preserve">FedRAMP </t>
    </r>
    <r>
      <rPr>
        <b/>
        <i/>
        <sz val="18"/>
        <rFont val="Calibri"/>
        <family val="2"/>
        <scheme val="minor"/>
      </rPr>
      <t>Tailored</t>
    </r>
    <r>
      <rPr>
        <b/>
        <sz val="18"/>
        <rFont val="Calibri"/>
        <family val="2"/>
        <scheme val="minor"/>
      </rPr>
      <t xml:space="preserve"> LI-SAAS Baseline - Details</t>
    </r>
  </si>
  <si>
    <t>No</t>
  </si>
  <si>
    <t>Tailoring Action</t>
  </si>
  <si>
    <t>Additional Tailoring Comments</t>
  </si>
  <si>
    <t>Access Control Policy and Procedures</t>
  </si>
  <si>
    <t>Attest</t>
  </si>
  <si>
    <t>Account Management</t>
  </si>
  <si>
    <t>Document and Assess</t>
  </si>
  <si>
    <t>Access Enforcement</t>
  </si>
  <si>
    <t>Unsuccessful Login Attempts</t>
  </si>
  <si>
    <t>NSO, Attest</t>
  </si>
  <si>
    <t>NSO for non-privileged users. Attestation for privileged users related to multi-factor identification and authentication.</t>
  </si>
  <si>
    <t>System Use Notification</t>
  </si>
  <si>
    <t>FED</t>
  </si>
  <si>
    <t>FED - This is related to agency data and agency policy solution.</t>
  </si>
  <si>
    <t>Permitted Actions without Identification or Authentication</t>
  </si>
  <si>
    <t>Remote Access</t>
  </si>
  <si>
    <t>Wireless Access</t>
  </si>
  <si>
    <t>NSO</t>
  </si>
  <si>
    <t>NSO - All access to Cloud SaaS are via web services and/or API.  The device accessed from or whether via wired or wireless connection is out of scope.  Regardless of device accessed from, must utilize approved remote access methods (AC-17), secure communication with strong encryption (SC-13), key management (SC-12), and multi-factor authentication for privileged access (IA-2[1]).</t>
  </si>
  <si>
    <t>Access Control for Mobile Devices</t>
  </si>
  <si>
    <t>NSO - All access to Cloud SaaS are via web service and/or API.  The device accessed from is out of the scope.  Regardless of device accessed from, must utilize approved remote access methods (AC-17), secure communication with strong encryption (SC-13), key management (SC-12), and multi-factor authentication for privileged access (IA-2 [1]).</t>
  </si>
  <si>
    <t>Use of External Information Systems</t>
  </si>
  <si>
    <t>Publicly Accessible Content</t>
  </si>
  <si>
    <t>Security Awareness and Training Policy and Procedures</t>
  </si>
  <si>
    <t>Security Awareness Training</t>
  </si>
  <si>
    <t>Role-Based Security Training</t>
  </si>
  <si>
    <t>Security Training Records</t>
  </si>
  <si>
    <t>Audit and Accountability Policy and Procedures</t>
  </si>
  <si>
    <t>Audit Events</t>
  </si>
  <si>
    <t>Content of Audit Records</t>
  </si>
  <si>
    <t>Audit Storage Capacity</t>
  </si>
  <si>
    <t>NSO - Loss of availability of the audit data has been determined to have little or no impact to government business/mission needs.</t>
  </si>
  <si>
    <t>Response to Audit Processing Failures</t>
  </si>
  <si>
    <t>Audit Review, Analysis, and Reporting</t>
  </si>
  <si>
    <t>Time Stamps</t>
  </si>
  <si>
    <t>Protection of Audit Information</t>
  </si>
  <si>
    <t>Audit Record Retention</t>
  </si>
  <si>
    <t>NSO - Loss of availability of the audit data has been determined as little or no impact to government business/mission needs</t>
  </si>
  <si>
    <t>Audit Generation</t>
  </si>
  <si>
    <t>Security Assessment and Authorization
Policies and Procedures</t>
  </si>
  <si>
    <t xml:space="preserve">CA-2 </t>
  </si>
  <si>
    <t>Security Assessments</t>
  </si>
  <si>
    <t>Security Assessments | Independent Assessors</t>
  </si>
  <si>
    <t>System Interconnections</t>
  </si>
  <si>
    <t>Document and Assess (Conditional)</t>
  </si>
  <si>
    <t>Condition: There are connection(s) to external systems.  Connections (if any) shall be authorized and must:
1) Identify the interface/connection.
2) Detail what data is involved and its sensitivity.
3) Determine whether the connection is one-way or bi-directional.
4) Identify how the connection is secured.</t>
  </si>
  <si>
    <t>Plan of Action and Milestones</t>
  </si>
  <si>
    <t>Attestation - for compliance with FedRAMP Tailored LI-SaaS Continuous Monitoring Requirements.</t>
  </si>
  <si>
    <t>Security Authorization</t>
  </si>
  <si>
    <t>Continuous Monitoring</t>
  </si>
  <si>
    <t>Internal System Connections</t>
  </si>
  <si>
    <t>Configuration Management Policy and
Procedures</t>
  </si>
  <si>
    <t>Baseline Configuration</t>
  </si>
  <si>
    <t>Security Impact Analysis</t>
  </si>
  <si>
    <t>Configuration Settings</t>
  </si>
  <si>
    <t>Required - Specifically include details of least functionality.</t>
  </si>
  <si>
    <t>Least Functionality</t>
  </si>
  <si>
    <t>Information System Component Inventory</t>
  </si>
  <si>
    <t>Software Usage Restrictions</t>
  </si>
  <si>
    <t>NSO- Not directly related to protection of the data.</t>
  </si>
  <si>
    <t>User-Installed Software</t>
  </si>
  <si>
    <t xml:space="preserve">NSO - Boundary is specific to SaaS environment; all access is via web services; users' machine or internal network are not contemplated.  External services (SA-9), internal connection (CA-9), remote access (AC-17), and secure access (SC-12 and SC-13), and privileged authentication (IA-2[1]) are considerations. </t>
  </si>
  <si>
    <t>Contingency Planning Policy and Procedures</t>
  </si>
  <si>
    <t>Contingency Plan</t>
  </si>
  <si>
    <t>NSO - Loss of availability of the SaaS has been determined as little or no impact to government business/mission needs.</t>
  </si>
  <si>
    <t>Contingency Training</t>
  </si>
  <si>
    <t>Contingency Plan Testing</t>
  </si>
  <si>
    <t>Information System Backup</t>
  </si>
  <si>
    <t>Information System Recovery and
Reconstitution</t>
  </si>
  <si>
    <t>Identification and Authentication Policy and Procedures</t>
  </si>
  <si>
    <t>Identification and Authentication
(Organizational Users)</t>
  </si>
  <si>
    <t>NSO for non-privileged users. Attestation for privileged users related to multi-factor identification and authentication - specifically include description of management of service accounts.</t>
  </si>
  <si>
    <t>Identification and Authentication
(Organizational Users) | Network Access to Privileged Accounts</t>
  </si>
  <si>
    <t>Identification and Authentication
(Organizational Users) | Acceptance of Personal Identity Verification (PIV) Credentials</t>
  </si>
  <si>
    <t>Condition: Must document and assess for privileged users. May attest to this control for non-privileged users. FedRAMP requires a minimum of multi-factor authentication for all Federal privileged users, if acceptance of PIV credentials is not supported.  The implementation status and details of how this control is implemented must be clearly defined by the CSP.</t>
  </si>
  <si>
    <t>Identifier Management</t>
  </si>
  <si>
    <t>Authenticator Management</t>
  </si>
  <si>
    <t>Authenticator Management | Password-Based Authentication</t>
  </si>
  <si>
    <t>Authenticator Management | Hardware Token-Based Authentication</t>
  </si>
  <si>
    <t>FED, Document and Assess (Conditional)</t>
  </si>
  <si>
    <t>FED - for Federal privileged users. Condition - Must document and assess for privileged users. May attest to this control for non-privileged users.</t>
  </si>
  <si>
    <t>Authenticator Feedback</t>
  </si>
  <si>
    <t>Cryptographic Module Authentication</t>
  </si>
  <si>
    <t xml:space="preserve">Identification and Authentication (Non-Organizational Users) </t>
  </si>
  <si>
    <t>Identification and Authentication (Non-Organizational Users) |  Acceptance of PIV Credentials from Other Agencies</t>
  </si>
  <si>
    <t>Identification and Authentication (Non-Organizational Users) | Acceptance of Third-Party Credentials</t>
  </si>
  <si>
    <t>Identification and Authentication (Non-Organizational Users) | Acceptance of FICAM-Approved Products</t>
  </si>
  <si>
    <t>Identification and Authentication (Non-Organizational Users) | Use of U.S. Federal Identity, Credential and Access Management (FICAM)-Issued Profiles</t>
  </si>
  <si>
    <t>Incident Response Policy and Procedures</t>
  </si>
  <si>
    <t>Incident Response Training</t>
  </si>
  <si>
    <t>Incident Handling</t>
  </si>
  <si>
    <t>Incident Monitoring</t>
  </si>
  <si>
    <t>Incident Reporting</t>
  </si>
  <si>
    <t>Incident Response Assistance</t>
  </si>
  <si>
    <t>Incident Response Plan</t>
  </si>
  <si>
    <t>Attestation - Specifically attest to US-CERT compliance.</t>
  </si>
  <si>
    <t>Information Spillage Response</t>
  </si>
  <si>
    <t>Attestation - Specifically describe information spillage response processes.</t>
  </si>
  <si>
    <t>System Maintenance Policy and Procedures</t>
  </si>
  <si>
    <t>Controlled Maintenance</t>
  </si>
  <si>
    <t>Condition: Control is not inherited from a FedRAMP-authorized PaaS or IaaS.</t>
  </si>
  <si>
    <t>Non-local Maintenance</t>
  </si>
  <si>
    <t>Maintenance Personnel</t>
  </si>
  <si>
    <t>Media Protection Policy and Procedures</t>
  </si>
  <si>
    <t>Media Access</t>
  </si>
  <si>
    <t>Media Sanitization</t>
  </si>
  <si>
    <t>Media Use</t>
  </si>
  <si>
    <t>Physical and Environmental Protection
Policy and Procedures</t>
  </si>
  <si>
    <t>Physical Access Authorizations</t>
  </si>
  <si>
    <t>Physical Access Control</t>
  </si>
  <si>
    <t>Monitoring Physical Access</t>
  </si>
  <si>
    <t>Visitor Access Records</t>
  </si>
  <si>
    <t>Emergency Lighting</t>
  </si>
  <si>
    <t>Fire Protection</t>
  </si>
  <si>
    <t>Temperature and Humidity Controls</t>
  </si>
  <si>
    <t>Water Damage Protection</t>
  </si>
  <si>
    <t>Delivery and Removal</t>
  </si>
  <si>
    <t>Security Planning Policy and Procedures</t>
  </si>
  <si>
    <t>System Security Plan</t>
  </si>
  <si>
    <t>Rules of Behavior</t>
  </si>
  <si>
    <t>Personnel Security Policy and Procedures</t>
  </si>
  <si>
    <t>Position Risk Designation</t>
  </si>
  <si>
    <t>Personnel Screening</t>
  </si>
  <si>
    <t>Personnel Termination</t>
  </si>
  <si>
    <t>Personnel Transfer</t>
  </si>
  <si>
    <t>Access Agreements</t>
  </si>
  <si>
    <t>Third-Party Personnel Security</t>
  </si>
  <si>
    <t>Attestation - Specifically stating that any third-party security personnel are treated as CSP employees.</t>
  </si>
  <si>
    <t>Personnel Sanctions</t>
  </si>
  <si>
    <t>Risk Assessment Policy and Procedures</t>
  </si>
  <si>
    <t>Security Categorization</t>
  </si>
  <si>
    <t>Risk Assessment</t>
  </si>
  <si>
    <t>Vulnerability Scanning</t>
  </si>
  <si>
    <t>System and Services Acquisition Policy and
Procedures</t>
  </si>
  <si>
    <t>Allocation of Resources</t>
  </si>
  <si>
    <t>System Development Life Cycle</t>
  </si>
  <si>
    <t>Acquisition Process</t>
  </si>
  <si>
    <t>Acquisition Process | Use of Approved PIV Products</t>
  </si>
  <si>
    <t>Information System Documentation</t>
  </si>
  <si>
    <t>External Information System Services</t>
  </si>
  <si>
    <t>System and Communications Protection
Policy and Procedures</t>
  </si>
  <si>
    <t>Denial of Service Protection</t>
  </si>
  <si>
    <t xml:space="preserve">Condition: If availability is a requirement, define protections in place as per control requirement.               </t>
  </si>
  <si>
    <t>Boundary Protection</t>
  </si>
  <si>
    <t xml:space="preserve">Cryptographic Key Establishment and
Management </t>
  </si>
  <si>
    <t xml:space="preserve">Conditional Cryptographic Protection  </t>
  </si>
  <si>
    <t>Condition: If implementing need to detail how they meet it or don't meet it.</t>
  </si>
  <si>
    <t>Collaborative Computing Devices</t>
  </si>
  <si>
    <t>NSO - Not directly related to the security of the SaaS.</t>
  </si>
  <si>
    <t>Secure Name /Address Resolution Service
(Authoritative Source)</t>
  </si>
  <si>
    <t>Secure Name/Address Resolution Service
(Recursive or Caching Resolver)</t>
  </si>
  <si>
    <t>Architecture and Provisioning for
Name/Address Resolution Service</t>
  </si>
  <si>
    <t>Process Isolation</t>
  </si>
  <si>
    <t>System and Information Integrity Policy and Procedures</t>
  </si>
  <si>
    <t>Flaw Remediation</t>
  </si>
  <si>
    <t>Malicious Code Protection</t>
  </si>
  <si>
    <t>Information System Monitoring</t>
  </si>
  <si>
    <t>Security Alerts, Advisories, and Directives</t>
  </si>
  <si>
    <t xml:space="preserve">Information Handling and Retention </t>
  </si>
  <si>
    <t>Attestation - Specifically related to US-CERT and FedRAMP communications procedures.</t>
  </si>
  <si>
    <t xml:space="preserve">IA-2 </t>
  </si>
  <si>
    <t xml:space="preserve">IA-5 </t>
  </si>
  <si>
    <t xml:space="preserve">IA-8 </t>
  </si>
  <si>
    <t xml:space="preserve">SA-4 </t>
  </si>
  <si>
    <t>Count of Tailoring Action</t>
  </si>
  <si>
    <t>Base</t>
  </si>
  <si>
    <t>Fall</t>
  </si>
  <si>
    <t>Rise</t>
  </si>
  <si>
    <t>All NIST 800-53 Controls</t>
  </si>
  <si>
    <t>FedRAMP High</t>
  </si>
  <si>
    <t>FedRAMP Moderate</t>
  </si>
  <si>
    <t>FedRAMP Lw</t>
  </si>
  <si>
    <t>Control</t>
  </si>
  <si>
    <t>Subcontrol</t>
  </si>
  <si>
    <t>Count of Control</t>
  </si>
  <si>
    <t>Delta</t>
  </si>
  <si>
    <t>Moderate</t>
  </si>
  <si>
    <t>PM-1</t>
  </si>
  <si>
    <t>PM-2</t>
  </si>
  <si>
    <t>PM-3</t>
  </si>
  <si>
    <t>PM-4</t>
  </si>
  <si>
    <t>PM-5</t>
  </si>
  <si>
    <t>PM-6</t>
  </si>
  <si>
    <t>PM-7</t>
  </si>
  <si>
    <t>PM-10</t>
  </si>
  <si>
    <t>PM-11</t>
  </si>
  <si>
    <t>PM-12</t>
  </si>
  <si>
    <t>PM-13</t>
  </si>
  <si>
    <t>PM-14</t>
  </si>
  <si>
    <t>PM-15</t>
  </si>
  <si>
    <t>PM-16</t>
  </si>
  <si>
    <t>INFORMATION SECURITY PROGRAM PLAN</t>
  </si>
  <si>
    <t>SENIOR INFORMATION SECURITY OFFICER</t>
  </si>
  <si>
    <t>INFORMATION SECURITY RESOURCES</t>
  </si>
  <si>
    <t>PLAN OF ACTION AND MILESTONES PROCESS</t>
  </si>
  <si>
    <t>INFORMATION SYSTEM INVENTORY</t>
  </si>
  <si>
    <t>INFORMATION SECURITY MEASURES OF PERFORMANCE</t>
  </si>
  <si>
    <t>ENTERPRISE ARCHITECTURE</t>
  </si>
  <si>
    <t>CRITICAL INFRASTRUCTURE PLAN</t>
  </si>
  <si>
    <t>RISK MANAGEMENT STRATEGY</t>
  </si>
  <si>
    <t>SECURITY AUTHORIZATION PROCESS</t>
  </si>
  <si>
    <t>MISSION/BUSINESS PROCESS DEFINITION</t>
  </si>
  <si>
    <t>INSIDER THREAT PROGRAM</t>
  </si>
  <si>
    <t>INFORMATION SECURITY WORKFORCE</t>
  </si>
  <si>
    <t>TESTING, TRAINING, AND MONITORING</t>
  </si>
  <si>
    <t>THREAT AWARENESS PROGRAM</t>
  </si>
  <si>
    <t>PM-1-0</t>
  </si>
  <si>
    <t>PM-2-0</t>
  </si>
  <si>
    <t>PM-3-0</t>
  </si>
  <si>
    <t>PM-4-0</t>
  </si>
  <si>
    <t>PM-5-0</t>
  </si>
  <si>
    <t>PM-6-0</t>
  </si>
  <si>
    <t>PM-7-0</t>
  </si>
  <si>
    <t>PM-8-0</t>
  </si>
  <si>
    <t>PM-9-0</t>
  </si>
  <si>
    <t>PM-10-0</t>
  </si>
  <si>
    <t>PM-11-0</t>
  </si>
  <si>
    <t>PM-12-0</t>
  </si>
  <si>
    <t>PM-13-0</t>
  </si>
  <si>
    <t>PM-14-0</t>
  </si>
  <si>
    <t>PM-15-0</t>
  </si>
  <si>
    <t>PM-16-0</t>
  </si>
  <si>
    <t>PM-4, SA-2</t>
  </si>
  <si>
    <t>PL-2, PL-8, PM-11, RA-2, SA-3</t>
  </si>
  <si>
    <t>PM-1, PM-9, PM-11, RA-3</t>
  </si>
  <si>
    <t>PM-7, PM-8, RA-2</t>
  </si>
  <si>
    <t>AC-6, AT-2, AU-6, AU-7, AU-10, AU-12, AU-13, CA-7, IA-4, IR-4, MP-7, PE-2, PS-3, PS-4, PS-5, PS-8, SC-7, SC-38, SI-4, PM-1, PM-14</t>
  </si>
  <si>
    <t>AT-2, AT-3</t>
  </si>
  <si>
    <t>AT-3, CA-7, CP-4, IR-3, SI-4</t>
  </si>
  <si>
    <t>PM-12, PM-16</t>
  </si>
  <si>
    <r>
      <rPr>
        <b/>
        <sz val="12"/>
        <color rgb="FF000000"/>
        <rFont val="Calibri (Body)_x0000_"/>
      </rPr>
      <t>Notes:</t>
    </r>
    <r>
      <rPr>
        <sz val="12"/>
        <color rgb="FF000000"/>
        <rFont val="Calibri (Body)_x0000_"/>
      </rPr>
      <t xml:space="preserve">
For </t>
    </r>
    <r>
      <rPr>
        <b/>
        <sz val="12"/>
        <color rgb="FF000000"/>
        <rFont val="Calibri (Body)_x0000_"/>
      </rPr>
      <t>High</t>
    </r>
    <r>
      <rPr>
        <sz val="12"/>
        <color rgb="FF000000"/>
        <rFont val="Calibri (Body)_x0000_"/>
      </rPr>
      <t xml:space="preserve"> Baseline, IR-9 (0,1,2,3,4) and SC-6 (0) are no longer in the High Impact Controls. Thus, there are only </t>
    </r>
    <r>
      <rPr>
        <b/>
        <sz val="12"/>
        <color rgb="FF000000"/>
        <rFont val="Calibri (Body)_x0000_"/>
      </rPr>
      <t xml:space="preserve">415 </t>
    </r>
    <r>
      <rPr>
        <sz val="12"/>
        <color rgb="FF000000"/>
        <rFont val="Calibri (Body)_x0000_"/>
      </rPr>
      <t xml:space="preserve">controls instead of </t>
    </r>
    <r>
      <rPr>
        <b/>
        <sz val="12"/>
        <color rgb="FF000000"/>
        <rFont val="Calibri (Body)_x0000_"/>
      </rPr>
      <t>421</t>
    </r>
    <r>
      <rPr>
        <sz val="12"/>
        <color rgb="FF000000"/>
        <rFont val="Calibri (Body)_x0000_"/>
      </rPr>
      <t xml:space="preserve">.
For </t>
    </r>
    <r>
      <rPr>
        <b/>
        <sz val="12"/>
        <color rgb="FF000000"/>
        <rFont val="Calibri (Body)_x0000_"/>
      </rPr>
      <t>Low/Medium</t>
    </r>
    <r>
      <rPr>
        <sz val="12"/>
        <color rgb="FF000000"/>
        <rFont val="Calibri (Body)_x0000_"/>
      </rPr>
      <t xml:space="preserve"> Baseline, IR-9 (0,1,2,3,4) and SC-6 (0) are no longer in the Low/Medium Impact Controls. Thus, there are only </t>
    </r>
    <r>
      <rPr>
        <b/>
        <sz val="12"/>
        <color rgb="FF000000"/>
        <rFont val="Calibri (Body)_x0000_"/>
      </rPr>
      <t>319</t>
    </r>
    <r>
      <rPr>
        <sz val="12"/>
        <color rgb="FF000000"/>
        <rFont val="Calibri (Body)_x0000_"/>
      </rPr>
      <t xml:space="preserve"> controls instead of </t>
    </r>
    <r>
      <rPr>
        <b/>
        <sz val="12"/>
        <color rgb="FF000000"/>
        <rFont val="Calibri (Body)_x0000_"/>
      </rPr>
      <t>325</t>
    </r>
    <r>
      <rPr>
        <sz val="12"/>
        <color rgb="FF000000"/>
        <rFont val="Calibri (Body)_x0000_"/>
      </rPr>
      <t xml:space="preserve">.
There are </t>
    </r>
    <r>
      <rPr>
        <b/>
        <sz val="12"/>
        <color rgb="FF000000"/>
        <rFont val="Calibri (Body)_x0000_"/>
      </rPr>
      <t>763</t>
    </r>
    <r>
      <rPr>
        <sz val="12"/>
        <color rgb="FF000000"/>
        <rFont val="Calibri (Body)_x0000_"/>
      </rPr>
      <t xml:space="preserve"> total controls (main controls &amp; control enhancements) with main contols that have low, medium, and high impact.
There are </t>
    </r>
    <r>
      <rPr>
        <b/>
        <sz val="12"/>
        <color rgb="FF000000"/>
        <rFont val="Calibri (Body)_x0000_"/>
      </rPr>
      <t>906 (923*)</t>
    </r>
    <r>
      <rPr>
        <sz val="12"/>
        <color rgb="FF000000"/>
        <rFont val="Calibri (Body)_x0000_"/>
      </rPr>
      <t xml:space="preserve"> total controls. This number includes main controls that do not have low, medium, or high impact.
*This includes Program Management family controls.
There are 2 controls (</t>
    </r>
    <r>
      <rPr>
        <b/>
        <sz val="12"/>
        <color rgb="FF000000"/>
        <rFont val="Calibri (Body)_x0000_"/>
      </rPr>
      <t>CA-2-1 &amp; IR-9-0</t>
    </r>
    <r>
      <rPr>
        <sz val="12"/>
        <color rgb="FF000000"/>
        <rFont val="Calibri (Body)_x0000_"/>
      </rPr>
      <t xml:space="preserve">)that are listed in the LI-SaaS Baseline tab but not part of the FedRAMP Low Baseline. Also, </t>
    </r>
    <r>
      <rPr>
        <b/>
        <sz val="12"/>
        <color rgb="FF000000"/>
        <rFont val="Calibri (Body)_x0000_"/>
      </rPr>
      <t>SI-2-3</t>
    </r>
    <r>
      <rPr>
        <sz val="12"/>
        <color rgb="FF000000"/>
        <rFont val="Calibri (Body)_x0000_"/>
      </rPr>
      <t xml:space="preserve"> is part of the FedRAMP Low Baseline but not part of the LI-SaaS Baseline.
</t>
    </r>
    <r>
      <rPr>
        <b/>
        <sz val="12"/>
        <color rgb="FF000000"/>
        <rFont val="Calibri (Body)_x0000_"/>
      </rPr>
      <t xml:space="preserve">Program Management (PM) family is not factored into this analysis, even though they are related to other controls. 
(Ex: PM-9 &amp; AC-1). Please note the explanation on the right.
</t>
    </r>
    <r>
      <rPr>
        <sz val="12"/>
        <color rgb="FF000000"/>
        <rFont val="Calibri (Body)_x0000_"/>
      </rPr>
      <t xml:space="preserve">
</t>
    </r>
    <r>
      <rPr>
        <b/>
        <u/>
        <sz val="12"/>
        <color rgb="FF000000"/>
        <rFont val="Calibri (Body)_x0000_"/>
      </rPr>
      <t>Websites</t>
    </r>
    <r>
      <rPr>
        <sz val="12"/>
        <color rgb="FF000000"/>
        <rFont val="Calibri (Body)_x0000_"/>
      </rPr>
      <t xml:space="preserve">
https://nvlpubs.nist.gov/nistpubs/SpecialPublications/NIST.SP.800-53r4.pdf
https://nvd.nist.gov/800-53</t>
    </r>
  </si>
  <si>
    <t xml:space="preserve">Count of Main Control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</si>
</sst>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33">
    <font>
      <sz val="11"/>
      <color rgb="FF000000"/>
      <name val="Calibri"/>
    </font>
    <font>
      <sz val="12"/>
      <color theme="1"/>
      <name val="Calibri"/>
      <family val="2"/>
      <scheme val="minor"/>
    </font>
    <font>
      <sz val="12"/>
      <color theme="1"/>
      <name val="Calibri"/>
      <family val="2"/>
      <scheme val="minor"/>
    </font>
    <font>
      <sz val="12"/>
      <color theme="1"/>
      <name val="Calibri"/>
      <family val="2"/>
      <scheme val="minor"/>
    </font>
    <font>
      <b/>
      <sz val="11"/>
      <color rgb="FF000000"/>
      <name val="Calibri"/>
      <family val="2"/>
    </font>
    <font>
      <sz val="11"/>
      <color rgb="FF000000"/>
      <name val="Calibri"/>
      <family val="2"/>
    </font>
    <font>
      <b/>
      <u/>
      <sz val="11"/>
      <color rgb="FF000000"/>
      <name val="Calibri"/>
      <family val="2"/>
    </font>
    <font>
      <sz val="11"/>
      <color rgb="FF333333"/>
      <name val="Helvetica"/>
      <family val="2"/>
    </font>
    <font>
      <sz val="11"/>
      <color rgb="FF286091"/>
      <name val="Helvetica"/>
      <family val="2"/>
    </font>
    <font>
      <sz val="11"/>
      <color rgb="FF337AB7"/>
      <name val="Helvetica"/>
      <family val="2"/>
    </font>
    <font>
      <u/>
      <sz val="11"/>
      <color theme="10"/>
      <name val="Calibri"/>
      <family val="2"/>
    </font>
    <font>
      <sz val="11"/>
      <name val="Calibri"/>
      <family val="2"/>
    </font>
    <font>
      <sz val="11"/>
      <color theme="1"/>
      <name val="Calibri"/>
      <family val="2"/>
      <scheme val="minor"/>
    </font>
    <font>
      <b/>
      <sz val="11"/>
      <color theme="1"/>
      <name val="Calibri"/>
      <family val="2"/>
      <scheme val="minor"/>
    </font>
    <font>
      <sz val="10"/>
      <name val="Verdana"/>
      <family val="2"/>
    </font>
    <font>
      <b/>
      <sz val="18"/>
      <name val="Verdana"/>
      <family val="2"/>
    </font>
    <font>
      <b/>
      <sz val="10"/>
      <color rgb="FF000000"/>
      <name val="Cambria"/>
      <family val="1"/>
    </font>
    <font>
      <sz val="10"/>
      <color theme="1"/>
      <name val="Cambria"/>
      <family val="1"/>
    </font>
    <font>
      <sz val="10"/>
      <color rgb="FF000000"/>
      <name val="Cambria"/>
      <family val="1"/>
    </font>
    <font>
      <b/>
      <sz val="10"/>
      <name val="Arial"/>
      <family val="2"/>
    </font>
    <font>
      <b/>
      <sz val="10"/>
      <name val="Verdana"/>
      <family val="2"/>
    </font>
    <font>
      <b/>
      <u/>
      <sz val="12"/>
      <color rgb="FF000000"/>
      <name val="Calibri (Body)_x0000_"/>
    </font>
    <font>
      <sz val="12"/>
      <color rgb="FF000000"/>
      <name val="Calibri (Body)_x0000_"/>
    </font>
    <font>
      <sz val="12"/>
      <name val="Calibri (Body)_x0000_"/>
    </font>
    <font>
      <b/>
      <sz val="12"/>
      <color rgb="FF000000"/>
      <name val="Calibri (Body)_x0000_"/>
    </font>
    <font>
      <b/>
      <u/>
      <sz val="12"/>
      <color theme="1"/>
      <name val="Calibri"/>
      <family val="2"/>
      <scheme val="minor"/>
    </font>
    <font>
      <b/>
      <sz val="12"/>
      <color theme="0"/>
      <name val="Calibri"/>
      <family val="2"/>
      <scheme val="minor"/>
    </font>
    <font>
      <sz val="10"/>
      <name val="Verdana"/>
      <family val="2"/>
    </font>
    <font>
      <b/>
      <sz val="18"/>
      <name val="Calibri"/>
      <family val="2"/>
      <scheme val="minor"/>
    </font>
    <font>
      <b/>
      <i/>
      <sz val="18"/>
      <name val="Calibri"/>
      <family val="2"/>
      <scheme val="minor"/>
    </font>
    <font>
      <sz val="10"/>
      <name val="Calibri"/>
      <family val="2"/>
      <scheme val="minor"/>
    </font>
    <font>
      <sz val="11"/>
      <name val="Calibri"/>
      <family val="2"/>
      <scheme val="minor"/>
    </font>
    <font>
      <sz val="11"/>
      <color rgb="FF000000"/>
      <name val="Calibri"/>
      <family val="2"/>
    </font>
  </fonts>
  <fills count="7">
    <fill>
      <patternFill patternType="none"/>
    </fill>
    <fill>
      <patternFill patternType="gray125"/>
    </fill>
    <fill>
      <patternFill patternType="solid">
        <fgColor theme="0"/>
        <bgColor indexed="64"/>
      </patternFill>
    </fill>
    <fill>
      <patternFill patternType="solid">
        <fgColor theme="8" tint="0.79998168889431442"/>
        <bgColor indexed="64"/>
      </patternFill>
    </fill>
    <fill>
      <patternFill patternType="solid">
        <fgColor rgb="FFFFFF00"/>
        <bgColor indexed="64"/>
      </patternFill>
    </fill>
    <fill>
      <patternFill patternType="solid">
        <fgColor theme="1"/>
        <bgColor indexed="64"/>
      </patternFill>
    </fill>
    <fill>
      <patternFill patternType="solid">
        <fgColor theme="4" tint="-0.249977111117893"/>
        <bgColor indexed="64"/>
      </patternFill>
    </fill>
  </fills>
  <borders count="58">
    <border>
      <left/>
      <right/>
      <top/>
      <bottom/>
      <diagonal/>
    </border>
    <border>
      <left style="double">
        <color auto="1"/>
      </left>
      <right/>
      <top/>
      <bottom style="double">
        <color auto="1"/>
      </bottom>
      <diagonal/>
    </border>
    <border>
      <left/>
      <right/>
      <top/>
      <bottom style="double">
        <color auto="1"/>
      </bottom>
      <diagonal/>
    </border>
    <border>
      <left style="double">
        <color auto="1"/>
      </left>
      <right style="double">
        <color auto="1"/>
      </right>
      <top style="double">
        <color auto="1"/>
      </top>
      <bottom/>
      <diagonal/>
    </border>
    <border>
      <left style="double">
        <color auto="1"/>
      </left>
      <right/>
      <top style="double">
        <color auto="1"/>
      </top>
      <bottom style="double">
        <color auto="1"/>
      </bottom>
      <diagonal/>
    </border>
    <border>
      <left/>
      <right/>
      <top style="double">
        <color auto="1"/>
      </top>
      <bottom style="double">
        <color auto="1"/>
      </bottom>
      <diagonal/>
    </border>
    <border>
      <left/>
      <right style="double">
        <color auto="1"/>
      </right>
      <top style="double">
        <color auto="1"/>
      </top>
      <bottom style="double">
        <color auto="1"/>
      </bottom>
      <diagonal/>
    </border>
    <border>
      <left style="double">
        <color auto="1"/>
      </left>
      <right style="double">
        <color auto="1"/>
      </right>
      <top/>
      <bottom style="double">
        <color auto="1"/>
      </bottom>
      <diagonal/>
    </border>
    <border>
      <left/>
      <right style="double">
        <color auto="1"/>
      </right>
      <top/>
      <bottom style="medium">
        <color auto="1"/>
      </bottom>
      <diagonal/>
    </border>
    <border>
      <left style="double">
        <color auto="1"/>
      </left>
      <right style="double">
        <color auto="1"/>
      </right>
      <top style="double">
        <color auto="1"/>
      </top>
      <bottom style="medium">
        <color auto="1"/>
      </bottom>
      <diagonal/>
    </border>
    <border>
      <left style="double">
        <color auto="1"/>
      </left>
      <right style="double">
        <color auto="1"/>
      </right>
      <top/>
      <bottom style="medium">
        <color auto="1"/>
      </bottom>
      <diagonal/>
    </border>
    <border>
      <left style="double">
        <color auto="1"/>
      </left>
      <right/>
      <top/>
      <bottom style="medium">
        <color auto="1"/>
      </bottom>
      <diagonal/>
    </border>
    <border>
      <left style="double">
        <color auto="1"/>
      </left>
      <right style="double">
        <color auto="1"/>
      </right>
      <top style="double">
        <color auto="1"/>
      </top>
      <bottom style="thin">
        <color auto="1"/>
      </bottom>
      <diagonal/>
    </border>
    <border>
      <left/>
      <right style="double">
        <color auto="1"/>
      </right>
      <top style="medium">
        <color auto="1"/>
      </top>
      <bottom/>
      <diagonal/>
    </border>
    <border>
      <left/>
      <right style="double">
        <color auto="1"/>
      </right>
      <top/>
      <bottom/>
      <diagonal/>
    </border>
    <border>
      <left style="double">
        <color auto="1"/>
      </left>
      <right style="double">
        <color auto="1"/>
      </right>
      <top style="medium">
        <color auto="1"/>
      </top>
      <bottom/>
      <diagonal/>
    </border>
    <border>
      <left style="double">
        <color auto="1"/>
      </left>
      <right style="double">
        <color auto="1"/>
      </right>
      <top style="thin">
        <color auto="1"/>
      </top>
      <bottom style="thin">
        <color auto="1"/>
      </bottom>
      <diagonal/>
    </border>
    <border>
      <left style="double">
        <color auto="1"/>
      </left>
      <right style="double">
        <color auto="1"/>
      </right>
      <top/>
      <bottom/>
      <diagonal/>
    </border>
    <border>
      <left style="double">
        <color auto="1"/>
      </left>
      <right style="double">
        <color auto="1"/>
      </right>
      <top style="thin">
        <color auto="1"/>
      </top>
      <bottom style="double">
        <color auto="1"/>
      </bottom>
      <diagonal/>
    </border>
    <border>
      <left/>
      <right style="double">
        <color auto="1"/>
      </right>
      <top/>
      <bottom style="double">
        <color auto="1"/>
      </bottom>
      <diagonal/>
    </border>
    <border>
      <left style="double">
        <color auto="1"/>
      </left>
      <right style="double">
        <color auto="1"/>
      </right>
      <top/>
      <bottom style="thin">
        <color auto="1"/>
      </bottom>
      <diagonal/>
    </border>
    <border>
      <left style="double">
        <color auto="1"/>
      </left>
      <right style="medium">
        <color auto="1"/>
      </right>
      <top/>
      <bottom style="thin">
        <color auto="1"/>
      </bottom>
      <diagonal/>
    </border>
    <border>
      <left style="double">
        <color auto="1"/>
      </left>
      <right style="medium">
        <color auto="1"/>
      </right>
      <top style="thin">
        <color auto="1"/>
      </top>
      <bottom style="thin">
        <color auto="1"/>
      </bottom>
      <diagonal/>
    </border>
    <border>
      <left style="double">
        <color auto="1"/>
      </left>
      <right style="medium">
        <color auto="1"/>
      </right>
      <top style="thin">
        <color auto="1"/>
      </top>
      <bottom style="double">
        <color auto="1"/>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
      <left/>
      <right/>
      <top style="thin">
        <color indexed="65"/>
      </top>
      <bottom/>
      <diagonal/>
    </border>
    <border>
      <left style="medium">
        <color theme="3" tint="-0.499984740745262"/>
      </left>
      <right style="thin">
        <color theme="3" tint="0.39994506668294322"/>
      </right>
      <top style="medium">
        <color theme="3" tint="-0.499984740745262"/>
      </top>
      <bottom style="thin">
        <color theme="3" tint="0.39994506668294322"/>
      </bottom>
      <diagonal/>
    </border>
    <border>
      <left style="thin">
        <color theme="3" tint="0.39994506668294322"/>
      </left>
      <right style="thin">
        <color theme="3" tint="0.39994506668294322"/>
      </right>
      <top style="medium">
        <color theme="3" tint="-0.499984740745262"/>
      </top>
      <bottom style="thin">
        <color theme="3" tint="0.39994506668294322"/>
      </bottom>
      <diagonal/>
    </border>
    <border>
      <left style="thin">
        <color theme="3" tint="0.39994506668294322"/>
      </left>
      <right style="medium">
        <color theme="3" tint="-0.499984740745262"/>
      </right>
      <top style="medium">
        <color theme="3" tint="-0.499984740745262"/>
      </top>
      <bottom style="thin">
        <color theme="3" tint="0.39994506668294322"/>
      </bottom>
      <diagonal/>
    </border>
    <border>
      <left style="medium">
        <color theme="3" tint="-0.499984740745262"/>
      </left>
      <right style="thin">
        <color theme="3" tint="0.39994506668294322"/>
      </right>
      <top style="thin">
        <color theme="3" tint="0.39994506668294322"/>
      </top>
      <bottom style="thin">
        <color theme="3" tint="0.39994506668294322"/>
      </bottom>
      <diagonal/>
    </border>
    <border>
      <left style="thin">
        <color theme="3" tint="0.39994506668294322"/>
      </left>
      <right style="thin">
        <color theme="3" tint="0.39994506668294322"/>
      </right>
      <top style="thin">
        <color theme="3" tint="0.39994506668294322"/>
      </top>
      <bottom style="thin">
        <color theme="3" tint="0.39994506668294322"/>
      </bottom>
      <diagonal/>
    </border>
    <border>
      <left style="thin">
        <color theme="3" tint="0.39994506668294322"/>
      </left>
      <right style="medium">
        <color theme="3" tint="-0.499984740745262"/>
      </right>
      <top style="thin">
        <color theme="3" tint="0.39994506668294322"/>
      </top>
      <bottom style="thin">
        <color theme="3" tint="0.39994506668294322"/>
      </bottom>
      <diagonal/>
    </border>
    <border>
      <left style="medium">
        <color theme="3" tint="-0.499984740745262"/>
      </left>
      <right style="thin">
        <color theme="3" tint="0.39994506668294322"/>
      </right>
      <top style="thin">
        <color theme="3" tint="0.39994506668294322"/>
      </top>
      <bottom style="medium">
        <color theme="3" tint="-0.499984740745262"/>
      </bottom>
      <diagonal/>
    </border>
    <border>
      <left style="thin">
        <color theme="3" tint="0.39994506668294322"/>
      </left>
      <right style="thin">
        <color theme="3" tint="0.39994506668294322"/>
      </right>
      <top style="thin">
        <color theme="3" tint="0.39994506668294322"/>
      </top>
      <bottom style="medium">
        <color theme="3" tint="-0.499984740745262"/>
      </bottom>
      <diagonal/>
    </border>
    <border>
      <left style="thin">
        <color theme="3" tint="0.39994506668294322"/>
      </left>
      <right style="medium">
        <color theme="3" tint="-0.499984740745262"/>
      </right>
      <top style="thin">
        <color theme="3" tint="0.39994506668294322"/>
      </top>
      <bottom style="medium">
        <color theme="3" tint="-0.499984740745262"/>
      </bottom>
      <diagonal/>
    </border>
    <border>
      <left style="thin">
        <color indexed="8"/>
      </left>
      <right/>
      <top style="thin">
        <color indexed="8"/>
      </top>
      <bottom/>
      <diagonal/>
    </border>
    <border>
      <left style="thin">
        <color indexed="65"/>
      </left>
      <right/>
      <top style="thin">
        <color indexed="8"/>
      </top>
      <bottom/>
      <diagonal/>
    </border>
    <border>
      <left style="thin">
        <color indexed="65"/>
      </left>
      <right style="thin">
        <color indexed="8"/>
      </right>
      <top style="thin">
        <color indexed="8"/>
      </top>
      <bottom/>
      <diagonal/>
    </border>
    <border>
      <left/>
      <right/>
      <top style="thin">
        <color indexed="8"/>
      </top>
      <bottom/>
      <diagonal/>
    </border>
    <border>
      <left style="thin">
        <color indexed="8"/>
      </left>
      <right style="thin">
        <color indexed="8"/>
      </right>
      <top style="thin">
        <color indexed="8"/>
      </top>
      <bottom/>
      <diagonal/>
    </border>
    <border>
      <left style="thin">
        <color indexed="8"/>
      </left>
      <right/>
      <top style="thin">
        <color indexed="65"/>
      </top>
      <bottom/>
      <diagonal/>
    </border>
    <border>
      <left style="thin">
        <color indexed="8"/>
      </left>
      <right style="thin">
        <color indexed="8"/>
      </right>
      <top style="thin">
        <color indexed="65"/>
      </top>
      <bottom/>
      <diagonal/>
    </border>
    <border>
      <left style="thin">
        <color indexed="8"/>
      </left>
      <right/>
      <top style="thin">
        <color indexed="8"/>
      </top>
      <bottom style="thin">
        <color indexed="8"/>
      </bottom>
      <diagonal/>
    </border>
    <border>
      <left/>
      <right/>
      <top style="thin">
        <color indexed="8"/>
      </top>
      <bottom style="thin">
        <color indexed="8"/>
      </bottom>
      <diagonal/>
    </border>
    <border>
      <left style="thin">
        <color indexed="8"/>
      </left>
      <right style="thin">
        <color indexed="8"/>
      </right>
      <top style="thin">
        <color indexed="8"/>
      </top>
      <bottom style="thin">
        <color indexed="8"/>
      </bottom>
      <diagonal/>
    </border>
  </borders>
  <cellStyleXfs count="7">
    <xf numFmtId="0" fontId="0" fillId="0" borderId="0"/>
    <xf numFmtId="0" fontId="10" fillId="0" borderId="0" applyNumberFormat="0" applyFill="0" applyBorder="0" applyAlignment="0" applyProtection="0"/>
    <xf numFmtId="0" fontId="14" fillId="0" borderId="0"/>
    <xf numFmtId="0" fontId="12" fillId="0" borderId="0"/>
    <xf numFmtId="0" fontId="3" fillId="0" borderId="0"/>
    <xf numFmtId="0" fontId="27" fillId="0" borderId="0"/>
    <xf numFmtId="9" fontId="32" fillId="0" borderId="0" applyFont="0" applyFill="0" applyBorder="0" applyAlignment="0" applyProtection="0"/>
  </cellStyleXfs>
  <cellXfs count="136">
    <xf numFmtId="0" fontId="0" fillId="0" borderId="0" xfId="0" applyFont="1" applyAlignment="1"/>
    <xf numFmtId="0" fontId="0" fillId="0" borderId="0" xfId="0" applyFont="1" applyFill="1" applyAlignment="1">
      <alignment horizontal="center"/>
    </xf>
    <xf numFmtId="0" fontId="0" fillId="0" borderId="0" xfId="0" applyFont="1" applyFill="1" applyAlignment="1"/>
    <xf numFmtId="0" fontId="0" fillId="0" borderId="0" xfId="0" applyFont="1" applyFill="1"/>
    <xf numFmtId="0" fontId="4" fillId="0" borderId="0" xfId="0" applyFont="1" applyFill="1" applyAlignment="1">
      <alignment horizontal="center"/>
    </xf>
    <xf numFmtId="0" fontId="5" fillId="0" borderId="0" xfId="0" applyFont="1" applyAlignment="1"/>
    <xf numFmtId="0" fontId="6" fillId="0" borderId="0" xfId="0" applyFont="1" applyAlignment="1"/>
    <xf numFmtId="0" fontId="10" fillId="0" borderId="0" xfId="1" applyAlignment="1"/>
    <xf numFmtId="0" fontId="7" fillId="0" borderId="0" xfId="0" applyFont="1" applyAlignment="1"/>
    <xf numFmtId="0" fontId="0" fillId="0" borderId="0" xfId="0" applyFill="1"/>
    <xf numFmtId="0" fontId="11" fillId="0" borderId="0" xfId="1" applyFont="1" applyAlignment="1"/>
    <xf numFmtId="0" fontId="11" fillId="0" borderId="0" xfId="0" applyFont="1" applyAlignment="1"/>
    <xf numFmtId="0" fontId="11" fillId="0" borderId="0" xfId="1" applyFont="1" applyFill="1" applyAlignment="1"/>
    <xf numFmtId="0" fontId="5" fillId="0" borderId="0" xfId="0" applyFont="1" applyFill="1" applyAlignment="1"/>
    <xf numFmtId="0" fontId="6" fillId="0" borderId="0" xfId="0" applyFont="1" applyFill="1" applyAlignment="1">
      <alignment vertical="top" wrapText="1"/>
    </xf>
    <xf numFmtId="0" fontId="13" fillId="0" borderId="0" xfId="0" applyFont="1" applyFill="1" applyAlignment="1">
      <alignment vertical="top" wrapText="1"/>
    </xf>
    <xf numFmtId="0" fontId="0" fillId="0" borderId="0" xfId="0" applyFont="1" applyFill="1" applyAlignment="1">
      <alignment vertical="top" wrapText="1"/>
    </xf>
    <xf numFmtId="0" fontId="12" fillId="0" borderId="0" xfId="0" applyFont="1" applyFill="1" applyAlignment="1">
      <alignment wrapText="1"/>
    </xf>
    <xf numFmtId="0" fontId="14" fillId="2" borderId="0" xfId="2" applyFill="1"/>
    <xf numFmtId="0" fontId="14" fillId="0" borderId="0" xfId="2" applyFill="1"/>
    <xf numFmtId="0" fontId="14" fillId="3" borderId="0" xfId="2" applyFill="1"/>
    <xf numFmtId="0" fontId="17" fillId="3" borderId="8" xfId="2" applyFont="1" applyFill="1" applyBorder="1" applyAlignment="1">
      <alignment horizontal="center" vertical="center" wrapText="1"/>
    </xf>
    <xf numFmtId="0" fontId="17" fillId="3" borderId="9" xfId="2" applyFont="1" applyFill="1" applyBorder="1" applyAlignment="1">
      <alignment horizontal="center" vertical="center" wrapText="1"/>
    </xf>
    <xf numFmtId="0" fontId="18" fillId="3" borderId="8" xfId="2" applyFont="1" applyFill="1" applyBorder="1" applyAlignment="1">
      <alignment horizontal="center" vertical="center" wrapText="1"/>
    </xf>
    <xf numFmtId="0" fontId="18" fillId="3" borderId="10" xfId="2" applyFont="1" applyFill="1" applyBorder="1" applyAlignment="1">
      <alignment horizontal="center" vertical="center" wrapText="1"/>
    </xf>
    <xf numFmtId="0" fontId="18" fillId="3" borderId="11" xfId="2" applyFont="1" applyFill="1" applyBorder="1" applyAlignment="1">
      <alignment horizontal="center" vertical="center" wrapText="1"/>
    </xf>
    <xf numFmtId="0" fontId="18" fillId="3" borderId="9" xfId="2" applyFont="1" applyFill="1" applyBorder="1" applyAlignment="1">
      <alignment horizontal="center" vertical="center" wrapText="1"/>
    </xf>
    <xf numFmtId="0" fontId="14" fillId="2" borderId="0" xfId="2" applyFill="1" applyAlignment="1">
      <alignment vertical="center"/>
    </xf>
    <xf numFmtId="0" fontId="19" fillId="0" borderId="12" xfId="2" applyFont="1" applyFill="1" applyBorder="1" applyAlignment="1" applyProtection="1">
      <alignment horizontal="left" vertical="top"/>
    </xf>
    <xf numFmtId="0" fontId="14" fillId="0" borderId="13" xfId="2" applyBorder="1" applyAlignment="1">
      <alignment vertical="center"/>
    </xf>
    <xf numFmtId="0" fontId="14" fillId="0" borderId="14" xfId="2" applyBorder="1" applyAlignment="1">
      <alignment vertical="center"/>
    </xf>
    <xf numFmtId="0" fontId="14" fillId="0" borderId="15" xfId="2" applyBorder="1" applyAlignment="1">
      <alignment vertical="center"/>
    </xf>
    <xf numFmtId="0" fontId="14" fillId="0" borderId="0" xfId="2" applyAlignment="1">
      <alignment vertical="center"/>
    </xf>
    <xf numFmtId="0" fontId="19" fillId="0" borderId="16" xfId="2" applyFont="1" applyFill="1" applyBorder="1" applyAlignment="1" applyProtection="1">
      <alignment horizontal="left" vertical="top"/>
    </xf>
    <xf numFmtId="0" fontId="14" fillId="0" borderId="14" xfId="2" applyFont="1" applyBorder="1" applyAlignment="1">
      <alignment vertical="center"/>
    </xf>
    <xf numFmtId="0" fontId="14" fillId="0" borderId="17" xfId="2" applyFont="1" applyBorder="1" applyAlignment="1">
      <alignment vertical="center"/>
    </xf>
    <xf numFmtId="0" fontId="14" fillId="0" borderId="17" xfId="2" applyBorder="1" applyAlignment="1">
      <alignment vertical="center"/>
    </xf>
    <xf numFmtId="0" fontId="20" fillId="0" borderId="14" xfId="2" applyFont="1" applyBorder="1" applyAlignment="1">
      <alignment vertical="center"/>
    </xf>
    <xf numFmtId="0" fontId="19" fillId="2" borderId="16" xfId="2" applyFont="1" applyFill="1" applyBorder="1" applyAlignment="1" applyProtection="1">
      <alignment horizontal="left" vertical="top"/>
    </xf>
    <xf numFmtId="0" fontId="19" fillId="0" borderId="18" xfId="2" applyFont="1" applyFill="1" applyBorder="1" applyAlignment="1" applyProtection="1">
      <alignment horizontal="left" vertical="top"/>
    </xf>
    <xf numFmtId="0" fontId="14" fillId="0" borderId="19" xfId="2" applyBorder="1" applyAlignment="1">
      <alignment vertical="center"/>
    </xf>
    <xf numFmtId="0" fontId="14" fillId="0" borderId="7" xfId="2" applyBorder="1" applyAlignment="1">
      <alignment vertical="center"/>
    </xf>
    <xf numFmtId="0" fontId="14" fillId="2" borderId="0" xfId="2" applyFill="1" applyBorder="1" applyAlignment="1">
      <alignment vertical="center"/>
    </xf>
    <xf numFmtId="0" fontId="14" fillId="2" borderId="0" xfId="2" applyFill="1" applyBorder="1"/>
    <xf numFmtId="0" fontId="14" fillId="0" borderId="0" xfId="2" applyBorder="1"/>
    <xf numFmtId="0" fontId="14" fillId="0" borderId="0" xfId="2"/>
    <xf numFmtId="0" fontId="19" fillId="0" borderId="21" xfId="3" applyFont="1" applyFill="1" applyBorder="1" applyAlignment="1" applyProtection="1">
      <alignment horizontal="left" vertical="top" wrapText="1"/>
    </xf>
    <xf numFmtId="0" fontId="19" fillId="0" borderId="22" xfId="3" applyFont="1" applyFill="1" applyBorder="1" applyAlignment="1" applyProtection="1">
      <alignment horizontal="left" vertical="top" wrapText="1"/>
    </xf>
    <xf numFmtId="0" fontId="19" fillId="0" borderId="23" xfId="3" applyFont="1" applyFill="1" applyBorder="1" applyAlignment="1" applyProtection="1">
      <alignment horizontal="left" vertical="top" wrapText="1"/>
    </xf>
    <xf numFmtId="0" fontId="21" fillId="0" borderId="0" xfId="0" applyFont="1" applyFill="1" applyBorder="1" applyAlignment="1"/>
    <xf numFmtId="0" fontId="22" fillId="0" borderId="0" xfId="0" applyFont="1" applyFill="1" applyBorder="1" applyAlignment="1"/>
    <xf numFmtId="0" fontId="23" fillId="0" borderId="0" xfId="2" applyFont="1" applyFill="1" applyBorder="1" applyAlignment="1" applyProtection="1">
      <alignment horizontal="left" vertical="top"/>
    </xf>
    <xf numFmtId="0" fontId="23" fillId="0" borderId="0" xfId="3" applyFont="1" applyFill="1" applyBorder="1" applyAlignment="1" applyProtection="1">
      <alignment horizontal="left" vertical="top" wrapText="1"/>
    </xf>
    <xf numFmtId="0" fontId="23" fillId="0" borderId="0" xfId="2" applyFont="1" applyFill="1" applyBorder="1"/>
    <xf numFmtId="0" fontId="6" fillId="0" borderId="0" xfId="0" applyFont="1" applyFill="1" applyAlignment="1">
      <alignment horizontal="left" vertical="top" wrapText="1"/>
    </xf>
    <xf numFmtId="0" fontId="0" fillId="0" borderId="0" xfId="0" applyFont="1" applyFill="1" applyAlignment="1">
      <alignment horizontal="left"/>
    </xf>
    <xf numFmtId="0" fontId="11" fillId="0" borderId="0" xfId="1" applyFont="1" applyFill="1" applyAlignment="1">
      <alignment horizontal="left"/>
    </xf>
    <xf numFmtId="0" fontId="5" fillId="0" borderId="0" xfId="0" applyFont="1" applyFill="1" applyAlignment="1">
      <alignment horizontal="left"/>
    </xf>
    <xf numFmtId="0" fontId="25" fillId="0" borderId="0" xfId="4" applyFont="1" applyAlignment="1"/>
    <xf numFmtId="0" fontId="25" fillId="0" borderId="0" xfId="4" applyFont="1" applyFill="1" applyAlignment="1"/>
    <xf numFmtId="0" fontId="25" fillId="0" borderId="0" xfId="4" applyFont="1" applyAlignment="1">
      <alignment horizontal="center"/>
    </xf>
    <xf numFmtId="0" fontId="3" fillId="0" borderId="0" xfId="4" applyFont="1" applyAlignment="1"/>
    <xf numFmtId="0" fontId="3" fillId="0" borderId="0" xfId="4" applyFont="1" applyFill="1" applyAlignment="1"/>
    <xf numFmtId="0" fontId="3" fillId="0" borderId="0" xfId="4" applyFont="1" applyAlignment="1">
      <alignment horizontal="center"/>
    </xf>
    <xf numFmtId="0" fontId="0" fillId="4" borderId="0" xfId="0" applyFont="1" applyFill="1" applyAlignment="1"/>
    <xf numFmtId="0" fontId="0" fillId="5" borderId="0" xfId="0" applyFont="1" applyFill="1" applyAlignment="1"/>
    <xf numFmtId="0" fontId="5" fillId="4" borderId="0" xfId="0" applyFont="1" applyFill="1" applyAlignment="1">
      <alignment horizontal="left"/>
    </xf>
    <xf numFmtId="0" fontId="0" fillId="4" borderId="0" xfId="0" applyFont="1" applyFill="1" applyAlignment="1">
      <alignment horizontal="left"/>
    </xf>
    <xf numFmtId="0" fontId="0" fillId="0" borderId="32" xfId="0" pivotButton="1" applyFont="1" applyBorder="1" applyAlignment="1"/>
    <xf numFmtId="0" fontId="0" fillId="0" borderId="34" xfId="0" applyFont="1" applyBorder="1" applyAlignment="1"/>
    <xf numFmtId="0" fontId="0" fillId="0" borderId="32" xfId="0" applyFont="1" applyBorder="1" applyAlignment="1">
      <alignment horizontal="left"/>
    </xf>
    <xf numFmtId="0" fontId="0" fillId="0" borderId="34" xfId="0" applyNumberFormat="1" applyFont="1" applyBorder="1" applyAlignment="1"/>
    <xf numFmtId="0" fontId="0" fillId="0" borderId="33" xfId="0" applyFont="1" applyBorder="1" applyAlignment="1">
      <alignment horizontal="left"/>
    </xf>
    <xf numFmtId="0" fontId="0" fillId="0" borderId="35" xfId="0" applyNumberFormat="1" applyFont="1" applyBorder="1" applyAlignment="1"/>
    <xf numFmtId="0" fontId="0" fillId="0" borderId="37" xfId="0" applyFont="1" applyBorder="1" applyAlignment="1">
      <alignment horizontal="left"/>
    </xf>
    <xf numFmtId="0" fontId="0" fillId="0" borderId="36" xfId="0" applyNumberFormat="1" applyFont="1" applyBorder="1" applyAlignment="1"/>
    <xf numFmtId="0" fontId="4" fillId="0" borderId="0" xfId="0" applyFont="1" applyFill="1" applyBorder="1" applyAlignment="1"/>
    <xf numFmtId="0" fontId="0" fillId="0" borderId="0" xfId="0" applyFont="1" applyFill="1" applyBorder="1" applyAlignment="1">
      <alignment horizontal="left"/>
    </xf>
    <xf numFmtId="0" fontId="0" fillId="0" borderId="0" xfId="0" applyNumberFormat="1" applyFont="1" applyFill="1" applyBorder="1" applyAlignment="1">
      <alignment horizontal="center"/>
    </xf>
    <xf numFmtId="0" fontId="4" fillId="0" borderId="0" xfId="0" applyFont="1" applyFill="1" applyBorder="1" applyAlignment="1">
      <alignment horizontal="left"/>
    </xf>
    <xf numFmtId="0" fontId="4" fillId="0" borderId="0" xfId="0" applyFont="1" applyAlignment="1"/>
    <xf numFmtId="0" fontId="0" fillId="0" borderId="38" xfId="0" applyNumberFormat="1" applyFont="1" applyBorder="1" applyAlignment="1"/>
    <xf numFmtId="0" fontId="2" fillId="0" borderId="0" xfId="4" applyFont="1" applyAlignment="1"/>
    <xf numFmtId="0" fontId="30" fillId="0" borderId="0" xfId="5" applyFont="1" applyFill="1" applyBorder="1" applyAlignment="1">
      <alignment vertical="top"/>
    </xf>
    <xf numFmtId="0" fontId="26" fillId="6" borderId="39" xfId="5" applyFont="1" applyFill="1" applyBorder="1" applyAlignment="1">
      <alignment horizontal="center" vertical="center" wrapText="1"/>
    </xf>
    <xf numFmtId="0" fontId="26" fillId="6" borderId="40" xfId="5" applyFont="1" applyFill="1" applyBorder="1" applyAlignment="1">
      <alignment horizontal="center" vertical="center" wrapText="1"/>
    </xf>
    <xf numFmtId="0" fontId="26" fillId="6" borderId="41" xfId="5" applyFont="1" applyFill="1" applyBorder="1" applyAlignment="1">
      <alignment horizontal="center" vertical="center" wrapText="1"/>
    </xf>
    <xf numFmtId="0" fontId="30" fillId="0" borderId="0" xfId="5" applyFont="1" applyFill="1" applyBorder="1" applyAlignment="1"/>
    <xf numFmtId="0" fontId="30" fillId="0" borderId="42" xfId="5" applyFont="1" applyFill="1" applyBorder="1" applyAlignment="1">
      <alignment horizontal="center" vertical="top"/>
    </xf>
    <xf numFmtId="0" fontId="30" fillId="0" borderId="43" xfId="3" applyFont="1" applyFill="1" applyBorder="1" applyAlignment="1" applyProtection="1">
      <alignment horizontal="left" vertical="top" wrapText="1"/>
    </xf>
    <xf numFmtId="0" fontId="31" fillId="0" borderId="44" xfId="3" applyFont="1" applyFill="1" applyBorder="1" applyAlignment="1">
      <alignment vertical="top" wrapText="1"/>
    </xf>
    <xf numFmtId="0" fontId="30" fillId="0" borderId="44" xfId="5" applyFont="1" applyFill="1" applyBorder="1" applyAlignment="1">
      <alignment vertical="top" wrapText="1"/>
    </xf>
    <xf numFmtId="0" fontId="30" fillId="0" borderId="44" xfId="3" applyFont="1" applyFill="1" applyBorder="1" applyAlignment="1">
      <alignment vertical="top" wrapText="1"/>
    </xf>
    <xf numFmtId="0" fontId="30" fillId="0" borderId="44" xfId="5" applyFont="1" applyFill="1" applyBorder="1" applyAlignment="1">
      <alignment vertical="top"/>
    </xf>
    <xf numFmtId="0" fontId="30" fillId="0" borderId="45" xfId="5" applyFont="1" applyFill="1" applyBorder="1" applyAlignment="1">
      <alignment horizontal="center" vertical="top"/>
    </xf>
    <xf numFmtId="0" fontId="30" fillId="0" borderId="46" xfId="3" applyFont="1" applyFill="1" applyBorder="1" applyAlignment="1" applyProtection="1">
      <alignment horizontal="left" vertical="top" wrapText="1"/>
    </xf>
    <xf numFmtId="0" fontId="30" fillId="0" borderId="47" xfId="5" applyFont="1" applyFill="1" applyBorder="1" applyAlignment="1">
      <alignment vertical="top" wrapText="1"/>
    </xf>
    <xf numFmtId="0" fontId="30" fillId="0" borderId="0" xfId="5" applyFont="1" applyFill="1" applyBorder="1" applyAlignment="1">
      <alignment horizontal="center" vertical="top"/>
    </xf>
    <xf numFmtId="0" fontId="30" fillId="0" borderId="0" xfId="5" applyFont="1" applyFill="1" applyBorder="1" applyAlignment="1">
      <alignment vertical="top" wrapText="1"/>
    </xf>
    <xf numFmtId="0" fontId="28" fillId="0" borderId="0" xfId="5" applyFont="1" applyFill="1" applyBorder="1" applyAlignment="1">
      <alignment vertical="top"/>
    </xf>
    <xf numFmtId="0" fontId="0" fillId="0" borderId="48" xfId="0" applyFont="1" applyBorder="1" applyAlignment="1"/>
    <xf numFmtId="0" fontId="0" fillId="0" borderId="49" xfId="0" applyFont="1" applyBorder="1" applyAlignment="1"/>
    <xf numFmtId="0" fontId="0" fillId="0" borderId="50" xfId="0" applyFont="1" applyBorder="1" applyAlignment="1"/>
    <xf numFmtId="0" fontId="0" fillId="0" borderId="51" xfId="0" applyFont="1" applyBorder="1" applyAlignment="1"/>
    <xf numFmtId="0" fontId="0" fillId="0" borderId="52" xfId="0" applyFont="1" applyBorder="1" applyAlignment="1"/>
    <xf numFmtId="0" fontId="0" fillId="0" borderId="48" xfId="0" applyFont="1" applyBorder="1" applyAlignment="1">
      <alignment horizontal="left"/>
    </xf>
    <xf numFmtId="0" fontId="0" fillId="0" borderId="48" xfId="0" applyNumberFormat="1" applyFont="1" applyBorder="1" applyAlignment="1"/>
    <xf numFmtId="0" fontId="0" fillId="0" borderId="51" xfId="0" applyNumberFormat="1" applyFont="1" applyBorder="1" applyAlignment="1"/>
    <xf numFmtId="0" fontId="0" fillId="0" borderId="52" xfId="0" applyNumberFormat="1" applyFont="1" applyBorder="1" applyAlignment="1"/>
    <xf numFmtId="0" fontId="0" fillId="0" borderId="53" xfId="0" applyFont="1" applyBorder="1" applyAlignment="1">
      <alignment horizontal="left"/>
    </xf>
    <xf numFmtId="0" fontId="0" fillId="0" borderId="53" xfId="0" applyNumberFormat="1" applyFont="1" applyBorder="1" applyAlignment="1"/>
    <xf numFmtId="0" fontId="0" fillId="0" borderId="54" xfId="0" applyNumberFormat="1" applyFont="1" applyBorder="1" applyAlignment="1"/>
    <xf numFmtId="0" fontId="0" fillId="0" borderId="55" xfId="0" applyFont="1" applyBorder="1" applyAlignment="1">
      <alignment horizontal="left"/>
    </xf>
    <xf numFmtId="0" fontId="0" fillId="0" borderId="55" xfId="0" applyNumberFormat="1" applyFont="1" applyBorder="1" applyAlignment="1"/>
    <xf numFmtId="0" fontId="0" fillId="0" borderId="56" xfId="0" applyNumberFormat="1" applyFont="1" applyBorder="1" applyAlignment="1"/>
    <xf numFmtId="0" fontId="0" fillId="0" borderId="57" xfId="0" applyNumberFormat="1" applyFont="1" applyBorder="1" applyAlignment="1"/>
    <xf numFmtId="9" fontId="0" fillId="0" borderId="0" xfId="6" applyFont="1" applyFill="1" applyBorder="1" applyAlignment="1">
      <alignment horizontal="center"/>
    </xf>
    <xf numFmtId="0" fontId="22" fillId="0" borderId="0" xfId="0" applyFont="1" applyFill="1" applyBorder="1" applyAlignment="1"/>
    <xf numFmtId="0" fontId="22" fillId="4" borderId="24" xfId="0" applyFont="1" applyFill="1" applyBorder="1" applyAlignment="1">
      <alignment horizontal="left" vertical="top" wrapText="1"/>
    </xf>
    <xf numFmtId="0" fontId="22" fillId="4" borderId="25" xfId="0" applyFont="1" applyFill="1" applyBorder="1" applyAlignment="1">
      <alignment horizontal="left" vertical="top" wrapText="1"/>
    </xf>
    <xf numFmtId="0" fontId="22" fillId="4" borderId="26" xfId="0" applyFont="1" applyFill="1" applyBorder="1" applyAlignment="1">
      <alignment horizontal="left" vertical="top" wrapText="1"/>
    </xf>
    <xf numFmtId="0" fontId="22" fillId="4" borderId="27" xfId="0" applyFont="1" applyFill="1" applyBorder="1" applyAlignment="1">
      <alignment horizontal="left" vertical="top" wrapText="1"/>
    </xf>
    <xf numFmtId="0" fontId="22" fillId="4" borderId="0" xfId="0" applyFont="1" applyFill="1" applyBorder="1" applyAlignment="1">
      <alignment horizontal="left" vertical="top" wrapText="1"/>
    </xf>
    <xf numFmtId="0" fontId="22" fillId="4" borderId="28" xfId="0" applyFont="1" applyFill="1" applyBorder="1" applyAlignment="1">
      <alignment horizontal="left" vertical="top" wrapText="1"/>
    </xf>
    <xf numFmtId="0" fontId="22" fillId="4" borderId="29" xfId="0" applyFont="1" applyFill="1" applyBorder="1" applyAlignment="1">
      <alignment horizontal="left" vertical="top" wrapText="1"/>
    </xf>
    <xf numFmtId="0" fontId="22" fillId="4" borderId="30" xfId="0" applyFont="1" applyFill="1" applyBorder="1" applyAlignment="1">
      <alignment horizontal="left" vertical="top" wrapText="1"/>
    </xf>
    <xf numFmtId="0" fontId="22" fillId="4" borderId="31" xfId="0" applyFont="1" applyFill="1" applyBorder="1" applyAlignment="1">
      <alignment horizontal="left" vertical="top" wrapText="1"/>
    </xf>
    <xf numFmtId="0" fontId="15" fillId="0" borderId="1" xfId="2" applyFont="1" applyFill="1" applyBorder="1" applyAlignment="1">
      <alignment horizontal="center" vertical="center"/>
    </xf>
    <xf numFmtId="0" fontId="15" fillId="0" borderId="2" xfId="2" applyFont="1" applyFill="1" applyBorder="1" applyAlignment="1">
      <alignment horizontal="center" vertical="center"/>
    </xf>
    <xf numFmtId="0" fontId="16" fillId="3" borderId="3" xfId="2" applyFont="1" applyFill="1" applyBorder="1" applyAlignment="1">
      <alignment horizontal="center" vertical="center" wrapText="1"/>
    </xf>
    <xf numFmtId="0" fontId="16" fillId="3" borderId="7" xfId="2" applyFont="1" applyFill="1" applyBorder="1" applyAlignment="1">
      <alignment horizontal="center" vertical="center" wrapText="1"/>
    </xf>
    <xf numFmtId="0" fontId="16" fillId="3" borderId="4" xfId="2" applyFont="1" applyFill="1" applyBorder="1" applyAlignment="1">
      <alignment horizontal="center" vertical="center" wrapText="1"/>
    </xf>
    <xf numFmtId="0" fontId="16" fillId="3" borderId="5" xfId="2" applyFont="1" applyFill="1" applyBorder="1" applyAlignment="1">
      <alignment horizontal="center" vertical="center" wrapText="1"/>
    </xf>
    <xf numFmtId="0" fontId="16" fillId="3" borderId="6" xfId="2" applyFont="1" applyFill="1" applyBorder="1" applyAlignment="1">
      <alignment horizontal="center" vertical="center" wrapText="1"/>
    </xf>
    <xf numFmtId="0" fontId="16" fillId="3" borderId="20" xfId="2" applyFont="1" applyFill="1" applyBorder="1" applyAlignment="1">
      <alignment horizontal="center" vertical="center" wrapText="1"/>
    </xf>
    <xf numFmtId="0" fontId="1" fillId="0" borderId="0" xfId="4" applyFont="1" applyAlignment="1">
      <alignment horizontal="center"/>
    </xf>
  </cellXfs>
  <cellStyles count="7">
    <cellStyle name="Hyperlink" xfId="1" builtinId="8"/>
    <cellStyle name="Normal" xfId="0" builtinId="0"/>
    <cellStyle name="Normal 2" xfId="2" xr:uid="{61CD8390-3681-A544-8849-26E487A0F8EC}"/>
    <cellStyle name="Normal 3" xfId="4" xr:uid="{BBE54DEF-32FC-1E4D-BB35-1060C9BF5602}"/>
    <cellStyle name="Normal 4" xfId="5" xr:uid="{9722C3C3-14A5-8542-B565-C88869BDB888}"/>
    <cellStyle name="Normal 7" xfId="3" xr:uid="{8C292321-F245-AB40-B6EC-9AA5E52904F6}"/>
    <cellStyle name="Percent" xfId="6" builtinId="5"/>
  </cellStyles>
  <dxfs count="12">
    <dxf>
      <font>
        <color rgb="FF9C0006"/>
      </font>
      <fill>
        <patternFill>
          <bgColor rgb="FFFFC7CE"/>
        </patternFill>
      </fill>
    </dxf>
    <dxf>
      <font>
        <color rgb="FF006100"/>
      </font>
      <fill>
        <patternFill>
          <bgColor rgb="FFC6EFCE"/>
        </patternFill>
      </fill>
    </dxf>
    <dxf>
      <fill>
        <patternFill patternType="none">
          <fgColor indexed="64"/>
          <bgColor auto="1"/>
        </patternFill>
      </fill>
    </dxf>
    <dxf>
      <font>
        <b val="0"/>
        <i val="0"/>
        <strike val="0"/>
        <condense val="0"/>
        <extend val="0"/>
        <outline val="0"/>
        <shadow val="0"/>
        <u val="none"/>
        <vertAlign val="baseline"/>
        <sz val="11"/>
        <color rgb="FF000000"/>
        <name val="Calibri"/>
        <scheme val="none"/>
      </font>
      <numFmt numFmtId="0" formatCode="General"/>
      <fill>
        <patternFill patternType="none">
          <fgColor indexed="64"/>
          <bgColor indexed="65"/>
        </patternFill>
      </fill>
      <alignment horizontal="center" vertical="bottom" textRotation="0" wrapText="0" indent="0" justifyLastLine="0" shrinkToFit="0" readingOrder="0"/>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ont>
        <b/>
        <family val="2"/>
      </font>
      <fill>
        <patternFill patternType="none">
          <fgColor indexed="64"/>
          <bgColor auto="1"/>
        </patternFill>
      </fill>
    </dxf>
    <dxf>
      <fill>
        <patternFill patternType="solid">
          <fgColor rgb="FFD9E2F3"/>
          <bgColor rgb="FFD9E2F3"/>
        </patternFill>
      </fill>
    </dxf>
    <dxf>
      <fill>
        <patternFill patternType="solid">
          <fgColor rgb="FFD9E2F3"/>
          <bgColor rgb="FFD9E2F3"/>
        </patternFill>
      </fill>
    </dxf>
    <dxf>
      <fill>
        <patternFill patternType="solid">
          <fgColor rgb="FF4472C4"/>
          <bgColor rgb="FF4472C4"/>
        </patternFill>
      </fill>
    </dxf>
  </dxfs>
  <tableStyles count="1">
    <tableStyle name="Sheet1-style" pivot="0" count="3" xr9:uid="{00000000-0011-0000-FFFF-FFFF00000000}">
      <tableStyleElement type="headerRow" dxfId="11"/>
      <tableStyleElement type="firstRowStripe" dxfId="10"/>
      <tableStyleElement type="secondRowStripe" dxfId="9"/>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pivotCacheDefinition" Target="pivotCache/pivotCacheDefinition3.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pivotCacheDefinition" Target="pivotCache/pivotCacheDefinition2.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[800-53 subcontrol relations.xlsx]Sheet1!PivotTable1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strRef>
              <c:f>Sheet1!$G$2</c:f>
              <c:strCache>
                <c:ptCount val="1"/>
                <c:pt idx="0">
                  <c:v>Total</c:v>
                </c:pt>
              </c:strCache>
            </c:strRef>
          </c:tx>
          <c:spPr>
            <a:solidFill>
              <a:schemeClr val="accent1"/>
            </a:solidFill>
            <a:ln>
              <a:noFill/>
            </a:ln>
            <a:effectLst/>
          </c:spPr>
          <c:invertIfNegative val="0"/>
          <c:cat>
            <c:strRef>
              <c:f>Sheet1!$F$3:$F$20</c:f>
              <c:strCache>
                <c:ptCount val="17"/>
                <c:pt idx="0">
                  <c:v>SC</c:v>
                </c:pt>
                <c:pt idx="1">
                  <c:v>SA</c:v>
                </c:pt>
                <c:pt idx="2">
                  <c:v>AC</c:v>
                </c:pt>
                <c:pt idx="3">
                  <c:v>SI</c:v>
                </c:pt>
                <c:pt idx="4">
                  <c:v>AU</c:v>
                </c:pt>
                <c:pt idx="5">
                  <c:v>PE</c:v>
                </c:pt>
                <c:pt idx="6">
                  <c:v>IA</c:v>
                </c:pt>
                <c:pt idx="7">
                  <c:v>CM</c:v>
                </c:pt>
                <c:pt idx="8">
                  <c:v>CP</c:v>
                </c:pt>
                <c:pt idx="9">
                  <c:v>MP</c:v>
                </c:pt>
                <c:pt idx="10">
                  <c:v>IR</c:v>
                </c:pt>
                <c:pt idx="11">
                  <c:v>MA</c:v>
                </c:pt>
                <c:pt idx="12">
                  <c:v>PL</c:v>
                </c:pt>
                <c:pt idx="13">
                  <c:v>CA</c:v>
                </c:pt>
                <c:pt idx="14">
                  <c:v>PS</c:v>
                </c:pt>
                <c:pt idx="15">
                  <c:v>RA</c:v>
                </c:pt>
                <c:pt idx="16">
                  <c:v>AT</c:v>
                </c:pt>
              </c:strCache>
            </c:strRef>
          </c:cat>
          <c:val>
            <c:numRef>
              <c:f>Sheet1!$G$3:$G$20</c:f>
              <c:numCache>
                <c:formatCode>General</c:formatCode>
                <c:ptCount val="17"/>
                <c:pt idx="0">
                  <c:v>98</c:v>
                </c:pt>
                <c:pt idx="1">
                  <c:v>72</c:v>
                </c:pt>
                <c:pt idx="2">
                  <c:v>72</c:v>
                </c:pt>
                <c:pt idx="3">
                  <c:v>52</c:v>
                </c:pt>
                <c:pt idx="4">
                  <c:v>32</c:v>
                </c:pt>
                <c:pt idx="5">
                  <c:v>26</c:v>
                </c:pt>
                <c:pt idx="6">
                  <c:v>26</c:v>
                </c:pt>
                <c:pt idx="7">
                  <c:v>19</c:v>
                </c:pt>
                <c:pt idx="8">
                  <c:v>19</c:v>
                </c:pt>
                <c:pt idx="9">
                  <c:v>18</c:v>
                </c:pt>
                <c:pt idx="10">
                  <c:v>13</c:v>
                </c:pt>
                <c:pt idx="11">
                  <c:v>13</c:v>
                </c:pt>
                <c:pt idx="12">
                  <c:v>9</c:v>
                </c:pt>
                <c:pt idx="13">
                  <c:v>8</c:v>
                </c:pt>
                <c:pt idx="14">
                  <c:v>6</c:v>
                </c:pt>
                <c:pt idx="15">
                  <c:v>4</c:v>
                </c:pt>
                <c:pt idx="16">
                  <c:v>4</c:v>
                </c:pt>
              </c:numCache>
            </c:numRef>
          </c:val>
          <c:extLst>
            <c:ext xmlns:c16="http://schemas.microsoft.com/office/drawing/2014/chart" uri="{C3380CC4-5D6E-409C-BE32-E72D297353CC}">
              <c16:uniqueId val="{00000000-94A2-1D41-A226-6765A68427F3}"/>
            </c:ext>
          </c:extLst>
        </c:ser>
        <c:dLbls>
          <c:showLegendKey val="0"/>
          <c:showVal val="0"/>
          <c:showCatName val="0"/>
          <c:showSerName val="0"/>
          <c:showPercent val="0"/>
          <c:showBubbleSize val="0"/>
        </c:dLbls>
        <c:gapWidth val="219"/>
        <c:overlap val="-27"/>
        <c:axId val="949538464"/>
        <c:axId val="949562176"/>
      </c:barChart>
      <c:catAx>
        <c:axId val="9495384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9562176"/>
        <c:crosses val="autoZero"/>
        <c:auto val="1"/>
        <c:lblAlgn val="ctr"/>
        <c:lblOffset val="100"/>
        <c:noMultiLvlLbl val="0"/>
      </c:catAx>
      <c:valAx>
        <c:axId val="9495621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95384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400" b="0" i="0" u="none" strike="noStrike" kern="1200" spc="0" baseline="0">
                <a:solidFill>
                  <a:schemeClr val="tx1">
                    <a:lumMod val="65000"/>
                    <a:lumOff val="35000"/>
                  </a:schemeClr>
                </a:solidFill>
                <a:latin typeface="+mn-lt"/>
                <a:ea typeface="+mn-ea"/>
                <a:cs typeface="+mn-cs"/>
              </a:defRPr>
            </a:pPr>
            <a:r>
              <a:rPr lang="en-US" sz="2400"/>
              <a:t>NIST 800-53 Controls Bar Chart</a:t>
            </a:r>
          </a:p>
        </c:rich>
      </c:tx>
      <c:overlay val="0"/>
      <c:spPr>
        <a:noFill/>
        <a:ln>
          <a:noFill/>
        </a:ln>
        <a:effectLst/>
      </c:spPr>
      <c:txPr>
        <a:bodyPr rot="0" spcFirstLastPara="1" vertOverflow="ellipsis" vert="horz" wrap="square" anchor="ctr" anchorCtr="1"/>
        <a:lstStyle/>
        <a:p>
          <a:pPr>
            <a:defRPr sz="2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Dashboard!$B$3</c:f>
              <c:strCache>
                <c:ptCount val="1"/>
                <c:pt idx="0">
                  <c:v>AC</c:v>
                </c:pt>
              </c:strCache>
            </c:strRef>
          </c:tx>
          <c:spPr>
            <a:solidFill>
              <a:schemeClr val="accent1"/>
            </a:solidFill>
            <a:ln>
              <a:noFill/>
            </a:ln>
            <a:effectLst/>
          </c:spPr>
          <c:invertIfNegative val="0"/>
          <c:cat>
            <c:strRef>
              <c:f>Dashboard!$C$2:$E$2</c:f>
              <c:strCache>
                <c:ptCount val="3"/>
                <c:pt idx="0">
                  <c:v>Low</c:v>
                </c:pt>
                <c:pt idx="1">
                  <c:v>Moderate</c:v>
                </c:pt>
                <c:pt idx="2">
                  <c:v>High</c:v>
                </c:pt>
              </c:strCache>
            </c:strRef>
          </c:cat>
          <c:val>
            <c:numRef>
              <c:f>Dashboard!$C$3:$E$3</c:f>
              <c:numCache>
                <c:formatCode>General</c:formatCode>
                <c:ptCount val="3"/>
                <c:pt idx="0">
                  <c:v>11</c:v>
                </c:pt>
                <c:pt idx="1">
                  <c:v>43</c:v>
                </c:pt>
                <c:pt idx="2">
                  <c:v>54</c:v>
                </c:pt>
              </c:numCache>
            </c:numRef>
          </c:val>
          <c:extLst>
            <c:ext xmlns:c16="http://schemas.microsoft.com/office/drawing/2014/chart" uri="{C3380CC4-5D6E-409C-BE32-E72D297353CC}">
              <c16:uniqueId val="{00000000-B301-EE45-93A4-742F185F10C0}"/>
            </c:ext>
          </c:extLst>
        </c:ser>
        <c:ser>
          <c:idx val="1"/>
          <c:order val="1"/>
          <c:tx>
            <c:strRef>
              <c:f>Dashboard!$B$4</c:f>
              <c:strCache>
                <c:ptCount val="1"/>
                <c:pt idx="0">
                  <c:v>AT</c:v>
                </c:pt>
              </c:strCache>
            </c:strRef>
          </c:tx>
          <c:spPr>
            <a:solidFill>
              <a:schemeClr val="accent2"/>
            </a:solidFill>
            <a:ln>
              <a:noFill/>
            </a:ln>
            <a:effectLst/>
          </c:spPr>
          <c:invertIfNegative val="0"/>
          <c:cat>
            <c:strRef>
              <c:f>Dashboard!$C$2:$E$2</c:f>
              <c:strCache>
                <c:ptCount val="3"/>
                <c:pt idx="0">
                  <c:v>Low</c:v>
                </c:pt>
                <c:pt idx="1">
                  <c:v>Moderate</c:v>
                </c:pt>
                <c:pt idx="2">
                  <c:v>High</c:v>
                </c:pt>
              </c:strCache>
            </c:strRef>
          </c:cat>
          <c:val>
            <c:numRef>
              <c:f>Dashboard!$C$4:$E$4</c:f>
              <c:numCache>
                <c:formatCode>General</c:formatCode>
                <c:ptCount val="3"/>
                <c:pt idx="0">
                  <c:v>4</c:v>
                </c:pt>
                <c:pt idx="1">
                  <c:v>5</c:v>
                </c:pt>
                <c:pt idx="2">
                  <c:v>7</c:v>
                </c:pt>
              </c:numCache>
            </c:numRef>
          </c:val>
          <c:extLst>
            <c:ext xmlns:c16="http://schemas.microsoft.com/office/drawing/2014/chart" uri="{C3380CC4-5D6E-409C-BE32-E72D297353CC}">
              <c16:uniqueId val="{00000001-B301-EE45-93A4-742F185F10C0}"/>
            </c:ext>
          </c:extLst>
        </c:ser>
        <c:ser>
          <c:idx val="2"/>
          <c:order val="2"/>
          <c:tx>
            <c:strRef>
              <c:f>Dashboard!$B$5</c:f>
              <c:strCache>
                <c:ptCount val="1"/>
                <c:pt idx="0">
                  <c:v>AU</c:v>
                </c:pt>
              </c:strCache>
            </c:strRef>
          </c:tx>
          <c:spPr>
            <a:solidFill>
              <a:schemeClr val="accent3"/>
            </a:solidFill>
            <a:ln>
              <a:noFill/>
            </a:ln>
            <a:effectLst/>
          </c:spPr>
          <c:invertIfNegative val="0"/>
          <c:cat>
            <c:strRef>
              <c:f>Dashboard!$C$2:$E$2</c:f>
              <c:strCache>
                <c:ptCount val="3"/>
                <c:pt idx="0">
                  <c:v>Low</c:v>
                </c:pt>
                <c:pt idx="1">
                  <c:v>Moderate</c:v>
                </c:pt>
                <c:pt idx="2">
                  <c:v>High</c:v>
                </c:pt>
              </c:strCache>
            </c:strRef>
          </c:cat>
          <c:val>
            <c:numRef>
              <c:f>Dashboard!$C$5:$E$5</c:f>
              <c:numCache>
                <c:formatCode>General</c:formatCode>
                <c:ptCount val="3"/>
                <c:pt idx="0">
                  <c:v>10</c:v>
                </c:pt>
                <c:pt idx="1">
                  <c:v>19</c:v>
                </c:pt>
                <c:pt idx="2">
                  <c:v>31</c:v>
                </c:pt>
              </c:numCache>
            </c:numRef>
          </c:val>
          <c:extLst>
            <c:ext xmlns:c16="http://schemas.microsoft.com/office/drawing/2014/chart" uri="{C3380CC4-5D6E-409C-BE32-E72D297353CC}">
              <c16:uniqueId val="{00000002-B301-EE45-93A4-742F185F10C0}"/>
            </c:ext>
          </c:extLst>
        </c:ser>
        <c:ser>
          <c:idx val="3"/>
          <c:order val="3"/>
          <c:tx>
            <c:strRef>
              <c:f>Dashboard!$B$6</c:f>
              <c:strCache>
                <c:ptCount val="1"/>
                <c:pt idx="0">
                  <c:v>CA</c:v>
                </c:pt>
              </c:strCache>
            </c:strRef>
          </c:tx>
          <c:spPr>
            <a:solidFill>
              <a:schemeClr val="accent4"/>
            </a:solidFill>
            <a:ln>
              <a:noFill/>
            </a:ln>
            <a:effectLst/>
          </c:spPr>
          <c:invertIfNegative val="0"/>
          <c:cat>
            <c:strRef>
              <c:f>Dashboard!$C$2:$E$2</c:f>
              <c:strCache>
                <c:ptCount val="3"/>
                <c:pt idx="0">
                  <c:v>Low</c:v>
                </c:pt>
                <c:pt idx="1">
                  <c:v>Moderate</c:v>
                </c:pt>
                <c:pt idx="2">
                  <c:v>High</c:v>
                </c:pt>
              </c:strCache>
            </c:strRef>
          </c:cat>
          <c:val>
            <c:numRef>
              <c:f>Dashboard!$C$6:$E$6</c:f>
              <c:numCache>
                <c:formatCode>General</c:formatCode>
                <c:ptCount val="3"/>
                <c:pt idx="0">
                  <c:v>7</c:v>
                </c:pt>
                <c:pt idx="1">
                  <c:v>15</c:v>
                </c:pt>
                <c:pt idx="2">
                  <c:v>16</c:v>
                </c:pt>
              </c:numCache>
            </c:numRef>
          </c:val>
          <c:extLst>
            <c:ext xmlns:c16="http://schemas.microsoft.com/office/drawing/2014/chart" uri="{C3380CC4-5D6E-409C-BE32-E72D297353CC}">
              <c16:uniqueId val="{00000003-B301-EE45-93A4-742F185F10C0}"/>
            </c:ext>
          </c:extLst>
        </c:ser>
        <c:ser>
          <c:idx val="4"/>
          <c:order val="4"/>
          <c:tx>
            <c:strRef>
              <c:f>Dashboard!$B$7</c:f>
              <c:strCache>
                <c:ptCount val="1"/>
                <c:pt idx="0">
                  <c:v>CM</c:v>
                </c:pt>
              </c:strCache>
            </c:strRef>
          </c:tx>
          <c:spPr>
            <a:solidFill>
              <a:schemeClr val="accent5"/>
            </a:solidFill>
            <a:ln>
              <a:noFill/>
            </a:ln>
            <a:effectLst/>
          </c:spPr>
          <c:invertIfNegative val="0"/>
          <c:cat>
            <c:strRef>
              <c:f>Dashboard!$C$2:$E$2</c:f>
              <c:strCache>
                <c:ptCount val="3"/>
                <c:pt idx="0">
                  <c:v>Low</c:v>
                </c:pt>
                <c:pt idx="1">
                  <c:v>Moderate</c:v>
                </c:pt>
                <c:pt idx="2">
                  <c:v>High</c:v>
                </c:pt>
              </c:strCache>
            </c:strRef>
          </c:cat>
          <c:val>
            <c:numRef>
              <c:f>Dashboard!$C$7:$E$7</c:f>
              <c:numCache>
                <c:formatCode>General</c:formatCode>
                <c:ptCount val="3"/>
                <c:pt idx="0">
                  <c:v>8</c:v>
                </c:pt>
                <c:pt idx="1">
                  <c:v>26</c:v>
                </c:pt>
                <c:pt idx="2">
                  <c:v>36</c:v>
                </c:pt>
              </c:numCache>
            </c:numRef>
          </c:val>
          <c:extLst>
            <c:ext xmlns:c16="http://schemas.microsoft.com/office/drawing/2014/chart" uri="{C3380CC4-5D6E-409C-BE32-E72D297353CC}">
              <c16:uniqueId val="{00000004-B301-EE45-93A4-742F185F10C0}"/>
            </c:ext>
          </c:extLst>
        </c:ser>
        <c:ser>
          <c:idx val="5"/>
          <c:order val="5"/>
          <c:tx>
            <c:strRef>
              <c:f>Dashboard!$B$8</c:f>
              <c:strCache>
                <c:ptCount val="1"/>
                <c:pt idx="0">
                  <c:v>CP</c:v>
                </c:pt>
              </c:strCache>
            </c:strRef>
          </c:tx>
          <c:spPr>
            <a:solidFill>
              <a:schemeClr val="accent6"/>
            </a:solidFill>
            <a:ln>
              <a:noFill/>
            </a:ln>
            <a:effectLst/>
          </c:spPr>
          <c:invertIfNegative val="0"/>
          <c:cat>
            <c:strRef>
              <c:f>Dashboard!$C$2:$E$2</c:f>
              <c:strCache>
                <c:ptCount val="3"/>
                <c:pt idx="0">
                  <c:v>Low</c:v>
                </c:pt>
                <c:pt idx="1">
                  <c:v>Moderate</c:v>
                </c:pt>
                <c:pt idx="2">
                  <c:v>High</c:v>
                </c:pt>
              </c:strCache>
            </c:strRef>
          </c:cat>
          <c:val>
            <c:numRef>
              <c:f>Dashboard!$C$8:$E$8</c:f>
              <c:numCache>
                <c:formatCode>General</c:formatCode>
                <c:ptCount val="3"/>
                <c:pt idx="0">
                  <c:v>6</c:v>
                </c:pt>
                <c:pt idx="1">
                  <c:v>24</c:v>
                </c:pt>
                <c:pt idx="2">
                  <c:v>35</c:v>
                </c:pt>
              </c:numCache>
            </c:numRef>
          </c:val>
          <c:extLst>
            <c:ext xmlns:c16="http://schemas.microsoft.com/office/drawing/2014/chart" uri="{C3380CC4-5D6E-409C-BE32-E72D297353CC}">
              <c16:uniqueId val="{00000005-B301-EE45-93A4-742F185F10C0}"/>
            </c:ext>
          </c:extLst>
        </c:ser>
        <c:ser>
          <c:idx val="6"/>
          <c:order val="6"/>
          <c:tx>
            <c:strRef>
              <c:f>Dashboard!$B$9</c:f>
              <c:strCache>
                <c:ptCount val="1"/>
                <c:pt idx="0">
                  <c:v>IA</c:v>
                </c:pt>
              </c:strCache>
            </c:strRef>
          </c:tx>
          <c:spPr>
            <a:solidFill>
              <a:schemeClr val="accent1">
                <a:lumMod val="60000"/>
              </a:schemeClr>
            </a:solidFill>
            <a:ln>
              <a:noFill/>
            </a:ln>
            <a:effectLst/>
          </c:spPr>
          <c:invertIfNegative val="0"/>
          <c:cat>
            <c:strRef>
              <c:f>Dashboard!$C$2:$E$2</c:f>
              <c:strCache>
                <c:ptCount val="3"/>
                <c:pt idx="0">
                  <c:v>Low</c:v>
                </c:pt>
                <c:pt idx="1">
                  <c:v>Moderate</c:v>
                </c:pt>
                <c:pt idx="2">
                  <c:v>High</c:v>
                </c:pt>
              </c:strCache>
            </c:strRef>
          </c:cat>
          <c:val>
            <c:numRef>
              <c:f>Dashboard!$C$9:$E$9</c:f>
              <c:numCache>
                <c:formatCode>General</c:formatCode>
                <c:ptCount val="3"/>
                <c:pt idx="0">
                  <c:v>15</c:v>
                </c:pt>
                <c:pt idx="1">
                  <c:v>27</c:v>
                </c:pt>
                <c:pt idx="2">
                  <c:v>31</c:v>
                </c:pt>
              </c:numCache>
            </c:numRef>
          </c:val>
          <c:extLst>
            <c:ext xmlns:c16="http://schemas.microsoft.com/office/drawing/2014/chart" uri="{C3380CC4-5D6E-409C-BE32-E72D297353CC}">
              <c16:uniqueId val="{00000006-B301-EE45-93A4-742F185F10C0}"/>
            </c:ext>
          </c:extLst>
        </c:ser>
        <c:ser>
          <c:idx val="7"/>
          <c:order val="7"/>
          <c:tx>
            <c:strRef>
              <c:f>Dashboard!$B$10</c:f>
              <c:strCache>
                <c:ptCount val="1"/>
                <c:pt idx="0">
                  <c:v>IR</c:v>
                </c:pt>
              </c:strCache>
            </c:strRef>
          </c:tx>
          <c:spPr>
            <a:solidFill>
              <a:schemeClr val="accent2">
                <a:lumMod val="60000"/>
              </a:schemeClr>
            </a:solidFill>
            <a:ln>
              <a:noFill/>
            </a:ln>
            <a:effectLst/>
          </c:spPr>
          <c:invertIfNegative val="0"/>
          <c:cat>
            <c:strRef>
              <c:f>Dashboard!$C$2:$E$2</c:f>
              <c:strCache>
                <c:ptCount val="3"/>
                <c:pt idx="0">
                  <c:v>Low</c:v>
                </c:pt>
                <c:pt idx="1">
                  <c:v>Moderate</c:v>
                </c:pt>
                <c:pt idx="2">
                  <c:v>High</c:v>
                </c:pt>
              </c:strCache>
            </c:strRef>
          </c:cat>
          <c:val>
            <c:numRef>
              <c:f>Dashboard!$C$10:$E$10</c:f>
              <c:numCache>
                <c:formatCode>General</c:formatCode>
                <c:ptCount val="3"/>
                <c:pt idx="0">
                  <c:v>7</c:v>
                </c:pt>
                <c:pt idx="1">
                  <c:v>13</c:v>
                </c:pt>
                <c:pt idx="2">
                  <c:v>21</c:v>
                </c:pt>
              </c:numCache>
            </c:numRef>
          </c:val>
          <c:extLst>
            <c:ext xmlns:c16="http://schemas.microsoft.com/office/drawing/2014/chart" uri="{C3380CC4-5D6E-409C-BE32-E72D297353CC}">
              <c16:uniqueId val="{00000007-B301-EE45-93A4-742F185F10C0}"/>
            </c:ext>
          </c:extLst>
        </c:ser>
        <c:ser>
          <c:idx val="8"/>
          <c:order val="8"/>
          <c:tx>
            <c:strRef>
              <c:f>Dashboard!$B$11</c:f>
              <c:strCache>
                <c:ptCount val="1"/>
                <c:pt idx="0">
                  <c:v>MA</c:v>
                </c:pt>
              </c:strCache>
            </c:strRef>
          </c:tx>
          <c:spPr>
            <a:solidFill>
              <a:schemeClr val="accent3">
                <a:lumMod val="60000"/>
              </a:schemeClr>
            </a:solidFill>
            <a:ln>
              <a:noFill/>
            </a:ln>
            <a:effectLst/>
          </c:spPr>
          <c:invertIfNegative val="0"/>
          <c:cat>
            <c:strRef>
              <c:f>Dashboard!$C$2:$E$2</c:f>
              <c:strCache>
                <c:ptCount val="3"/>
                <c:pt idx="0">
                  <c:v>Low</c:v>
                </c:pt>
                <c:pt idx="1">
                  <c:v>Moderate</c:v>
                </c:pt>
                <c:pt idx="2">
                  <c:v>High</c:v>
                </c:pt>
              </c:strCache>
            </c:strRef>
          </c:cat>
          <c:val>
            <c:numRef>
              <c:f>Dashboard!$C$11:$E$11</c:f>
              <c:numCache>
                <c:formatCode>General</c:formatCode>
                <c:ptCount val="3"/>
                <c:pt idx="0">
                  <c:v>4</c:v>
                </c:pt>
                <c:pt idx="1">
                  <c:v>11</c:v>
                </c:pt>
                <c:pt idx="2">
                  <c:v>14</c:v>
                </c:pt>
              </c:numCache>
            </c:numRef>
          </c:val>
          <c:extLst>
            <c:ext xmlns:c16="http://schemas.microsoft.com/office/drawing/2014/chart" uri="{C3380CC4-5D6E-409C-BE32-E72D297353CC}">
              <c16:uniqueId val="{00000008-B301-EE45-93A4-742F185F10C0}"/>
            </c:ext>
          </c:extLst>
        </c:ser>
        <c:ser>
          <c:idx val="9"/>
          <c:order val="9"/>
          <c:tx>
            <c:strRef>
              <c:f>Dashboard!$B$12</c:f>
              <c:strCache>
                <c:ptCount val="1"/>
                <c:pt idx="0">
                  <c:v>MP</c:v>
                </c:pt>
              </c:strCache>
            </c:strRef>
          </c:tx>
          <c:spPr>
            <a:solidFill>
              <a:schemeClr val="accent4">
                <a:lumMod val="60000"/>
              </a:schemeClr>
            </a:solidFill>
            <a:ln>
              <a:noFill/>
            </a:ln>
            <a:effectLst/>
          </c:spPr>
          <c:invertIfNegative val="0"/>
          <c:cat>
            <c:strRef>
              <c:f>Dashboard!$C$2:$E$2</c:f>
              <c:strCache>
                <c:ptCount val="3"/>
                <c:pt idx="0">
                  <c:v>Low</c:v>
                </c:pt>
                <c:pt idx="1">
                  <c:v>Moderate</c:v>
                </c:pt>
                <c:pt idx="2">
                  <c:v>High</c:v>
                </c:pt>
              </c:strCache>
            </c:strRef>
          </c:cat>
          <c:val>
            <c:numRef>
              <c:f>Dashboard!$C$12:$E$12</c:f>
              <c:numCache>
                <c:formatCode>General</c:formatCode>
                <c:ptCount val="3"/>
                <c:pt idx="0">
                  <c:v>4</c:v>
                </c:pt>
                <c:pt idx="1">
                  <c:v>10</c:v>
                </c:pt>
                <c:pt idx="2">
                  <c:v>12</c:v>
                </c:pt>
              </c:numCache>
            </c:numRef>
          </c:val>
          <c:extLst>
            <c:ext xmlns:c16="http://schemas.microsoft.com/office/drawing/2014/chart" uri="{C3380CC4-5D6E-409C-BE32-E72D297353CC}">
              <c16:uniqueId val="{00000009-B301-EE45-93A4-742F185F10C0}"/>
            </c:ext>
          </c:extLst>
        </c:ser>
        <c:ser>
          <c:idx val="10"/>
          <c:order val="10"/>
          <c:tx>
            <c:strRef>
              <c:f>Dashboard!$B$13</c:f>
              <c:strCache>
                <c:ptCount val="1"/>
                <c:pt idx="0">
                  <c:v>PE</c:v>
                </c:pt>
              </c:strCache>
            </c:strRef>
          </c:tx>
          <c:spPr>
            <a:solidFill>
              <a:schemeClr val="accent5">
                <a:lumMod val="60000"/>
              </a:schemeClr>
            </a:solidFill>
            <a:ln>
              <a:noFill/>
            </a:ln>
            <a:effectLst/>
          </c:spPr>
          <c:invertIfNegative val="0"/>
          <c:cat>
            <c:strRef>
              <c:f>Dashboard!$C$2:$E$2</c:f>
              <c:strCache>
                <c:ptCount val="3"/>
                <c:pt idx="0">
                  <c:v>Low</c:v>
                </c:pt>
                <c:pt idx="1">
                  <c:v>Moderate</c:v>
                </c:pt>
                <c:pt idx="2">
                  <c:v>High</c:v>
                </c:pt>
              </c:strCache>
            </c:strRef>
          </c:cat>
          <c:val>
            <c:numRef>
              <c:f>Dashboard!$C$13:$E$13</c:f>
              <c:numCache>
                <c:formatCode>General</c:formatCode>
                <c:ptCount val="3"/>
                <c:pt idx="0">
                  <c:v>10</c:v>
                </c:pt>
                <c:pt idx="1">
                  <c:v>20</c:v>
                </c:pt>
                <c:pt idx="2">
                  <c:v>27</c:v>
                </c:pt>
              </c:numCache>
            </c:numRef>
          </c:val>
          <c:extLst>
            <c:ext xmlns:c16="http://schemas.microsoft.com/office/drawing/2014/chart" uri="{C3380CC4-5D6E-409C-BE32-E72D297353CC}">
              <c16:uniqueId val="{0000000A-B301-EE45-93A4-742F185F10C0}"/>
            </c:ext>
          </c:extLst>
        </c:ser>
        <c:ser>
          <c:idx val="11"/>
          <c:order val="11"/>
          <c:tx>
            <c:strRef>
              <c:f>Dashboard!$B$14</c:f>
              <c:strCache>
                <c:ptCount val="1"/>
                <c:pt idx="0">
                  <c:v>PL</c:v>
                </c:pt>
              </c:strCache>
            </c:strRef>
          </c:tx>
          <c:spPr>
            <a:solidFill>
              <a:schemeClr val="accent6">
                <a:lumMod val="60000"/>
              </a:schemeClr>
            </a:solidFill>
            <a:ln>
              <a:noFill/>
            </a:ln>
            <a:effectLst/>
          </c:spPr>
          <c:invertIfNegative val="0"/>
          <c:cat>
            <c:strRef>
              <c:f>Dashboard!$C$2:$E$2</c:f>
              <c:strCache>
                <c:ptCount val="3"/>
                <c:pt idx="0">
                  <c:v>Low</c:v>
                </c:pt>
                <c:pt idx="1">
                  <c:v>Moderate</c:v>
                </c:pt>
                <c:pt idx="2">
                  <c:v>High</c:v>
                </c:pt>
              </c:strCache>
            </c:strRef>
          </c:cat>
          <c:val>
            <c:numRef>
              <c:f>Dashboard!$C$14:$E$14</c:f>
              <c:numCache>
                <c:formatCode>General</c:formatCode>
                <c:ptCount val="3"/>
                <c:pt idx="0">
                  <c:v>3</c:v>
                </c:pt>
                <c:pt idx="1">
                  <c:v>6</c:v>
                </c:pt>
                <c:pt idx="2">
                  <c:v>6</c:v>
                </c:pt>
              </c:numCache>
            </c:numRef>
          </c:val>
          <c:extLst>
            <c:ext xmlns:c16="http://schemas.microsoft.com/office/drawing/2014/chart" uri="{C3380CC4-5D6E-409C-BE32-E72D297353CC}">
              <c16:uniqueId val="{0000000B-B301-EE45-93A4-742F185F10C0}"/>
            </c:ext>
          </c:extLst>
        </c:ser>
        <c:ser>
          <c:idx val="12"/>
          <c:order val="12"/>
          <c:tx>
            <c:strRef>
              <c:f>Dashboard!$B$15</c:f>
              <c:strCache>
                <c:ptCount val="1"/>
                <c:pt idx="0">
                  <c:v>PS</c:v>
                </c:pt>
              </c:strCache>
            </c:strRef>
          </c:tx>
          <c:spPr>
            <a:solidFill>
              <a:schemeClr val="accent1">
                <a:lumMod val="80000"/>
                <a:lumOff val="20000"/>
              </a:schemeClr>
            </a:solidFill>
            <a:ln>
              <a:noFill/>
            </a:ln>
            <a:effectLst/>
          </c:spPr>
          <c:invertIfNegative val="0"/>
          <c:cat>
            <c:strRef>
              <c:f>Dashboard!$C$2:$E$2</c:f>
              <c:strCache>
                <c:ptCount val="3"/>
                <c:pt idx="0">
                  <c:v>Low</c:v>
                </c:pt>
                <c:pt idx="1">
                  <c:v>Moderate</c:v>
                </c:pt>
                <c:pt idx="2">
                  <c:v>High</c:v>
                </c:pt>
              </c:strCache>
            </c:strRef>
          </c:cat>
          <c:val>
            <c:numRef>
              <c:f>Dashboard!$C$15:$E$15</c:f>
              <c:numCache>
                <c:formatCode>General</c:formatCode>
                <c:ptCount val="3"/>
                <c:pt idx="0">
                  <c:v>8</c:v>
                </c:pt>
                <c:pt idx="1">
                  <c:v>9</c:v>
                </c:pt>
                <c:pt idx="2">
                  <c:v>10</c:v>
                </c:pt>
              </c:numCache>
            </c:numRef>
          </c:val>
          <c:extLst>
            <c:ext xmlns:c16="http://schemas.microsoft.com/office/drawing/2014/chart" uri="{C3380CC4-5D6E-409C-BE32-E72D297353CC}">
              <c16:uniqueId val="{0000000C-B301-EE45-93A4-742F185F10C0}"/>
            </c:ext>
          </c:extLst>
        </c:ser>
        <c:ser>
          <c:idx val="13"/>
          <c:order val="13"/>
          <c:tx>
            <c:strRef>
              <c:f>Dashboard!$B$16</c:f>
              <c:strCache>
                <c:ptCount val="1"/>
                <c:pt idx="0">
                  <c:v>RA</c:v>
                </c:pt>
              </c:strCache>
            </c:strRef>
          </c:tx>
          <c:spPr>
            <a:solidFill>
              <a:schemeClr val="accent2">
                <a:lumMod val="80000"/>
                <a:lumOff val="20000"/>
              </a:schemeClr>
            </a:solidFill>
            <a:ln>
              <a:noFill/>
            </a:ln>
            <a:effectLst/>
          </c:spPr>
          <c:invertIfNegative val="0"/>
          <c:cat>
            <c:strRef>
              <c:f>Dashboard!$C$2:$E$2</c:f>
              <c:strCache>
                <c:ptCount val="3"/>
                <c:pt idx="0">
                  <c:v>Low</c:v>
                </c:pt>
                <c:pt idx="1">
                  <c:v>Moderate</c:v>
                </c:pt>
                <c:pt idx="2">
                  <c:v>High</c:v>
                </c:pt>
              </c:strCache>
            </c:strRef>
          </c:cat>
          <c:val>
            <c:numRef>
              <c:f>Dashboard!$C$16:$E$16</c:f>
              <c:numCache>
                <c:formatCode>General</c:formatCode>
                <c:ptCount val="3"/>
                <c:pt idx="0">
                  <c:v>4</c:v>
                </c:pt>
                <c:pt idx="1">
                  <c:v>10</c:v>
                </c:pt>
                <c:pt idx="2">
                  <c:v>12</c:v>
                </c:pt>
              </c:numCache>
            </c:numRef>
          </c:val>
          <c:extLst>
            <c:ext xmlns:c16="http://schemas.microsoft.com/office/drawing/2014/chart" uri="{C3380CC4-5D6E-409C-BE32-E72D297353CC}">
              <c16:uniqueId val="{0000000D-B301-EE45-93A4-742F185F10C0}"/>
            </c:ext>
          </c:extLst>
        </c:ser>
        <c:ser>
          <c:idx val="14"/>
          <c:order val="14"/>
          <c:tx>
            <c:strRef>
              <c:f>Dashboard!$B$17</c:f>
              <c:strCache>
                <c:ptCount val="1"/>
                <c:pt idx="0">
                  <c:v>SA</c:v>
                </c:pt>
              </c:strCache>
            </c:strRef>
          </c:tx>
          <c:spPr>
            <a:solidFill>
              <a:schemeClr val="accent3">
                <a:lumMod val="80000"/>
                <a:lumOff val="20000"/>
              </a:schemeClr>
            </a:solidFill>
            <a:ln>
              <a:noFill/>
            </a:ln>
            <a:effectLst/>
          </c:spPr>
          <c:invertIfNegative val="0"/>
          <c:cat>
            <c:strRef>
              <c:f>Dashboard!$C$2:$E$2</c:f>
              <c:strCache>
                <c:ptCount val="3"/>
                <c:pt idx="0">
                  <c:v>Low</c:v>
                </c:pt>
                <c:pt idx="1">
                  <c:v>Moderate</c:v>
                </c:pt>
                <c:pt idx="2">
                  <c:v>High</c:v>
                </c:pt>
              </c:strCache>
            </c:strRef>
          </c:cat>
          <c:val>
            <c:numRef>
              <c:f>Dashboard!$C$17:$E$17</c:f>
              <c:numCache>
                <c:formatCode>General</c:formatCode>
                <c:ptCount val="3"/>
                <c:pt idx="0">
                  <c:v>7</c:v>
                </c:pt>
                <c:pt idx="1">
                  <c:v>22</c:v>
                </c:pt>
                <c:pt idx="2">
                  <c:v>26</c:v>
                </c:pt>
              </c:numCache>
            </c:numRef>
          </c:val>
          <c:extLst>
            <c:ext xmlns:c16="http://schemas.microsoft.com/office/drawing/2014/chart" uri="{C3380CC4-5D6E-409C-BE32-E72D297353CC}">
              <c16:uniqueId val="{0000000E-B301-EE45-93A4-742F185F10C0}"/>
            </c:ext>
          </c:extLst>
        </c:ser>
        <c:ser>
          <c:idx val="15"/>
          <c:order val="15"/>
          <c:tx>
            <c:strRef>
              <c:f>Dashboard!$B$18</c:f>
              <c:strCache>
                <c:ptCount val="1"/>
                <c:pt idx="0">
                  <c:v>SC</c:v>
                </c:pt>
              </c:strCache>
            </c:strRef>
          </c:tx>
          <c:spPr>
            <a:solidFill>
              <a:schemeClr val="accent4">
                <a:lumMod val="80000"/>
                <a:lumOff val="20000"/>
              </a:schemeClr>
            </a:solidFill>
            <a:ln>
              <a:noFill/>
            </a:ln>
            <a:effectLst/>
          </c:spPr>
          <c:invertIfNegative val="0"/>
          <c:cat>
            <c:strRef>
              <c:f>Dashboard!$C$2:$E$2</c:f>
              <c:strCache>
                <c:ptCount val="3"/>
                <c:pt idx="0">
                  <c:v>Low</c:v>
                </c:pt>
                <c:pt idx="1">
                  <c:v>Moderate</c:v>
                </c:pt>
                <c:pt idx="2">
                  <c:v>High</c:v>
                </c:pt>
              </c:strCache>
            </c:strRef>
          </c:cat>
          <c:val>
            <c:numRef>
              <c:f>Dashboard!$C$18:$E$18</c:f>
              <c:numCache>
                <c:formatCode>General</c:formatCode>
                <c:ptCount val="3"/>
                <c:pt idx="0">
                  <c:v>10</c:v>
                </c:pt>
                <c:pt idx="1">
                  <c:v>31</c:v>
                </c:pt>
                <c:pt idx="2">
                  <c:v>38</c:v>
                </c:pt>
              </c:numCache>
            </c:numRef>
          </c:val>
          <c:extLst>
            <c:ext xmlns:c16="http://schemas.microsoft.com/office/drawing/2014/chart" uri="{C3380CC4-5D6E-409C-BE32-E72D297353CC}">
              <c16:uniqueId val="{0000000F-B301-EE45-93A4-742F185F10C0}"/>
            </c:ext>
          </c:extLst>
        </c:ser>
        <c:ser>
          <c:idx val="16"/>
          <c:order val="16"/>
          <c:tx>
            <c:strRef>
              <c:f>Dashboard!$B$19</c:f>
              <c:strCache>
                <c:ptCount val="1"/>
                <c:pt idx="0">
                  <c:v>SI</c:v>
                </c:pt>
              </c:strCache>
            </c:strRef>
          </c:tx>
          <c:spPr>
            <a:solidFill>
              <a:schemeClr val="accent5">
                <a:lumMod val="80000"/>
                <a:lumOff val="20000"/>
              </a:schemeClr>
            </a:solidFill>
            <a:ln>
              <a:noFill/>
            </a:ln>
            <a:effectLst/>
          </c:spPr>
          <c:invertIfNegative val="0"/>
          <c:cat>
            <c:strRef>
              <c:f>Dashboard!$C$2:$E$2</c:f>
              <c:strCache>
                <c:ptCount val="3"/>
                <c:pt idx="0">
                  <c:v>Low</c:v>
                </c:pt>
                <c:pt idx="1">
                  <c:v>Moderate</c:v>
                </c:pt>
                <c:pt idx="2">
                  <c:v>High</c:v>
                </c:pt>
              </c:strCache>
            </c:strRef>
          </c:cat>
          <c:val>
            <c:numRef>
              <c:f>Dashboard!$C$19:$E$19</c:f>
              <c:numCache>
                <c:formatCode>General</c:formatCode>
                <c:ptCount val="3"/>
                <c:pt idx="0">
                  <c:v>7</c:v>
                </c:pt>
                <c:pt idx="1">
                  <c:v>28</c:v>
                </c:pt>
                <c:pt idx="2">
                  <c:v>39</c:v>
                </c:pt>
              </c:numCache>
            </c:numRef>
          </c:val>
          <c:extLst>
            <c:ext xmlns:c16="http://schemas.microsoft.com/office/drawing/2014/chart" uri="{C3380CC4-5D6E-409C-BE32-E72D297353CC}">
              <c16:uniqueId val="{00000010-B301-EE45-93A4-742F185F10C0}"/>
            </c:ext>
          </c:extLst>
        </c:ser>
        <c:dLbls>
          <c:showLegendKey val="0"/>
          <c:showVal val="0"/>
          <c:showCatName val="0"/>
          <c:showSerName val="0"/>
          <c:showPercent val="0"/>
          <c:showBubbleSize val="0"/>
        </c:dLbls>
        <c:gapWidth val="150"/>
        <c:overlap val="100"/>
        <c:axId val="-2014823008"/>
        <c:axId val="-2014818304"/>
      </c:barChart>
      <c:catAx>
        <c:axId val="-201482300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400"/>
                  <a:t>Impact Levels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2014818304"/>
        <c:crosses val="autoZero"/>
        <c:auto val="1"/>
        <c:lblAlgn val="ctr"/>
        <c:lblOffset val="100"/>
        <c:noMultiLvlLbl val="0"/>
      </c:catAx>
      <c:valAx>
        <c:axId val="-201481830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US" sz="1400"/>
                  <a:t>Count of Controls</a:t>
                </a:r>
              </a:p>
            </c:rich>
          </c:tx>
          <c:overlay val="0"/>
          <c:spPr>
            <a:noFill/>
            <a:ln>
              <a:noFill/>
            </a:ln>
            <a:effectLst/>
          </c:spPr>
          <c:txPr>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201482300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400" b="0" i="0" u="none" strike="noStrike" kern="1200" spc="0" baseline="0">
                <a:solidFill>
                  <a:schemeClr val="tx1">
                    <a:lumMod val="65000"/>
                    <a:lumOff val="35000"/>
                  </a:schemeClr>
                </a:solidFill>
                <a:latin typeface="+mn-lt"/>
                <a:ea typeface="+mn-ea"/>
                <a:cs typeface="+mn-cs"/>
              </a:defRPr>
            </a:pPr>
            <a:r>
              <a:rPr lang="en-US" sz="2400"/>
              <a:t>NIST 800-53 Controls</a:t>
            </a:r>
            <a:r>
              <a:rPr lang="en-US" sz="2400" baseline="0"/>
              <a:t> Slope Chart</a:t>
            </a:r>
            <a:endParaRPr lang="en-US" sz="2400"/>
          </a:p>
        </c:rich>
      </c:tx>
      <c:overlay val="0"/>
      <c:spPr>
        <a:noFill/>
        <a:ln>
          <a:noFill/>
        </a:ln>
        <a:effectLst/>
      </c:spPr>
      <c:txPr>
        <a:bodyPr rot="0" spcFirstLastPara="1" vertOverflow="ellipsis" vert="horz" wrap="square" anchor="ctr" anchorCtr="1"/>
        <a:lstStyle/>
        <a:p>
          <a:pPr>
            <a:defRPr sz="2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Dashboard!$B$3</c:f>
              <c:strCache>
                <c:ptCount val="1"/>
                <c:pt idx="0">
                  <c:v>AC</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Dashboard!$C$2:$E$2</c:f>
              <c:strCache>
                <c:ptCount val="3"/>
                <c:pt idx="0">
                  <c:v>Low</c:v>
                </c:pt>
                <c:pt idx="1">
                  <c:v>Moderate</c:v>
                </c:pt>
                <c:pt idx="2">
                  <c:v>High</c:v>
                </c:pt>
              </c:strCache>
            </c:strRef>
          </c:cat>
          <c:val>
            <c:numRef>
              <c:f>Dashboard!$C$3:$E$3</c:f>
              <c:numCache>
                <c:formatCode>General</c:formatCode>
                <c:ptCount val="3"/>
                <c:pt idx="0">
                  <c:v>11</c:v>
                </c:pt>
                <c:pt idx="1">
                  <c:v>43</c:v>
                </c:pt>
                <c:pt idx="2">
                  <c:v>54</c:v>
                </c:pt>
              </c:numCache>
            </c:numRef>
          </c:val>
          <c:smooth val="0"/>
          <c:extLst>
            <c:ext xmlns:c16="http://schemas.microsoft.com/office/drawing/2014/chart" uri="{C3380CC4-5D6E-409C-BE32-E72D297353CC}">
              <c16:uniqueId val="{00000000-F7E6-4D4D-88AA-D759D964B111}"/>
            </c:ext>
          </c:extLst>
        </c:ser>
        <c:ser>
          <c:idx val="1"/>
          <c:order val="1"/>
          <c:tx>
            <c:strRef>
              <c:f>Dashboard!$B$4</c:f>
              <c:strCache>
                <c:ptCount val="1"/>
                <c:pt idx="0">
                  <c:v>AT</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Dashboard!$C$2:$E$2</c:f>
              <c:strCache>
                <c:ptCount val="3"/>
                <c:pt idx="0">
                  <c:v>Low</c:v>
                </c:pt>
                <c:pt idx="1">
                  <c:v>Moderate</c:v>
                </c:pt>
                <c:pt idx="2">
                  <c:v>High</c:v>
                </c:pt>
              </c:strCache>
            </c:strRef>
          </c:cat>
          <c:val>
            <c:numRef>
              <c:f>Dashboard!$C$4:$E$4</c:f>
              <c:numCache>
                <c:formatCode>General</c:formatCode>
                <c:ptCount val="3"/>
                <c:pt idx="0">
                  <c:v>4</c:v>
                </c:pt>
                <c:pt idx="1">
                  <c:v>5</c:v>
                </c:pt>
                <c:pt idx="2">
                  <c:v>7</c:v>
                </c:pt>
              </c:numCache>
            </c:numRef>
          </c:val>
          <c:smooth val="0"/>
          <c:extLst>
            <c:ext xmlns:c16="http://schemas.microsoft.com/office/drawing/2014/chart" uri="{C3380CC4-5D6E-409C-BE32-E72D297353CC}">
              <c16:uniqueId val="{00000001-F7E6-4D4D-88AA-D759D964B111}"/>
            </c:ext>
          </c:extLst>
        </c:ser>
        <c:ser>
          <c:idx val="2"/>
          <c:order val="2"/>
          <c:tx>
            <c:strRef>
              <c:f>Dashboard!$B$5</c:f>
              <c:strCache>
                <c:ptCount val="1"/>
                <c:pt idx="0">
                  <c:v>AU</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Dashboard!$C$2:$E$2</c:f>
              <c:strCache>
                <c:ptCount val="3"/>
                <c:pt idx="0">
                  <c:v>Low</c:v>
                </c:pt>
                <c:pt idx="1">
                  <c:v>Moderate</c:v>
                </c:pt>
                <c:pt idx="2">
                  <c:v>High</c:v>
                </c:pt>
              </c:strCache>
            </c:strRef>
          </c:cat>
          <c:val>
            <c:numRef>
              <c:f>Dashboard!$C$5:$E$5</c:f>
              <c:numCache>
                <c:formatCode>General</c:formatCode>
                <c:ptCount val="3"/>
                <c:pt idx="0">
                  <c:v>10</c:v>
                </c:pt>
                <c:pt idx="1">
                  <c:v>19</c:v>
                </c:pt>
                <c:pt idx="2">
                  <c:v>31</c:v>
                </c:pt>
              </c:numCache>
            </c:numRef>
          </c:val>
          <c:smooth val="0"/>
          <c:extLst>
            <c:ext xmlns:c16="http://schemas.microsoft.com/office/drawing/2014/chart" uri="{C3380CC4-5D6E-409C-BE32-E72D297353CC}">
              <c16:uniqueId val="{00000002-F7E6-4D4D-88AA-D759D964B111}"/>
            </c:ext>
          </c:extLst>
        </c:ser>
        <c:ser>
          <c:idx val="3"/>
          <c:order val="3"/>
          <c:tx>
            <c:strRef>
              <c:f>Dashboard!$B$6</c:f>
              <c:strCache>
                <c:ptCount val="1"/>
                <c:pt idx="0">
                  <c:v>CA</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Dashboard!$C$2:$E$2</c:f>
              <c:strCache>
                <c:ptCount val="3"/>
                <c:pt idx="0">
                  <c:v>Low</c:v>
                </c:pt>
                <c:pt idx="1">
                  <c:v>Moderate</c:v>
                </c:pt>
                <c:pt idx="2">
                  <c:v>High</c:v>
                </c:pt>
              </c:strCache>
            </c:strRef>
          </c:cat>
          <c:val>
            <c:numRef>
              <c:f>Dashboard!$C$6:$E$6</c:f>
              <c:numCache>
                <c:formatCode>General</c:formatCode>
                <c:ptCount val="3"/>
                <c:pt idx="0">
                  <c:v>7</c:v>
                </c:pt>
                <c:pt idx="1">
                  <c:v>15</c:v>
                </c:pt>
                <c:pt idx="2">
                  <c:v>16</c:v>
                </c:pt>
              </c:numCache>
            </c:numRef>
          </c:val>
          <c:smooth val="0"/>
          <c:extLst>
            <c:ext xmlns:c16="http://schemas.microsoft.com/office/drawing/2014/chart" uri="{C3380CC4-5D6E-409C-BE32-E72D297353CC}">
              <c16:uniqueId val="{00000003-F7E6-4D4D-88AA-D759D964B111}"/>
            </c:ext>
          </c:extLst>
        </c:ser>
        <c:ser>
          <c:idx val="4"/>
          <c:order val="4"/>
          <c:tx>
            <c:strRef>
              <c:f>Dashboard!$B$7</c:f>
              <c:strCache>
                <c:ptCount val="1"/>
                <c:pt idx="0">
                  <c:v>CM</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strRef>
              <c:f>Dashboard!$C$2:$E$2</c:f>
              <c:strCache>
                <c:ptCount val="3"/>
                <c:pt idx="0">
                  <c:v>Low</c:v>
                </c:pt>
                <c:pt idx="1">
                  <c:v>Moderate</c:v>
                </c:pt>
                <c:pt idx="2">
                  <c:v>High</c:v>
                </c:pt>
              </c:strCache>
            </c:strRef>
          </c:cat>
          <c:val>
            <c:numRef>
              <c:f>Dashboard!$C$7:$E$7</c:f>
              <c:numCache>
                <c:formatCode>General</c:formatCode>
                <c:ptCount val="3"/>
                <c:pt idx="0">
                  <c:v>8</c:v>
                </c:pt>
                <c:pt idx="1">
                  <c:v>26</c:v>
                </c:pt>
                <c:pt idx="2">
                  <c:v>36</c:v>
                </c:pt>
              </c:numCache>
            </c:numRef>
          </c:val>
          <c:smooth val="0"/>
          <c:extLst>
            <c:ext xmlns:c16="http://schemas.microsoft.com/office/drawing/2014/chart" uri="{C3380CC4-5D6E-409C-BE32-E72D297353CC}">
              <c16:uniqueId val="{00000004-F7E6-4D4D-88AA-D759D964B111}"/>
            </c:ext>
          </c:extLst>
        </c:ser>
        <c:ser>
          <c:idx val="5"/>
          <c:order val="5"/>
          <c:tx>
            <c:strRef>
              <c:f>Dashboard!$B$8</c:f>
              <c:strCache>
                <c:ptCount val="1"/>
                <c:pt idx="0">
                  <c:v>CP</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strRef>
              <c:f>Dashboard!$C$2:$E$2</c:f>
              <c:strCache>
                <c:ptCount val="3"/>
                <c:pt idx="0">
                  <c:v>Low</c:v>
                </c:pt>
                <c:pt idx="1">
                  <c:v>Moderate</c:v>
                </c:pt>
                <c:pt idx="2">
                  <c:v>High</c:v>
                </c:pt>
              </c:strCache>
            </c:strRef>
          </c:cat>
          <c:val>
            <c:numRef>
              <c:f>Dashboard!$C$8:$E$8</c:f>
              <c:numCache>
                <c:formatCode>General</c:formatCode>
                <c:ptCount val="3"/>
                <c:pt idx="0">
                  <c:v>6</c:v>
                </c:pt>
                <c:pt idx="1">
                  <c:v>24</c:v>
                </c:pt>
                <c:pt idx="2">
                  <c:v>35</c:v>
                </c:pt>
              </c:numCache>
            </c:numRef>
          </c:val>
          <c:smooth val="0"/>
          <c:extLst>
            <c:ext xmlns:c16="http://schemas.microsoft.com/office/drawing/2014/chart" uri="{C3380CC4-5D6E-409C-BE32-E72D297353CC}">
              <c16:uniqueId val="{00000005-F7E6-4D4D-88AA-D759D964B111}"/>
            </c:ext>
          </c:extLst>
        </c:ser>
        <c:ser>
          <c:idx val="6"/>
          <c:order val="6"/>
          <c:tx>
            <c:strRef>
              <c:f>Dashboard!$B$9</c:f>
              <c:strCache>
                <c:ptCount val="1"/>
                <c:pt idx="0">
                  <c:v>IA</c:v>
                </c:pt>
              </c:strCache>
            </c:strRef>
          </c:tx>
          <c:spPr>
            <a:ln w="28575" cap="rnd">
              <a:solidFill>
                <a:schemeClr val="accent1">
                  <a:lumMod val="60000"/>
                </a:schemeClr>
              </a:solidFill>
              <a:round/>
            </a:ln>
            <a:effectLst/>
          </c:spPr>
          <c:marker>
            <c:symbol val="circle"/>
            <c:size val="5"/>
            <c:spPr>
              <a:solidFill>
                <a:schemeClr val="accent1">
                  <a:lumMod val="60000"/>
                </a:schemeClr>
              </a:solidFill>
              <a:ln w="9525">
                <a:solidFill>
                  <a:schemeClr val="accent1">
                    <a:lumMod val="60000"/>
                  </a:schemeClr>
                </a:solidFill>
              </a:ln>
              <a:effectLst/>
            </c:spPr>
          </c:marker>
          <c:cat>
            <c:strRef>
              <c:f>Dashboard!$C$2:$E$2</c:f>
              <c:strCache>
                <c:ptCount val="3"/>
                <c:pt idx="0">
                  <c:v>Low</c:v>
                </c:pt>
                <c:pt idx="1">
                  <c:v>Moderate</c:v>
                </c:pt>
                <c:pt idx="2">
                  <c:v>High</c:v>
                </c:pt>
              </c:strCache>
            </c:strRef>
          </c:cat>
          <c:val>
            <c:numRef>
              <c:f>Dashboard!$C$9:$E$9</c:f>
              <c:numCache>
                <c:formatCode>General</c:formatCode>
                <c:ptCount val="3"/>
                <c:pt idx="0">
                  <c:v>15</c:v>
                </c:pt>
                <c:pt idx="1">
                  <c:v>27</c:v>
                </c:pt>
                <c:pt idx="2">
                  <c:v>31</c:v>
                </c:pt>
              </c:numCache>
            </c:numRef>
          </c:val>
          <c:smooth val="0"/>
          <c:extLst>
            <c:ext xmlns:c16="http://schemas.microsoft.com/office/drawing/2014/chart" uri="{C3380CC4-5D6E-409C-BE32-E72D297353CC}">
              <c16:uniqueId val="{00000006-F7E6-4D4D-88AA-D759D964B111}"/>
            </c:ext>
          </c:extLst>
        </c:ser>
        <c:ser>
          <c:idx val="7"/>
          <c:order val="7"/>
          <c:tx>
            <c:strRef>
              <c:f>Dashboard!$B$10</c:f>
              <c:strCache>
                <c:ptCount val="1"/>
                <c:pt idx="0">
                  <c:v>IR</c:v>
                </c:pt>
              </c:strCache>
            </c:strRef>
          </c:tx>
          <c:spPr>
            <a:ln w="28575" cap="rnd">
              <a:solidFill>
                <a:schemeClr val="accent2">
                  <a:lumMod val="60000"/>
                </a:schemeClr>
              </a:solidFill>
              <a:round/>
            </a:ln>
            <a:effectLst/>
          </c:spPr>
          <c:marker>
            <c:symbol val="circle"/>
            <c:size val="5"/>
            <c:spPr>
              <a:solidFill>
                <a:schemeClr val="accent2">
                  <a:lumMod val="60000"/>
                </a:schemeClr>
              </a:solidFill>
              <a:ln w="9525">
                <a:solidFill>
                  <a:schemeClr val="accent2">
                    <a:lumMod val="60000"/>
                  </a:schemeClr>
                </a:solidFill>
              </a:ln>
              <a:effectLst/>
            </c:spPr>
          </c:marker>
          <c:cat>
            <c:strRef>
              <c:f>Dashboard!$C$2:$E$2</c:f>
              <c:strCache>
                <c:ptCount val="3"/>
                <c:pt idx="0">
                  <c:v>Low</c:v>
                </c:pt>
                <c:pt idx="1">
                  <c:v>Moderate</c:v>
                </c:pt>
                <c:pt idx="2">
                  <c:v>High</c:v>
                </c:pt>
              </c:strCache>
            </c:strRef>
          </c:cat>
          <c:val>
            <c:numRef>
              <c:f>Dashboard!$C$10:$E$10</c:f>
              <c:numCache>
                <c:formatCode>General</c:formatCode>
                <c:ptCount val="3"/>
                <c:pt idx="0">
                  <c:v>7</c:v>
                </c:pt>
                <c:pt idx="1">
                  <c:v>13</c:v>
                </c:pt>
                <c:pt idx="2">
                  <c:v>21</c:v>
                </c:pt>
              </c:numCache>
            </c:numRef>
          </c:val>
          <c:smooth val="0"/>
          <c:extLst>
            <c:ext xmlns:c16="http://schemas.microsoft.com/office/drawing/2014/chart" uri="{C3380CC4-5D6E-409C-BE32-E72D297353CC}">
              <c16:uniqueId val="{00000007-F7E6-4D4D-88AA-D759D964B111}"/>
            </c:ext>
          </c:extLst>
        </c:ser>
        <c:ser>
          <c:idx val="8"/>
          <c:order val="8"/>
          <c:tx>
            <c:strRef>
              <c:f>Dashboard!$B$11</c:f>
              <c:strCache>
                <c:ptCount val="1"/>
                <c:pt idx="0">
                  <c:v>MA</c:v>
                </c:pt>
              </c:strCache>
            </c:strRef>
          </c:tx>
          <c:spPr>
            <a:ln w="28575" cap="rnd">
              <a:solidFill>
                <a:schemeClr val="accent3">
                  <a:lumMod val="60000"/>
                </a:schemeClr>
              </a:solidFill>
              <a:round/>
            </a:ln>
            <a:effectLst/>
          </c:spPr>
          <c:marker>
            <c:symbol val="circle"/>
            <c:size val="5"/>
            <c:spPr>
              <a:solidFill>
                <a:schemeClr val="accent3">
                  <a:lumMod val="60000"/>
                </a:schemeClr>
              </a:solidFill>
              <a:ln w="9525">
                <a:solidFill>
                  <a:schemeClr val="accent3">
                    <a:lumMod val="60000"/>
                  </a:schemeClr>
                </a:solidFill>
              </a:ln>
              <a:effectLst/>
            </c:spPr>
          </c:marker>
          <c:cat>
            <c:strRef>
              <c:f>Dashboard!$C$2:$E$2</c:f>
              <c:strCache>
                <c:ptCount val="3"/>
                <c:pt idx="0">
                  <c:v>Low</c:v>
                </c:pt>
                <c:pt idx="1">
                  <c:v>Moderate</c:v>
                </c:pt>
                <c:pt idx="2">
                  <c:v>High</c:v>
                </c:pt>
              </c:strCache>
            </c:strRef>
          </c:cat>
          <c:val>
            <c:numRef>
              <c:f>Dashboard!$C$11:$E$11</c:f>
              <c:numCache>
                <c:formatCode>General</c:formatCode>
                <c:ptCount val="3"/>
                <c:pt idx="0">
                  <c:v>4</c:v>
                </c:pt>
                <c:pt idx="1">
                  <c:v>11</c:v>
                </c:pt>
                <c:pt idx="2">
                  <c:v>14</c:v>
                </c:pt>
              </c:numCache>
            </c:numRef>
          </c:val>
          <c:smooth val="0"/>
          <c:extLst>
            <c:ext xmlns:c16="http://schemas.microsoft.com/office/drawing/2014/chart" uri="{C3380CC4-5D6E-409C-BE32-E72D297353CC}">
              <c16:uniqueId val="{00000008-F7E6-4D4D-88AA-D759D964B111}"/>
            </c:ext>
          </c:extLst>
        </c:ser>
        <c:ser>
          <c:idx val="9"/>
          <c:order val="9"/>
          <c:tx>
            <c:strRef>
              <c:f>Dashboard!$B$12</c:f>
              <c:strCache>
                <c:ptCount val="1"/>
                <c:pt idx="0">
                  <c:v>MP</c:v>
                </c:pt>
              </c:strCache>
            </c:strRef>
          </c:tx>
          <c:spPr>
            <a:ln w="28575" cap="rnd">
              <a:solidFill>
                <a:schemeClr val="accent4">
                  <a:lumMod val="60000"/>
                </a:schemeClr>
              </a:solidFill>
              <a:round/>
            </a:ln>
            <a:effectLst/>
          </c:spPr>
          <c:marker>
            <c:symbol val="circle"/>
            <c:size val="5"/>
            <c:spPr>
              <a:solidFill>
                <a:schemeClr val="accent4">
                  <a:lumMod val="60000"/>
                </a:schemeClr>
              </a:solidFill>
              <a:ln w="9525">
                <a:solidFill>
                  <a:schemeClr val="accent4">
                    <a:lumMod val="60000"/>
                  </a:schemeClr>
                </a:solidFill>
              </a:ln>
              <a:effectLst/>
            </c:spPr>
          </c:marker>
          <c:cat>
            <c:strRef>
              <c:f>Dashboard!$C$2:$E$2</c:f>
              <c:strCache>
                <c:ptCount val="3"/>
                <c:pt idx="0">
                  <c:v>Low</c:v>
                </c:pt>
                <c:pt idx="1">
                  <c:v>Moderate</c:v>
                </c:pt>
                <c:pt idx="2">
                  <c:v>High</c:v>
                </c:pt>
              </c:strCache>
            </c:strRef>
          </c:cat>
          <c:val>
            <c:numRef>
              <c:f>Dashboard!$C$12:$E$12</c:f>
              <c:numCache>
                <c:formatCode>General</c:formatCode>
                <c:ptCount val="3"/>
                <c:pt idx="0">
                  <c:v>4</c:v>
                </c:pt>
                <c:pt idx="1">
                  <c:v>10</c:v>
                </c:pt>
                <c:pt idx="2">
                  <c:v>12</c:v>
                </c:pt>
              </c:numCache>
            </c:numRef>
          </c:val>
          <c:smooth val="0"/>
          <c:extLst>
            <c:ext xmlns:c16="http://schemas.microsoft.com/office/drawing/2014/chart" uri="{C3380CC4-5D6E-409C-BE32-E72D297353CC}">
              <c16:uniqueId val="{00000009-F7E6-4D4D-88AA-D759D964B111}"/>
            </c:ext>
          </c:extLst>
        </c:ser>
        <c:ser>
          <c:idx val="10"/>
          <c:order val="10"/>
          <c:tx>
            <c:strRef>
              <c:f>Dashboard!$B$13</c:f>
              <c:strCache>
                <c:ptCount val="1"/>
                <c:pt idx="0">
                  <c:v>PE</c:v>
                </c:pt>
              </c:strCache>
            </c:strRef>
          </c:tx>
          <c:spPr>
            <a:ln w="28575" cap="rnd">
              <a:solidFill>
                <a:schemeClr val="accent5">
                  <a:lumMod val="60000"/>
                </a:schemeClr>
              </a:solidFill>
              <a:round/>
            </a:ln>
            <a:effectLst/>
          </c:spPr>
          <c:marker>
            <c:symbol val="circle"/>
            <c:size val="5"/>
            <c:spPr>
              <a:solidFill>
                <a:schemeClr val="accent5">
                  <a:lumMod val="60000"/>
                </a:schemeClr>
              </a:solidFill>
              <a:ln w="9525">
                <a:solidFill>
                  <a:schemeClr val="accent5">
                    <a:lumMod val="60000"/>
                  </a:schemeClr>
                </a:solidFill>
              </a:ln>
              <a:effectLst/>
            </c:spPr>
          </c:marker>
          <c:cat>
            <c:strRef>
              <c:f>Dashboard!$C$2:$E$2</c:f>
              <c:strCache>
                <c:ptCount val="3"/>
                <c:pt idx="0">
                  <c:v>Low</c:v>
                </c:pt>
                <c:pt idx="1">
                  <c:v>Moderate</c:v>
                </c:pt>
                <c:pt idx="2">
                  <c:v>High</c:v>
                </c:pt>
              </c:strCache>
            </c:strRef>
          </c:cat>
          <c:val>
            <c:numRef>
              <c:f>Dashboard!$C$13:$E$13</c:f>
              <c:numCache>
                <c:formatCode>General</c:formatCode>
                <c:ptCount val="3"/>
                <c:pt idx="0">
                  <c:v>10</c:v>
                </c:pt>
                <c:pt idx="1">
                  <c:v>20</c:v>
                </c:pt>
                <c:pt idx="2">
                  <c:v>27</c:v>
                </c:pt>
              </c:numCache>
            </c:numRef>
          </c:val>
          <c:smooth val="0"/>
          <c:extLst>
            <c:ext xmlns:c16="http://schemas.microsoft.com/office/drawing/2014/chart" uri="{C3380CC4-5D6E-409C-BE32-E72D297353CC}">
              <c16:uniqueId val="{0000000A-F7E6-4D4D-88AA-D759D964B111}"/>
            </c:ext>
          </c:extLst>
        </c:ser>
        <c:ser>
          <c:idx val="11"/>
          <c:order val="11"/>
          <c:tx>
            <c:strRef>
              <c:f>Dashboard!$B$14</c:f>
              <c:strCache>
                <c:ptCount val="1"/>
                <c:pt idx="0">
                  <c:v>PL</c:v>
                </c:pt>
              </c:strCache>
            </c:strRef>
          </c:tx>
          <c:spPr>
            <a:ln w="28575" cap="rnd">
              <a:solidFill>
                <a:schemeClr val="accent6">
                  <a:lumMod val="60000"/>
                </a:schemeClr>
              </a:solidFill>
              <a:round/>
            </a:ln>
            <a:effectLst/>
          </c:spPr>
          <c:marker>
            <c:symbol val="circle"/>
            <c:size val="5"/>
            <c:spPr>
              <a:solidFill>
                <a:schemeClr val="accent6">
                  <a:lumMod val="60000"/>
                </a:schemeClr>
              </a:solidFill>
              <a:ln w="9525">
                <a:solidFill>
                  <a:schemeClr val="accent6">
                    <a:lumMod val="60000"/>
                  </a:schemeClr>
                </a:solidFill>
              </a:ln>
              <a:effectLst/>
            </c:spPr>
          </c:marker>
          <c:cat>
            <c:strRef>
              <c:f>Dashboard!$C$2:$E$2</c:f>
              <c:strCache>
                <c:ptCount val="3"/>
                <c:pt idx="0">
                  <c:v>Low</c:v>
                </c:pt>
                <c:pt idx="1">
                  <c:v>Moderate</c:v>
                </c:pt>
                <c:pt idx="2">
                  <c:v>High</c:v>
                </c:pt>
              </c:strCache>
            </c:strRef>
          </c:cat>
          <c:val>
            <c:numRef>
              <c:f>Dashboard!$C$14:$E$14</c:f>
              <c:numCache>
                <c:formatCode>General</c:formatCode>
                <c:ptCount val="3"/>
                <c:pt idx="0">
                  <c:v>3</c:v>
                </c:pt>
                <c:pt idx="1">
                  <c:v>6</c:v>
                </c:pt>
                <c:pt idx="2">
                  <c:v>6</c:v>
                </c:pt>
              </c:numCache>
            </c:numRef>
          </c:val>
          <c:smooth val="0"/>
          <c:extLst>
            <c:ext xmlns:c16="http://schemas.microsoft.com/office/drawing/2014/chart" uri="{C3380CC4-5D6E-409C-BE32-E72D297353CC}">
              <c16:uniqueId val="{0000000B-F7E6-4D4D-88AA-D759D964B111}"/>
            </c:ext>
          </c:extLst>
        </c:ser>
        <c:ser>
          <c:idx val="12"/>
          <c:order val="12"/>
          <c:tx>
            <c:strRef>
              <c:f>Dashboard!$B$15</c:f>
              <c:strCache>
                <c:ptCount val="1"/>
                <c:pt idx="0">
                  <c:v>PS</c:v>
                </c:pt>
              </c:strCache>
            </c:strRef>
          </c:tx>
          <c:spPr>
            <a:ln w="28575" cap="rnd">
              <a:solidFill>
                <a:schemeClr val="accent1">
                  <a:lumMod val="80000"/>
                  <a:lumOff val="20000"/>
                </a:schemeClr>
              </a:solidFill>
              <a:round/>
            </a:ln>
            <a:effectLst/>
          </c:spPr>
          <c:marker>
            <c:symbol val="circle"/>
            <c:size val="5"/>
            <c:spPr>
              <a:solidFill>
                <a:schemeClr val="accent1">
                  <a:lumMod val="80000"/>
                  <a:lumOff val="20000"/>
                </a:schemeClr>
              </a:solidFill>
              <a:ln w="9525">
                <a:solidFill>
                  <a:schemeClr val="accent1">
                    <a:lumMod val="80000"/>
                    <a:lumOff val="20000"/>
                  </a:schemeClr>
                </a:solidFill>
              </a:ln>
              <a:effectLst/>
            </c:spPr>
          </c:marker>
          <c:cat>
            <c:strRef>
              <c:f>Dashboard!$C$2:$E$2</c:f>
              <c:strCache>
                <c:ptCount val="3"/>
                <c:pt idx="0">
                  <c:v>Low</c:v>
                </c:pt>
                <c:pt idx="1">
                  <c:v>Moderate</c:v>
                </c:pt>
                <c:pt idx="2">
                  <c:v>High</c:v>
                </c:pt>
              </c:strCache>
            </c:strRef>
          </c:cat>
          <c:val>
            <c:numRef>
              <c:f>Dashboard!$C$15:$E$15</c:f>
              <c:numCache>
                <c:formatCode>General</c:formatCode>
                <c:ptCount val="3"/>
                <c:pt idx="0">
                  <c:v>8</c:v>
                </c:pt>
                <c:pt idx="1">
                  <c:v>9</c:v>
                </c:pt>
                <c:pt idx="2">
                  <c:v>10</c:v>
                </c:pt>
              </c:numCache>
            </c:numRef>
          </c:val>
          <c:smooth val="0"/>
          <c:extLst>
            <c:ext xmlns:c16="http://schemas.microsoft.com/office/drawing/2014/chart" uri="{C3380CC4-5D6E-409C-BE32-E72D297353CC}">
              <c16:uniqueId val="{0000000C-F7E6-4D4D-88AA-D759D964B111}"/>
            </c:ext>
          </c:extLst>
        </c:ser>
        <c:ser>
          <c:idx val="13"/>
          <c:order val="13"/>
          <c:tx>
            <c:strRef>
              <c:f>Dashboard!$B$16</c:f>
              <c:strCache>
                <c:ptCount val="1"/>
                <c:pt idx="0">
                  <c:v>RA</c:v>
                </c:pt>
              </c:strCache>
            </c:strRef>
          </c:tx>
          <c:spPr>
            <a:ln w="28575" cap="rnd">
              <a:solidFill>
                <a:schemeClr val="accent2">
                  <a:lumMod val="80000"/>
                  <a:lumOff val="20000"/>
                </a:schemeClr>
              </a:solidFill>
              <a:round/>
            </a:ln>
            <a:effectLst/>
          </c:spPr>
          <c:marker>
            <c:symbol val="circle"/>
            <c:size val="5"/>
            <c:spPr>
              <a:solidFill>
                <a:schemeClr val="accent2">
                  <a:lumMod val="80000"/>
                  <a:lumOff val="20000"/>
                </a:schemeClr>
              </a:solidFill>
              <a:ln w="9525">
                <a:solidFill>
                  <a:schemeClr val="accent2">
                    <a:lumMod val="80000"/>
                    <a:lumOff val="20000"/>
                  </a:schemeClr>
                </a:solidFill>
              </a:ln>
              <a:effectLst/>
            </c:spPr>
          </c:marker>
          <c:cat>
            <c:strRef>
              <c:f>Dashboard!$C$2:$E$2</c:f>
              <c:strCache>
                <c:ptCount val="3"/>
                <c:pt idx="0">
                  <c:v>Low</c:v>
                </c:pt>
                <c:pt idx="1">
                  <c:v>Moderate</c:v>
                </c:pt>
                <c:pt idx="2">
                  <c:v>High</c:v>
                </c:pt>
              </c:strCache>
            </c:strRef>
          </c:cat>
          <c:val>
            <c:numRef>
              <c:f>Dashboard!$C$16:$E$16</c:f>
              <c:numCache>
                <c:formatCode>General</c:formatCode>
                <c:ptCount val="3"/>
                <c:pt idx="0">
                  <c:v>4</c:v>
                </c:pt>
                <c:pt idx="1">
                  <c:v>10</c:v>
                </c:pt>
                <c:pt idx="2">
                  <c:v>12</c:v>
                </c:pt>
              </c:numCache>
            </c:numRef>
          </c:val>
          <c:smooth val="0"/>
          <c:extLst>
            <c:ext xmlns:c16="http://schemas.microsoft.com/office/drawing/2014/chart" uri="{C3380CC4-5D6E-409C-BE32-E72D297353CC}">
              <c16:uniqueId val="{0000000D-F7E6-4D4D-88AA-D759D964B111}"/>
            </c:ext>
          </c:extLst>
        </c:ser>
        <c:ser>
          <c:idx val="14"/>
          <c:order val="14"/>
          <c:tx>
            <c:strRef>
              <c:f>Dashboard!$B$17</c:f>
              <c:strCache>
                <c:ptCount val="1"/>
                <c:pt idx="0">
                  <c:v>SA</c:v>
                </c:pt>
              </c:strCache>
            </c:strRef>
          </c:tx>
          <c:spPr>
            <a:ln w="28575" cap="rnd">
              <a:solidFill>
                <a:schemeClr val="accent3">
                  <a:lumMod val="80000"/>
                  <a:lumOff val="20000"/>
                </a:schemeClr>
              </a:solidFill>
              <a:round/>
            </a:ln>
            <a:effectLst/>
          </c:spPr>
          <c:marker>
            <c:symbol val="circle"/>
            <c:size val="5"/>
            <c:spPr>
              <a:solidFill>
                <a:schemeClr val="accent3">
                  <a:lumMod val="80000"/>
                  <a:lumOff val="20000"/>
                </a:schemeClr>
              </a:solidFill>
              <a:ln w="9525">
                <a:solidFill>
                  <a:schemeClr val="accent3">
                    <a:lumMod val="80000"/>
                    <a:lumOff val="20000"/>
                  </a:schemeClr>
                </a:solidFill>
              </a:ln>
              <a:effectLst/>
            </c:spPr>
          </c:marker>
          <c:cat>
            <c:strRef>
              <c:f>Dashboard!$C$2:$E$2</c:f>
              <c:strCache>
                <c:ptCount val="3"/>
                <c:pt idx="0">
                  <c:v>Low</c:v>
                </c:pt>
                <c:pt idx="1">
                  <c:v>Moderate</c:v>
                </c:pt>
                <c:pt idx="2">
                  <c:v>High</c:v>
                </c:pt>
              </c:strCache>
            </c:strRef>
          </c:cat>
          <c:val>
            <c:numRef>
              <c:f>Dashboard!$C$17:$E$17</c:f>
              <c:numCache>
                <c:formatCode>General</c:formatCode>
                <c:ptCount val="3"/>
                <c:pt idx="0">
                  <c:v>7</c:v>
                </c:pt>
                <c:pt idx="1">
                  <c:v>22</c:v>
                </c:pt>
                <c:pt idx="2">
                  <c:v>26</c:v>
                </c:pt>
              </c:numCache>
            </c:numRef>
          </c:val>
          <c:smooth val="0"/>
          <c:extLst>
            <c:ext xmlns:c16="http://schemas.microsoft.com/office/drawing/2014/chart" uri="{C3380CC4-5D6E-409C-BE32-E72D297353CC}">
              <c16:uniqueId val="{0000000E-F7E6-4D4D-88AA-D759D964B111}"/>
            </c:ext>
          </c:extLst>
        </c:ser>
        <c:ser>
          <c:idx val="15"/>
          <c:order val="15"/>
          <c:tx>
            <c:strRef>
              <c:f>Dashboard!$B$18</c:f>
              <c:strCache>
                <c:ptCount val="1"/>
                <c:pt idx="0">
                  <c:v>SC</c:v>
                </c:pt>
              </c:strCache>
            </c:strRef>
          </c:tx>
          <c:spPr>
            <a:ln w="28575" cap="rnd">
              <a:solidFill>
                <a:schemeClr val="accent4">
                  <a:lumMod val="80000"/>
                  <a:lumOff val="20000"/>
                </a:schemeClr>
              </a:solidFill>
              <a:round/>
            </a:ln>
            <a:effectLst/>
          </c:spPr>
          <c:marker>
            <c:symbol val="circle"/>
            <c:size val="5"/>
            <c:spPr>
              <a:solidFill>
                <a:schemeClr val="accent4">
                  <a:lumMod val="80000"/>
                  <a:lumOff val="20000"/>
                </a:schemeClr>
              </a:solidFill>
              <a:ln w="9525">
                <a:solidFill>
                  <a:schemeClr val="accent4">
                    <a:lumMod val="80000"/>
                    <a:lumOff val="20000"/>
                  </a:schemeClr>
                </a:solidFill>
              </a:ln>
              <a:effectLst/>
            </c:spPr>
          </c:marker>
          <c:cat>
            <c:strRef>
              <c:f>Dashboard!$C$2:$E$2</c:f>
              <c:strCache>
                <c:ptCount val="3"/>
                <c:pt idx="0">
                  <c:v>Low</c:v>
                </c:pt>
                <c:pt idx="1">
                  <c:v>Moderate</c:v>
                </c:pt>
                <c:pt idx="2">
                  <c:v>High</c:v>
                </c:pt>
              </c:strCache>
            </c:strRef>
          </c:cat>
          <c:val>
            <c:numRef>
              <c:f>Dashboard!$C$18:$E$18</c:f>
              <c:numCache>
                <c:formatCode>General</c:formatCode>
                <c:ptCount val="3"/>
                <c:pt idx="0">
                  <c:v>10</c:v>
                </c:pt>
                <c:pt idx="1">
                  <c:v>31</c:v>
                </c:pt>
                <c:pt idx="2">
                  <c:v>38</c:v>
                </c:pt>
              </c:numCache>
            </c:numRef>
          </c:val>
          <c:smooth val="0"/>
          <c:extLst>
            <c:ext xmlns:c16="http://schemas.microsoft.com/office/drawing/2014/chart" uri="{C3380CC4-5D6E-409C-BE32-E72D297353CC}">
              <c16:uniqueId val="{0000000F-F7E6-4D4D-88AA-D759D964B111}"/>
            </c:ext>
          </c:extLst>
        </c:ser>
        <c:ser>
          <c:idx val="16"/>
          <c:order val="16"/>
          <c:tx>
            <c:strRef>
              <c:f>Dashboard!$B$19</c:f>
              <c:strCache>
                <c:ptCount val="1"/>
                <c:pt idx="0">
                  <c:v>SI</c:v>
                </c:pt>
              </c:strCache>
            </c:strRef>
          </c:tx>
          <c:spPr>
            <a:ln w="28575" cap="rnd">
              <a:solidFill>
                <a:schemeClr val="accent5">
                  <a:lumMod val="80000"/>
                  <a:lumOff val="20000"/>
                </a:schemeClr>
              </a:solidFill>
              <a:round/>
            </a:ln>
            <a:effectLst/>
          </c:spPr>
          <c:marker>
            <c:symbol val="circle"/>
            <c:size val="5"/>
            <c:spPr>
              <a:solidFill>
                <a:schemeClr val="accent5">
                  <a:lumMod val="80000"/>
                  <a:lumOff val="20000"/>
                </a:schemeClr>
              </a:solidFill>
              <a:ln w="9525">
                <a:solidFill>
                  <a:schemeClr val="accent5">
                    <a:lumMod val="80000"/>
                    <a:lumOff val="20000"/>
                  </a:schemeClr>
                </a:solidFill>
              </a:ln>
              <a:effectLst/>
            </c:spPr>
          </c:marker>
          <c:cat>
            <c:strRef>
              <c:f>Dashboard!$C$2:$E$2</c:f>
              <c:strCache>
                <c:ptCount val="3"/>
                <c:pt idx="0">
                  <c:v>Low</c:v>
                </c:pt>
                <c:pt idx="1">
                  <c:v>Moderate</c:v>
                </c:pt>
                <c:pt idx="2">
                  <c:v>High</c:v>
                </c:pt>
              </c:strCache>
            </c:strRef>
          </c:cat>
          <c:val>
            <c:numRef>
              <c:f>Dashboard!$C$19:$E$19</c:f>
              <c:numCache>
                <c:formatCode>General</c:formatCode>
                <c:ptCount val="3"/>
                <c:pt idx="0">
                  <c:v>7</c:v>
                </c:pt>
                <c:pt idx="1">
                  <c:v>28</c:v>
                </c:pt>
                <c:pt idx="2">
                  <c:v>39</c:v>
                </c:pt>
              </c:numCache>
            </c:numRef>
          </c:val>
          <c:smooth val="0"/>
          <c:extLst>
            <c:ext xmlns:c16="http://schemas.microsoft.com/office/drawing/2014/chart" uri="{C3380CC4-5D6E-409C-BE32-E72D297353CC}">
              <c16:uniqueId val="{00000010-F7E6-4D4D-88AA-D759D964B111}"/>
            </c:ext>
          </c:extLst>
        </c:ser>
        <c:dLbls>
          <c:showLegendKey val="0"/>
          <c:showVal val="0"/>
          <c:showCatName val="0"/>
          <c:showSerName val="0"/>
          <c:showPercent val="0"/>
          <c:showBubbleSize val="0"/>
        </c:dLbls>
        <c:dropLines>
          <c:spPr>
            <a:ln w="9525" cap="flat" cmpd="sng" algn="ctr">
              <a:solidFill>
                <a:schemeClr val="tx1">
                  <a:lumMod val="35000"/>
                  <a:lumOff val="65000"/>
                </a:schemeClr>
              </a:solidFill>
              <a:round/>
            </a:ln>
            <a:effectLst/>
          </c:spPr>
        </c:dropLines>
        <c:marker val="1"/>
        <c:smooth val="0"/>
        <c:axId val="-2012510064"/>
        <c:axId val="-2012507328"/>
      </c:lineChart>
      <c:catAx>
        <c:axId val="-201251006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400"/>
                  <a:t>Impact Levels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2012507328"/>
        <c:crosses val="autoZero"/>
        <c:auto val="1"/>
        <c:lblAlgn val="ctr"/>
        <c:lblOffset val="100"/>
        <c:noMultiLvlLbl val="0"/>
      </c:catAx>
      <c:valAx>
        <c:axId val="-201250732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400"/>
                  <a:t>Count of Controls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201251006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400" b="0" i="0" u="none" strike="noStrike" kern="1200" spc="0" baseline="0">
                <a:solidFill>
                  <a:schemeClr val="tx1">
                    <a:lumMod val="65000"/>
                    <a:lumOff val="35000"/>
                  </a:schemeClr>
                </a:solidFill>
                <a:latin typeface="+mn-lt"/>
                <a:ea typeface="+mn-ea"/>
                <a:cs typeface="+mn-cs"/>
              </a:defRPr>
            </a:pPr>
            <a:r>
              <a:rPr lang="en-US" sz="2400"/>
              <a:t>NIST 800-53 Controls Bar Chart</a:t>
            </a:r>
          </a:p>
        </c:rich>
      </c:tx>
      <c:overlay val="0"/>
      <c:spPr>
        <a:noFill/>
        <a:ln>
          <a:noFill/>
        </a:ln>
        <a:effectLst/>
      </c:spPr>
      <c:txPr>
        <a:bodyPr rot="0" spcFirstLastPara="1" vertOverflow="ellipsis" vert="horz" wrap="square" anchor="ctr" anchorCtr="1"/>
        <a:lstStyle/>
        <a:p>
          <a:pPr>
            <a:defRPr sz="2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Dashboard!$C$2</c:f>
              <c:strCache>
                <c:ptCount val="1"/>
                <c:pt idx="0">
                  <c:v>Low</c:v>
                </c:pt>
              </c:strCache>
            </c:strRef>
          </c:tx>
          <c:spPr>
            <a:solidFill>
              <a:schemeClr val="accent6"/>
            </a:solidFill>
            <a:ln>
              <a:noFill/>
            </a:ln>
            <a:effectLst/>
          </c:spPr>
          <c:invertIfNegative val="0"/>
          <c:cat>
            <c:strRef>
              <c:f>Dashboard!$B$3:$B$19</c:f>
              <c:strCache>
                <c:ptCount val="17"/>
                <c:pt idx="0">
                  <c:v>AC</c:v>
                </c:pt>
                <c:pt idx="1">
                  <c:v>AT</c:v>
                </c:pt>
                <c:pt idx="2">
                  <c:v>AU</c:v>
                </c:pt>
                <c:pt idx="3">
                  <c:v>CA</c:v>
                </c:pt>
                <c:pt idx="4">
                  <c:v>CM</c:v>
                </c:pt>
                <c:pt idx="5">
                  <c:v>CP</c:v>
                </c:pt>
                <c:pt idx="6">
                  <c:v>IA</c:v>
                </c:pt>
                <c:pt idx="7">
                  <c:v>IR</c:v>
                </c:pt>
                <c:pt idx="8">
                  <c:v>MA</c:v>
                </c:pt>
                <c:pt idx="9">
                  <c:v>MP</c:v>
                </c:pt>
                <c:pt idx="10">
                  <c:v>PE</c:v>
                </c:pt>
                <c:pt idx="11">
                  <c:v>PL</c:v>
                </c:pt>
                <c:pt idx="12">
                  <c:v>PS</c:v>
                </c:pt>
                <c:pt idx="13">
                  <c:v>RA</c:v>
                </c:pt>
                <c:pt idx="14">
                  <c:v>SA</c:v>
                </c:pt>
                <c:pt idx="15">
                  <c:v>SC</c:v>
                </c:pt>
                <c:pt idx="16">
                  <c:v>SI</c:v>
                </c:pt>
              </c:strCache>
            </c:strRef>
          </c:cat>
          <c:val>
            <c:numRef>
              <c:f>Dashboard!$C$3:$C$19</c:f>
              <c:numCache>
                <c:formatCode>General</c:formatCode>
                <c:ptCount val="17"/>
                <c:pt idx="0">
                  <c:v>11</c:v>
                </c:pt>
                <c:pt idx="1">
                  <c:v>4</c:v>
                </c:pt>
                <c:pt idx="2">
                  <c:v>10</c:v>
                </c:pt>
                <c:pt idx="3">
                  <c:v>7</c:v>
                </c:pt>
                <c:pt idx="4">
                  <c:v>8</c:v>
                </c:pt>
                <c:pt idx="5">
                  <c:v>6</c:v>
                </c:pt>
                <c:pt idx="6">
                  <c:v>15</c:v>
                </c:pt>
                <c:pt idx="7">
                  <c:v>7</c:v>
                </c:pt>
                <c:pt idx="8">
                  <c:v>4</c:v>
                </c:pt>
                <c:pt idx="9">
                  <c:v>4</c:v>
                </c:pt>
                <c:pt idx="10">
                  <c:v>10</c:v>
                </c:pt>
                <c:pt idx="11">
                  <c:v>3</c:v>
                </c:pt>
                <c:pt idx="12">
                  <c:v>8</c:v>
                </c:pt>
                <c:pt idx="13">
                  <c:v>4</c:v>
                </c:pt>
                <c:pt idx="14">
                  <c:v>7</c:v>
                </c:pt>
                <c:pt idx="15">
                  <c:v>10</c:v>
                </c:pt>
                <c:pt idx="16">
                  <c:v>7</c:v>
                </c:pt>
              </c:numCache>
            </c:numRef>
          </c:val>
          <c:extLst>
            <c:ext xmlns:c16="http://schemas.microsoft.com/office/drawing/2014/chart" uri="{C3380CC4-5D6E-409C-BE32-E72D297353CC}">
              <c16:uniqueId val="{00000000-C170-044D-9B8C-1841698BABB2}"/>
            </c:ext>
          </c:extLst>
        </c:ser>
        <c:ser>
          <c:idx val="1"/>
          <c:order val="1"/>
          <c:tx>
            <c:strRef>
              <c:f>Dashboard!$D$2</c:f>
              <c:strCache>
                <c:ptCount val="1"/>
                <c:pt idx="0">
                  <c:v>Moderate</c:v>
                </c:pt>
              </c:strCache>
            </c:strRef>
          </c:tx>
          <c:spPr>
            <a:solidFill>
              <a:schemeClr val="accent5"/>
            </a:solidFill>
            <a:ln>
              <a:noFill/>
            </a:ln>
            <a:effectLst/>
          </c:spPr>
          <c:invertIfNegative val="0"/>
          <c:cat>
            <c:strRef>
              <c:f>Dashboard!$B$3:$B$19</c:f>
              <c:strCache>
                <c:ptCount val="17"/>
                <c:pt idx="0">
                  <c:v>AC</c:v>
                </c:pt>
                <c:pt idx="1">
                  <c:v>AT</c:v>
                </c:pt>
                <c:pt idx="2">
                  <c:v>AU</c:v>
                </c:pt>
                <c:pt idx="3">
                  <c:v>CA</c:v>
                </c:pt>
                <c:pt idx="4">
                  <c:v>CM</c:v>
                </c:pt>
                <c:pt idx="5">
                  <c:v>CP</c:v>
                </c:pt>
                <c:pt idx="6">
                  <c:v>IA</c:v>
                </c:pt>
                <c:pt idx="7">
                  <c:v>IR</c:v>
                </c:pt>
                <c:pt idx="8">
                  <c:v>MA</c:v>
                </c:pt>
                <c:pt idx="9">
                  <c:v>MP</c:v>
                </c:pt>
                <c:pt idx="10">
                  <c:v>PE</c:v>
                </c:pt>
                <c:pt idx="11">
                  <c:v>PL</c:v>
                </c:pt>
                <c:pt idx="12">
                  <c:v>PS</c:v>
                </c:pt>
                <c:pt idx="13">
                  <c:v>RA</c:v>
                </c:pt>
                <c:pt idx="14">
                  <c:v>SA</c:v>
                </c:pt>
                <c:pt idx="15">
                  <c:v>SC</c:v>
                </c:pt>
                <c:pt idx="16">
                  <c:v>SI</c:v>
                </c:pt>
              </c:strCache>
            </c:strRef>
          </c:cat>
          <c:val>
            <c:numRef>
              <c:f>Dashboard!$D$3:$D$19</c:f>
              <c:numCache>
                <c:formatCode>General</c:formatCode>
                <c:ptCount val="17"/>
                <c:pt idx="0">
                  <c:v>43</c:v>
                </c:pt>
                <c:pt idx="1">
                  <c:v>5</c:v>
                </c:pt>
                <c:pt idx="2">
                  <c:v>19</c:v>
                </c:pt>
                <c:pt idx="3">
                  <c:v>15</c:v>
                </c:pt>
                <c:pt idx="4">
                  <c:v>26</c:v>
                </c:pt>
                <c:pt idx="5">
                  <c:v>24</c:v>
                </c:pt>
                <c:pt idx="6">
                  <c:v>27</c:v>
                </c:pt>
                <c:pt idx="7">
                  <c:v>13</c:v>
                </c:pt>
                <c:pt idx="8">
                  <c:v>11</c:v>
                </c:pt>
                <c:pt idx="9">
                  <c:v>10</c:v>
                </c:pt>
                <c:pt idx="10">
                  <c:v>20</c:v>
                </c:pt>
                <c:pt idx="11">
                  <c:v>6</c:v>
                </c:pt>
                <c:pt idx="12">
                  <c:v>9</c:v>
                </c:pt>
                <c:pt idx="13">
                  <c:v>10</c:v>
                </c:pt>
                <c:pt idx="14">
                  <c:v>22</c:v>
                </c:pt>
                <c:pt idx="15">
                  <c:v>31</c:v>
                </c:pt>
                <c:pt idx="16">
                  <c:v>28</c:v>
                </c:pt>
              </c:numCache>
            </c:numRef>
          </c:val>
          <c:extLst>
            <c:ext xmlns:c16="http://schemas.microsoft.com/office/drawing/2014/chart" uri="{C3380CC4-5D6E-409C-BE32-E72D297353CC}">
              <c16:uniqueId val="{00000001-C170-044D-9B8C-1841698BABB2}"/>
            </c:ext>
          </c:extLst>
        </c:ser>
        <c:ser>
          <c:idx val="2"/>
          <c:order val="2"/>
          <c:tx>
            <c:strRef>
              <c:f>Dashboard!$E$2</c:f>
              <c:strCache>
                <c:ptCount val="1"/>
                <c:pt idx="0">
                  <c:v>High</c:v>
                </c:pt>
              </c:strCache>
            </c:strRef>
          </c:tx>
          <c:spPr>
            <a:solidFill>
              <a:schemeClr val="accent4"/>
            </a:solidFill>
            <a:ln>
              <a:noFill/>
            </a:ln>
            <a:effectLst/>
          </c:spPr>
          <c:invertIfNegative val="0"/>
          <c:cat>
            <c:strRef>
              <c:f>Dashboard!$B$3:$B$19</c:f>
              <c:strCache>
                <c:ptCount val="17"/>
                <c:pt idx="0">
                  <c:v>AC</c:v>
                </c:pt>
                <c:pt idx="1">
                  <c:v>AT</c:v>
                </c:pt>
                <c:pt idx="2">
                  <c:v>AU</c:v>
                </c:pt>
                <c:pt idx="3">
                  <c:v>CA</c:v>
                </c:pt>
                <c:pt idx="4">
                  <c:v>CM</c:v>
                </c:pt>
                <c:pt idx="5">
                  <c:v>CP</c:v>
                </c:pt>
                <c:pt idx="6">
                  <c:v>IA</c:v>
                </c:pt>
                <c:pt idx="7">
                  <c:v>IR</c:v>
                </c:pt>
                <c:pt idx="8">
                  <c:v>MA</c:v>
                </c:pt>
                <c:pt idx="9">
                  <c:v>MP</c:v>
                </c:pt>
                <c:pt idx="10">
                  <c:v>PE</c:v>
                </c:pt>
                <c:pt idx="11">
                  <c:v>PL</c:v>
                </c:pt>
                <c:pt idx="12">
                  <c:v>PS</c:v>
                </c:pt>
                <c:pt idx="13">
                  <c:v>RA</c:v>
                </c:pt>
                <c:pt idx="14">
                  <c:v>SA</c:v>
                </c:pt>
                <c:pt idx="15">
                  <c:v>SC</c:v>
                </c:pt>
                <c:pt idx="16">
                  <c:v>SI</c:v>
                </c:pt>
              </c:strCache>
            </c:strRef>
          </c:cat>
          <c:val>
            <c:numRef>
              <c:f>Dashboard!$E$3:$E$19</c:f>
              <c:numCache>
                <c:formatCode>General</c:formatCode>
                <c:ptCount val="17"/>
                <c:pt idx="0">
                  <c:v>54</c:v>
                </c:pt>
                <c:pt idx="1">
                  <c:v>7</c:v>
                </c:pt>
                <c:pt idx="2">
                  <c:v>31</c:v>
                </c:pt>
                <c:pt idx="3">
                  <c:v>16</c:v>
                </c:pt>
                <c:pt idx="4">
                  <c:v>36</c:v>
                </c:pt>
                <c:pt idx="5">
                  <c:v>35</c:v>
                </c:pt>
                <c:pt idx="6">
                  <c:v>31</c:v>
                </c:pt>
                <c:pt idx="7">
                  <c:v>21</c:v>
                </c:pt>
                <c:pt idx="8">
                  <c:v>14</c:v>
                </c:pt>
                <c:pt idx="9">
                  <c:v>12</c:v>
                </c:pt>
                <c:pt idx="10">
                  <c:v>27</c:v>
                </c:pt>
                <c:pt idx="11">
                  <c:v>6</c:v>
                </c:pt>
                <c:pt idx="12">
                  <c:v>10</c:v>
                </c:pt>
                <c:pt idx="13">
                  <c:v>12</c:v>
                </c:pt>
                <c:pt idx="14">
                  <c:v>26</c:v>
                </c:pt>
                <c:pt idx="15">
                  <c:v>38</c:v>
                </c:pt>
                <c:pt idx="16">
                  <c:v>39</c:v>
                </c:pt>
              </c:numCache>
            </c:numRef>
          </c:val>
          <c:extLst>
            <c:ext xmlns:c16="http://schemas.microsoft.com/office/drawing/2014/chart" uri="{C3380CC4-5D6E-409C-BE32-E72D297353CC}">
              <c16:uniqueId val="{00000002-C170-044D-9B8C-1841698BABB2}"/>
            </c:ext>
          </c:extLst>
        </c:ser>
        <c:dLbls>
          <c:showLegendKey val="0"/>
          <c:showVal val="0"/>
          <c:showCatName val="0"/>
          <c:showSerName val="0"/>
          <c:showPercent val="0"/>
          <c:showBubbleSize val="0"/>
        </c:dLbls>
        <c:gapWidth val="150"/>
        <c:axId val="-2014598576"/>
        <c:axId val="-2014592528"/>
      </c:barChart>
      <c:catAx>
        <c:axId val="-201459857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400"/>
                  <a:t>Control Families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2014592528"/>
        <c:crosses val="autoZero"/>
        <c:auto val="1"/>
        <c:lblAlgn val="ctr"/>
        <c:lblOffset val="100"/>
        <c:noMultiLvlLbl val="0"/>
      </c:catAx>
      <c:valAx>
        <c:axId val="-201459252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US" sz="1400"/>
                  <a:t>Count of Controls</a:t>
                </a:r>
              </a:p>
            </c:rich>
          </c:tx>
          <c:overlay val="0"/>
          <c:spPr>
            <a:noFill/>
            <a:ln>
              <a:noFill/>
            </a:ln>
            <a:effectLst/>
          </c:spPr>
          <c:txPr>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201459857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400" b="0" i="0" u="none" strike="noStrike" kern="1200" spc="0" baseline="0">
                <a:solidFill>
                  <a:schemeClr val="tx1">
                    <a:lumMod val="65000"/>
                    <a:lumOff val="35000"/>
                  </a:schemeClr>
                </a:solidFill>
                <a:latin typeface="+mn-lt"/>
                <a:ea typeface="+mn-ea"/>
                <a:cs typeface="+mn-cs"/>
              </a:defRPr>
            </a:pPr>
            <a:r>
              <a:rPr lang="en-US" sz="2400"/>
              <a:t>Tailoring Actions by Control Families - Low Impacted Controls</a:t>
            </a:r>
          </a:p>
        </c:rich>
      </c:tx>
      <c:overlay val="0"/>
      <c:spPr>
        <a:noFill/>
        <a:ln>
          <a:noFill/>
        </a:ln>
        <a:effectLst/>
      </c:spPr>
      <c:txPr>
        <a:bodyPr rot="0" spcFirstLastPara="1" vertOverflow="ellipsis" vert="horz" wrap="square" anchor="ctr" anchorCtr="1"/>
        <a:lstStyle/>
        <a:p>
          <a:pPr>
            <a:defRPr sz="2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Dashboard!$Z$89</c:f>
              <c:strCache>
                <c:ptCount val="1"/>
                <c:pt idx="0">
                  <c:v>Attest</c:v>
                </c:pt>
              </c:strCache>
            </c:strRef>
          </c:tx>
          <c:spPr>
            <a:solidFill>
              <a:schemeClr val="accent1"/>
            </a:solidFill>
            <a:ln>
              <a:noFill/>
            </a:ln>
            <a:effectLst/>
          </c:spPr>
          <c:invertIfNegative val="0"/>
          <c:cat>
            <c:strRef>
              <c:f>Dashboard!$Y$90:$Y$106</c:f>
              <c:strCache>
                <c:ptCount val="17"/>
                <c:pt idx="0">
                  <c:v>AC</c:v>
                </c:pt>
                <c:pt idx="1">
                  <c:v>AT</c:v>
                </c:pt>
                <c:pt idx="2">
                  <c:v>AU</c:v>
                </c:pt>
                <c:pt idx="3">
                  <c:v>CA</c:v>
                </c:pt>
                <c:pt idx="4">
                  <c:v>CM</c:v>
                </c:pt>
                <c:pt idx="5">
                  <c:v>CP</c:v>
                </c:pt>
                <c:pt idx="6">
                  <c:v>IA</c:v>
                </c:pt>
                <c:pt idx="7">
                  <c:v>IR</c:v>
                </c:pt>
                <c:pt idx="8">
                  <c:v>MA</c:v>
                </c:pt>
                <c:pt idx="9">
                  <c:v>MP</c:v>
                </c:pt>
                <c:pt idx="10">
                  <c:v>PE</c:v>
                </c:pt>
                <c:pt idx="11">
                  <c:v>PL</c:v>
                </c:pt>
                <c:pt idx="12">
                  <c:v>PS</c:v>
                </c:pt>
                <c:pt idx="13">
                  <c:v>RA</c:v>
                </c:pt>
                <c:pt idx="14">
                  <c:v>SA</c:v>
                </c:pt>
                <c:pt idx="15">
                  <c:v>SC</c:v>
                </c:pt>
                <c:pt idx="16">
                  <c:v>SI</c:v>
                </c:pt>
              </c:strCache>
            </c:strRef>
          </c:cat>
          <c:val>
            <c:numRef>
              <c:f>Dashboard!$Z$90:$Z$106</c:f>
              <c:numCache>
                <c:formatCode>General</c:formatCode>
                <c:ptCount val="17"/>
                <c:pt idx="0">
                  <c:v>2</c:v>
                </c:pt>
                <c:pt idx="1">
                  <c:v>4</c:v>
                </c:pt>
                <c:pt idx="2">
                  <c:v>5</c:v>
                </c:pt>
                <c:pt idx="3">
                  <c:v>3</c:v>
                </c:pt>
                <c:pt idx="4">
                  <c:v>3</c:v>
                </c:pt>
                <c:pt idx="5">
                  <c:v>1</c:v>
                </c:pt>
                <c:pt idx="6">
                  <c:v>8</c:v>
                </c:pt>
                <c:pt idx="7">
                  <c:v>6</c:v>
                </c:pt>
                <c:pt idx="8">
                  <c:v>2</c:v>
                </c:pt>
                <c:pt idx="9">
                  <c:v>1</c:v>
                </c:pt>
                <c:pt idx="10">
                  <c:v>1</c:v>
                </c:pt>
                <c:pt idx="11">
                  <c:v>2</c:v>
                </c:pt>
                <c:pt idx="12">
                  <c:v>6</c:v>
                </c:pt>
                <c:pt idx="13">
                  <c:v>1</c:v>
                </c:pt>
                <c:pt idx="14">
                  <c:v>6</c:v>
                </c:pt>
                <c:pt idx="15">
                  <c:v>5</c:v>
                </c:pt>
                <c:pt idx="16">
                  <c:v>3</c:v>
                </c:pt>
              </c:numCache>
            </c:numRef>
          </c:val>
          <c:extLst>
            <c:ext xmlns:c16="http://schemas.microsoft.com/office/drawing/2014/chart" uri="{C3380CC4-5D6E-409C-BE32-E72D297353CC}">
              <c16:uniqueId val="{00000000-830B-C744-82B4-EFC11478F32C}"/>
            </c:ext>
          </c:extLst>
        </c:ser>
        <c:ser>
          <c:idx val="1"/>
          <c:order val="1"/>
          <c:tx>
            <c:strRef>
              <c:f>Dashboard!$AA$89</c:f>
              <c:strCache>
                <c:ptCount val="1"/>
                <c:pt idx="0">
                  <c:v>Document and Assess</c:v>
                </c:pt>
              </c:strCache>
            </c:strRef>
          </c:tx>
          <c:spPr>
            <a:solidFill>
              <a:schemeClr val="accent2"/>
            </a:solidFill>
            <a:ln>
              <a:noFill/>
            </a:ln>
            <a:effectLst/>
          </c:spPr>
          <c:invertIfNegative val="0"/>
          <c:cat>
            <c:strRef>
              <c:f>Dashboard!$Y$90:$Y$106</c:f>
              <c:strCache>
                <c:ptCount val="17"/>
                <c:pt idx="0">
                  <c:v>AC</c:v>
                </c:pt>
                <c:pt idx="1">
                  <c:v>AT</c:v>
                </c:pt>
                <c:pt idx="2">
                  <c:v>AU</c:v>
                </c:pt>
                <c:pt idx="3">
                  <c:v>CA</c:v>
                </c:pt>
                <c:pt idx="4">
                  <c:v>CM</c:v>
                </c:pt>
                <c:pt idx="5">
                  <c:v>CP</c:v>
                </c:pt>
                <c:pt idx="6">
                  <c:v>IA</c:v>
                </c:pt>
                <c:pt idx="7">
                  <c:v>IR</c:v>
                </c:pt>
                <c:pt idx="8">
                  <c:v>MA</c:v>
                </c:pt>
                <c:pt idx="9">
                  <c:v>MP</c:v>
                </c:pt>
                <c:pt idx="10">
                  <c:v>PE</c:v>
                </c:pt>
                <c:pt idx="11">
                  <c:v>PL</c:v>
                </c:pt>
                <c:pt idx="12">
                  <c:v>PS</c:v>
                </c:pt>
                <c:pt idx="13">
                  <c:v>RA</c:v>
                </c:pt>
                <c:pt idx="14">
                  <c:v>SA</c:v>
                </c:pt>
                <c:pt idx="15">
                  <c:v>SC</c:v>
                </c:pt>
                <c:pt idx="16">
                  <c:v>SI</c:v>
                </c:pt>
              </c:strCache>
            </c:strRef>
          </c:cat>
          <c:val>
            <c:numRef>
              <c:f>Dashboard!$AA$90:$AA$106</c:f>
              <c:numCache>
                <c:formatCode>General</c:formatCode>
                <c:ptCount val="17"/>
                <c:pt idx="0">
                  <c:v>4</c:v>
                </c:pt>
                <c:pt idx="2">
                  <c:v>3</c:v>
                </c:pt>
                <c:pt idx="3">
                  <c:v>3</c:v>
                </c:pt>
                <c:pt idx="4">
                  <c:v>3</c:v>
                </c:pt>
                <c:pt idx="5">
                  <c:v>1</c:v>
                </c:pt>
                <c:pt idx="6">
                  <c:v>2</c:v>
                </c:pt>
                <c:pt idx="7">
                  <c:v>2</c:v>
                </c:pt>
                <c:pt idx="11">
                  <c:v>1</c:v>
                </c:pt>
                <c:pt idx="12">
                  <c:v>1</c:v>
                </c:pt>
                <c:pt idx="13">
                  <c:v>3</c:v>
                </c:pt>
                <c:pt idx="14">
                  <c:v>1</c:v>
                </c:pt>
                <c:pt idx="15">
                  <c:v>2</c:v>
                </c:pt>
                <c:pt idx="16">
                  <c:v>3</c:v>
                </c:pt>
              </c:numCache>
            </c:numRef>
          </c:val>
          <c:extLst>
            <c:ext xmlns:c16="http://schemas.microsoft.com/office/drawing/2014/chart" uri="{C3380CC4-5D6E-409C-BE32-E72D297353CC}">
              <c16:uniqueId val="{00000001-830B-C744-82B4-EFC11478F32C}"/>
            </c:ext>
          </c:extLst>
        </c:ser>
        <c:ser>
          <c:idx val="2"/>
          <c:order val="2"/>
          <c:tx>
            <c:strRef>
              <c:f>Dashboard!$AB$89</c:f>
              <c:strCache>
                <c:ptCount val="1"/>
                <c:pt idx="0">
                  <c:v>Document and Assess (Conditional)</c:v>
                </c:pt>
              </c:strCache>
            </c:strRef>
          </c:tx>
          <c:spPr>
            <a:solidFill>
              <a:schemeClr val="accent3"/>
            </a:solidFill>
            <a:ln>
              <a:noFill/>
            </a:ln>
            <a:effectLst/>
          </c:spPr>
          <c:invertIfNegative val="0"/>
          <c:cat>
            <c:strRef>
              <c:f>Dashboard!$Y$90:$Y$106</c:f>
              <c:strCache>
                <c:ptCount val="17"/>
                <c:pt idx="0">
                  <c:v>AC</c:v>
                </c:pt>
                <c:pt idx="1">
                  <c:v>AT</c:v>
                </c:pt>
                <c:pt idx="2">
                  <c:v>AU</c:v>
                </c:pt>
                <c:pt idx="3">
                  <c:v>CA</c:v>
                </c:pt>
                <c:pt idx="4">
                  <c:v>CM</c:v>
                </c:pt>
                <c:pt idx="5">
                  <c:v>CP</c:v>
                </c:pt>
                <c:pt idx="6">
                  <c:v>IA</c:v>
                </c:pt>
                <c:pt idx="7">
                  <c:v>IR</c:v>
                </c:pt>
                <c:pt idx="8">
                  <c:v>MA</c:v>
                </c:pt>
                <c:pt idx="9">
                  <c:v>MP</c:v>
                </c:pt>
                <c:pt idx="10">
                  <c:v>PE</c:v>
                </c:pt>
                <c:pt idx="11">
                  <c:v>PL</c:v>
                </c:pt>
                <c:pt idx="12">
                  <c:v>PS</c:v>
                </c:pt>
                <c:pt idx="13">
                  <c:v>RA</c:v>
                </c:pt>
                <c:pt idx="14">
                  <c:v>SA</c:v>
                </c:pt>
                <c:pt idx="15">
                  <c:v>SC</c:v>
                </c:pt>
                <c:pt idx="16">
                  <c:v>SI</c:v>
                </c:pt>
              </c:strCache>
            </c:strRef>
          </c:cat>
          <c:val>
            <c:numRef>
              <c:f>Dashboard!$AB$90:$AB$106</c:f>
              <c:numCache>
                <c:formatCode>General</c:formatCode>
                <c:ptCount val="17"/>
                <c:pt idx="3">
                  <c:v>2</c:v>
                </c:pt>
                <c:pt idx="6">
                  <c:v>3</c:v>
                </c:pt>
                <c:pt idx="8">
                  <c:v>2</c:v>
                </c:pt>
                <c:pt idx="9">
                  <c:v>3</c:v>
                </c:pt>
                <c:pt idx="10">
                  <c:v>9</c:v>
                </c:pt>
                <c:pt idx="15">
                  <c:v>2</c:v>
                </c:pt>
              </c:numCache>
            </c:numRef>
          </c:val>
          <c:extLst>
            <c:ext xmlns:c16="http://schemas.microsoft.com/office/drawing/2014/chart" uri="{C3380CC4-5D6E-409C-BE32-E72D297353CC}">
              <c16:uniqueId val="{00000002-830B-C744-82B4-EFC11478F32C}"/>
            </c:ext>
          </c:extLst>
        </c:ser>
        <c:ser>
          <c:idx val="3"/>
          <c:order val="3"/>
          <c:tx>
            <c:strRef>
              <c:f>Dashboard!$AC$89</c:f>
              <c:strCache>
                <c:ptCount val="1"/>
                <c:pt idx="0">
                  <c:v>FED</c:v>
                </c:pt>
              </c:strCache>
            </c:strRef>
          </c:tx>
          <c:spPr>
            <a:solidFill>
              <a:schemeClr val="accent4"/>
            </a:solidFill>
            <a:ln>
              <a:noFill/>
            </a:ln>
            <a:effectLst/>
          </c:spPr>
          <c:invertIfNegative val="0"/>
          <c:cat>
            <c:strRef>
              <c:f>Dashboard!$Y$90:$Y$106</c:f>
              <c:strCache>
                <c:ptCount val="17"/>
                <c:pt idx="0">
                  <c:v>AC</c:v>
                </c:pt>
                <c:pt idx="1">
                  <c:v>AT</c:v>
                </c:pt>
                <c:pt idx="2">
                  <c:v>AU</c:v>
                </c:pt>
                <c:pt idx="3">
                  <c:v>CA</c:v>
                </c:pt>
                <c:pt idx="4">
                  <c:v>CM</c:v>
                </c:pt>
                <c:pt idx="5">
                  <c:v>CP</c:v>
                </c:pt>
                <c:pt idx="6">
                  <c:v>IA</c:v>
                </c:pt>
                <c:pt idx="7">
                  <c:v>IR</c:v>
                </c:pt>
                <c:pt idx="8">
                  <c:v>MA</c:v>
                </c:pt>
                <c:pt idx="9">
                  <c:v>MP</c:v>
                </c:pt>
                <c:pt idx="10">
                  <c:v>PE</c:v>
                </c:pt>
                <c:pt idx="11">
                  <c:v>PL</c:v>
                </c:pt>
                <c:pt idx="12">
                  <c:v>PS</c:v>
                </c:pt>
                <c:pt idx="13">
                  <c:v>RA</c:v>
                </c:pt>
                <c:pt idx="14">
                  <c:v>SA</c:v>
                </c:pt>
                <c:pt idx="15">
                  <c:v>SC</c:v>
                </c:pt>
                <c:pt idx="16">
                  <c:v>SI</c:v>
                </c:pt>
              </c:strCache>
            </c:strRef>
          </c:cat>
          <c:val>
            <c:numRef>
              <c:f>Dashboard!$AC$90:$AC$106</c:f>
              <c:numCache>
                <c:formatCode>General</c:formatCode>
                <c:ptCount val="17"/>
                <c:pt idx="0">
                  <c:v>2</c:v>
                </c:pt>
                <c:pt idx="12">
                  <c:v>1</c:v>
                </c:pt>
              </c:numCache>
            </c:numRef>
          </c:val>
          <c:extLst>
            <c:ext xmlns:c16="http://schemas.microsoft.com/office/drawing/2014/chart" uri="{C3380CC4-5D6E-409C-BE32-E72D297353CC}">
              <c16:uniqueId val="{00000003-830B-C744-82B4-EFC11478F32C}"/>
            </c:ext>
          </c:extLst>
        </c:ser>
        <c:ser>
          <c:idx val="4"/>
          <c:order val="4"/>
          <c:tx>
            <c:strRef>
              <c:f>Dashboard!$AD$89</c:f>
              <c:strCache>
                <c:ptCount val="1"/>
                <c:pt idx="0">
                  <c:v>FED, Document and Assess (Conditional)</c:v>
                </c:pt>
              </c:strCache>
            </c:strRef>
          </c:tx>
          <c:spPr>
            <a:solidFill>
              <a:schemeClr val="accent5"/>
            </a:solidFill>
            <a:ln>
              <a:noFill/>
            </a:ln>
            <a:effectLst/>
          </c:spPr>
          <c:invertIfNegative val="0"/>
          <c:cat>
            <c:strRef>
              <c:f>Dashboard!$Y$90:$Y$106</c:f>
              <c:strCache>
                <c:ptCount val="17"/>
                <c:pt idx="0">
                  <c:v>AC</c:v>
                </c:pt>
                <c:pt idx="1">
                  <c:v>AT</c:v>
                </c:pt>
                <c:pt idx="2">
                  <c:v>AU</c:v>
                </c:pt>
                <c:pt idx="3">
                  <c:v>CA</c:v>
                </c:pt>
                <c:pt idx="4">
                  <c:v>CM</c:v>
                </c:pt>
                <c:pt idx="5">
                  <c:v>CP</c:v>
                </c:pt>
                <c:pt idx="6">
                  <c:v>IA</c:v>
                </c:pt>
                <c:pt idx="7">
                  <c:v>IR</c:v>
                </c:pt>
                <c:pt idx="8">
                  <c:v>MA</c:v>
                </c:pt>
                <c:pt idx="9">
                  <c:v>MP</c:v>
                </c:pt>
                <c:pt idx="10">
                  <c:v>PE</c:v>
                </c:pt>
                <c:pt idx="11">
                  <c:v>PL</c:v>
                </c:pt>
                <c:pt idx="12">
                  <c:v>PS</c:v>
                </c:pt>
                <c:pt idx="13">
                  <c:v>RA</c:v>
                </c:pt>
                <c:pt idx="14">
                  <c:v>SA</c:v>
                </c:pt>
                <c:pt idx="15">
                  <c:v>SC</c:v>
                </c:pt>
                <c:pt idx="16">
                  <c:v>SI</c:v>
                </c:pt>
              </c:strCache>
            </c:strRef>
          </c:cat>
          <c:val>
            <c:numRef>
              <c:f>Dashboard!$AD$90:$AD$106</c:f>
              <c:numCache>
                <c:formatCode>General</c:formatCode>
                <c:ptCount val="17"/>
                <c:pt idx="6">
                  <c:v>1</c:v>
                </c:pt>
              </c:numCache>
            </c:numRef>
          </c:val>
          <c:extLst>
            <c:ext xmlns:c16="http://schemas.microsoft.com/office/drawing/2014/chart" uri="{C3380CC4-5D6E-409C-BE32-E72D297353CC}">
              <c16:uniqueId val="{00000004-830B-C744-82B4-EFC11478F32C}"/>
            </c:ext>
          </c:extLst>
        </c:ser>
        <c:ser>
          <c:idx val="5"/>
          <c:order val="5"/>
          <c:tx>
            <c:strRef>
              <c:f>Dashboard!$AE$89</c:f>
              <c:strCache>
                <c:ptCount val="1"/>
                <c:pt idx="0">
                  <c:v>NSO</c:v>
                </c:pt>
              </c:strCache>
            </c:strRef>
          </c:tx>
          <c:spPr>
            <a:solidFill>
              <a:schemeClr val="accent6"/>
            </a:solidFill>
            <a:ln>
              <a:noFill/>
            </a:ln>
            <a:effectLst/>
          </c:spPr>
          <c:invertIfNegative val="0"/>
          <c:cat>
            <c:strRef>
              <c:f>Dashboard!$Y$90:$Y$106</c:f>
              <c:strCache>
                <c:ptCount val="17"/>
                <c:pt idx="0">
                  <c:v>AC</c:v>
                </c:pt>
                <c:pt idx="1">
                  <c:v>AT</c:v>
                </c:pt>
                <c:pt idx="2">
                  <c:v>AU</c:v>
                </c:pt>
                <c:pt idx="3">
                  <c:v>CA</c:v>
                </c:pt>
                <c:pt idx="4">
                  <c:v>CM</c:v>
                </c:pt>
                <c:pt idx="5">
                  <c:v>CP</c:v>
                </c:pt>
                <c:pt idx="6">
                  <c:v>IA</c:v>
                </c:pt>
                <c:pt idx="7">
                  <c:v>IR</c:v>
                </c:pt>
                <c:pt idx="8">
                  <c:v>MA</c:v>
                </c:pt>
                <c:pt idx="9">
                  <c:v>MP</c:v>
                </c:pt>
                <c:pt idx="10">
                  <c:v>PE</c:v>
                </c:pt>
                <c:pt idx="11">
                  <c:v>PL</c:v>
                </c:pt>
                <c:pt idx="12">
                  <c:v>PS</c:v>
                </c:pt>
                <c:pt idx="13">
                  <c:v>RA</c:v>
                </c:pt>
                <c:pt idx="14">
                  <c:v>SA</c:v>
                </c:pt>
                <c:pt idx="15">
                  <c:v>SC</c:v>
                </c:pt>
                <c:pt idx="16">
                  <c:v>SI</c:v>
                </c:pt>
              </c:strCache>
            </c:strRef>
          </c:cat>
          <c:val>
            <c:numRef>
              <c:f>Dashboard!$AE$90:$AE$106</c:f>
              <c:numCache>
                <c:formatCode>General</c:formatCode>
                <c:ptCount val="17"/>
                <c:pt idx="0">
                  <c:v>2</c:v>
                </c:pt>
                <c:pt idx="2">
                  <c:v>2</c:v>
                </c:pt>
                <c:pt idx="4">
                  <c:v>2</c:v>
                </c:pt>
                <c:pt idx="5">
                  <c:v>4</c:v>
                </c:pt>
                <c:pt idx="15">
                  <c:v>1</c:v>
                </c:pt>
              </c:numCache>
            </c:numRef>
          </c:val>
          <c:extLst>
            <c:ext xmlns:c16="http://schemas.microsoft.com/office/drawing/2014/chart" uri="{C3380CC4-5D6E-409C-BE32-E72D297353CC}">
              <c16:uniqueId val="{00000005-830B-C744-82B4-EFC11478F32C}"/>
            </c:ext>
          </c:extLst>
        </c:ser>
        <c:ser>
          <c:idx val="6"/>
          <c:order val="6"/>
          <c:tx>
            <c:strRef>
              <c:f>Dashboard!$AF$89</c:f>
              <c:strCache>
                <c:ptCount val="1"/>
                <c:pt idx="0">
                  <c:v>NSO, Attest</c:v>
                </c:pt>
              </c:strCache>
            </c:strRef>
          </c:tx>
          <c:spPr>
            <a:solidFill>
              <a:schemeClr val="accent1">
                <a:lumMod val="60000"/>
              </a:schemeClr>
            </a:solidFill>
            <a:ln>
              <a:noFill/>
            </a:ln>
            <a:effectLst/>
          </c:spPr>
          <c:invertIfNegative val="0"/>
          <c:cat>
            <c:strRef>
              <c:f>Dashboard!$Y$90:$Y$106</c:f>
              <c:strCache>
                <c:ptCount val="17"/>
                <c:pt idx="0">
                  <c:v>AC</c:v>
                </c:pt>
                <c:pt idx="1">
                  <c:v>AT</c:v>
                </c:pt>
                <c:pt idx="2">
                  <c:v>AU</c:v>
                </c:pt>
                <c:pt idx="3">
                  <c:v>CA</c:v>
                </c:pt>
                <c:pt idx="4">
                  <c:v>CM</c:v>
                </c:pt>
                <c:pt idx="5">
                  <c:v>CP</c:v>
                </c:pt>
                <c:pt idx="6">
                  <c:v>IA</c:v>
                </c:pt>
                <c:pt idx="7">
                  <c:v>IR</c:v>
                </c:pt>
                <c:pt idx="8">
                  <c:v>MA</c:v>
                </c:pt>
                <c:pt idx="9">
                  <c:v>MP</c:v>
                </c:pt>
                <c:pt idx="10">
                  <c:v>PE</c:v>
                </c:pt>
                <c:pt idx="11">
                  <c:v>PL</c:v>
                </c:pt>
                <c:pt idx="12">
                  <c:v>PS</c:v>
                </c:pt>
                <c:pt idx="13">
                  <c:v>RA</c:v>
                </c:pt>
                <c:pt idx="14">
                  <c:v>SA</c:v>
                </c:pt>
                <c:pt idx="15">
                  <c:v>SC</c:v>
                </c:pt>
                <c:pt idx="16">
                  <c:v>SI</c:v>
                </c:pt>
              </c:strCache>
            </c:strRef>
          </c:cat>
          <c:val>
            <c:numRef>
              <c:f>Dashboard!$AF$90:$AF$106</c:f>
              <c:numCache>
                <c:formatCode>General</c:formatCode>
                <c:ptCount val="17"/>
                <c:pt idx="0">
                  <c:v>1</c:v>
                </c:pt>
                <c:pt idx="6">
                  <c:v>1</c:v>
                </c:pt>
              </c:numCache>
            </c:numRef>
          </c:val>
          <c:extLst>
            <c:ext xmlns:c16="http://schemas.microsoft.com/office/drawing/2014/chart" uri="{C3380CC4-5D6E-409C-BE32-E72D297353CC}">
              <c16:uniqueId val="{00000006-830B-C744-82B4-EFC11478F32C}"/>
            </c:ext>
          </c:extLst>
        </c:ser>
        <c:dLbls>
          <c:showLegendKey val="0"/>
          <c:showVal val="0"/>
          <c:showCatName val="0"/>
          <c:showSerName val="0"/>
          <c:showPercent val="0"/>
          <c:showBubbleSize val="0"/>
        </c:dLbls>
        <c:gapWidth val="219"/>
        <c:overlap val="100"/>
        <c:axId val="1869460912"/>
        <c:axId val="1869321728"/>
      </c:barChart>
      <c:catAx>
        <c:axId val="1869460912"/>
        <c:scaling>
          <c:orientation val="minMax"/>
        </c:scaling>
        <c:delete val="0"/>
        <c:axPos val="b"/>
        <c:title>
          <c:tx>
            <c:rich>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US" sz="1400"/>
                  <a:t>Control Families</a:t>
                </a:r>
              </a:p>
            </c:rich>
          </c:tx>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1869321728"/>
        <c:crosses val="autoZero"/>
        <c:auto val="1"/>
        <c:lblAlgn val="ctr"/>
        <c:lblOffset val="100"/>
        <c:noMultiLvlLbl val="0"/>
      </c:catAx>
      <c:valAx>
        <c:axId val="186932172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US" sz="1400"/>
                  <a:t>Count</a:t>
                </a:r>
                <a:r>
                  <a:rPr lang="en-US" sz="1400" baseline="0"/>
                  <a:t> of Controls</a:t>
                </a:r>
                <a:endParaRPr lang="en-US" sz="1400"/>
              </a:p>
            </c:rich>
          </c:tx>
          <c:overlay val="0"/>
          <c:spPr>
            <a:noFill/>
            <a:ln>
              <a:noFill/>
            </a:ln>
            <a:effectLst/>
          </c:spPr>
          <c:txPr>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94609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400" b="0" i="0" u="none" strike="noStrike" kern="1200" spc="0" baseline="0">
                <a:solidFill>
                  <a:schemeClr val="tx1">
                    <a:lumMod val="65000"/>
                    <a:lumOff val="35000"/>
                  </a:schemeClr>
                </a:solidFill>
                <a:latin typeface="+mn-lt"/>
                <a:ea typeface="+mn-ea"/>
                <a:cs typeface="+mn-cs"/>
              </a:defRPr>
            </a:pPr>
            <a:r>
              <a:rPr lang="en-US" sz="2400"/>
              <a:t>Control Families by Tailoring Actions - Low Impacted Controls</a:t>
            </a:r>
          </a:p>
        </c:rich>
      </c:tx>
      <c:overlay val="0"/>
      <c:spPr>
        <a:noFill/>
        <a:ln>
          <a:noFill/>
        </a:ln>
        <a:effectLst/>
      </c:spPr>
      <c:txPr>
        <a:bodyPr rot="0" spcFirstLastPara="1" vertOverflow="ellipsis" vert="horz" wrap="square" anchor="ctr" anchorCtr="1"/>
        <a:lstStyle/>
        <a:p>
          <a:pPr>
            <a:defRPr sz="2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Dashboard!$Y$90</c:f>
              <c:strCache>
                <c:ptCount val="1"/>
                <c:pt idx="0">
                  <c:v>AC</c:v>
                </c:pt>
              </c:strCache>
            </c:strRef>
          </c:tx>
          <c:spPr>
            <a:solidFill>
              <a:schemeClr val="accent1"/>
            </a:solidFill>
            <a:ln>
              <a:noFill/>
            </a:ln>
            <a:effectLst/>
          </c:spPr>
          <c:invertIfNegative val="0"/>
          <c:cat>
            <c:strRef>
              <c:f>Dashboard!$Z$89:$AF$89</c:f>
              <c:strCache>
                <c:ptCount val="7"/>
                <c:pt idx="0">
                  <c:v>Attest</c:v>
                </c:pt>
                <c:pt idx="1">
                  <c:v>Document and Assess</c:v>
                </c:pt>
                <c:pt idx="2">
                  <c:v>Document and Assess (Conditional)</c:v>
                </c:pt>
                <c:pt idx="3">
                  <c:v>FED</c:v>
                </c:pt>
                <c:pt idx="4">
                  <c:v>FED, Document and Assess (Conditional)</c:v>
                </c:pt>
                <c:pt idx="5">
                  <c:v>NSO</c:v>
                </c:pt>
                <c:pt idx="6">
                  <c:v>NSO, Attest</c:v>
                </c:pt>
              </c:strCache>
            </c:strRef>
          </c:cat>
          <c:val>
            <c:numRef>
              <c:f>Dashboard!$Z$90:$AF$90</c:f>
              <c:numCache>
                <c:formatCode>General</c:formatCode>
                <c:ptCount val="7"/>
                <c:pt idx="0">
                  <c:v>2</c:v>
                </c:pt>
                <c:pt idx="1">
                  <c:v>4</c:v>
                </c:pt>
                <c:pt idx="3">
                  <c:v>2</c:v>
                </c:pt>
                <c:pt idx="5">
                  <c:v>2</c:v>
                </c:pt>
                <c:pt idx="6">
                  <c:v>1</c:v>
                </c:pt>
              </c:numCache>
            </c:numRef>
          </c:val>
          <c:extLst>
            <c:ext xmlns:c16="http://schemas.microsoft.com/office/drawing/2014/chart" uri="{C3380CC4-5D6E-409C-BE32-E72D297353CC}">
              <c16:uniqueId val="{00000000-915A-9A49-9C02-A3B4E3CDC29C}"/>
            </c:ext>
          </c:extLst>
        </c:ser>
        <c:ser>
          <c:idx val="1"/>
          <c:order val="1"/>
          <c:tx>
            <c:strRef>
              <c:f>Dashboard!$Y$91</c:f>
              <c:strCache>
                <c:ptCount val="1"/>
                <c:pt idx="0">
                  <c:v>AT</c:v>
                </c:pt>
              </c:strCache>
            </c:strRef>
          </c:tx>
          <c:spPr>
            <a:solidFill>
              <a:schemeClr val="accent2"/>
            </a:solidFill>
            <a:ln>
              <a:noFill/>
            </a:ln>
            <a:effectLst/>
          </c:spPr>
          <c:invertIfNegative val="0"/>
          <c:cat>
            <c:strRef>
              <c:f>Dashboard!$Z$89:$AF$89</c:f>
              <c:strCache>
                <c:ptCount val="7"/>
                <c:pt idx="0">
                  <c:v>Attest</c:v>
                </c:pt>
                <c:pt idx="1">
                  <c:v>Document and Assess</c:v>
                </c:pt>
                <c:pt idx="2">
                  <c:v>Document and Assess (Conditional)</c:v>
                </c:pt>
                <c:pt idx="3">
                  <c:v>FED</c:v>
                </c:pt>
                <c:pt idx="4">
                  <c:v>FED, Document and Assess (Conditional)</c:v>
                </c:pt>
                <c:pt idx="5">
                  <c:v>NSO</c:v>
                </c:pt>
                <c:pt idx="6">
                  <c:v>NSO, Attest</c:v>
                </c:pt>
              </c:strCache>
            </c:strRef>
          </c:cat>
          <c:val>
            <c:numRef>
              <c:f>Dashboard!$Z$91:$AF$91</c:f>
              <c:numCache>
                <c:formatCode>General</c:formatCode>
                <c:ptCount val="7"/>
                <c:pt idx="0">
                  <c:v>4</c:v>
                </c:pt>
              </c:numCache>
            </c:numRef>
          </c:val>
          <c:extLst>
            <c:ext xmlns:c16="http://schemas.microsoft.com/office/drawing/2014/chart" uri="{C3380CC4-5D6E-409C-BE32-E72D297353CC}">
              <c16:uniqueId val="{00000001-915A-9A49-9C02-A3B4E3CDC29C}"/>
            </c:ext>
          </c:extLst>
        </c:ser>
        <c:ser>
          <c:idx val="2"/>
          <c:order val="2"/>
          <c:tx>
            <c:strRef>
              <c:f>Dashboard!$Y$92</c:f>
              <c:strCache>
                <c:ptCount val="1"/>
                <c:pt idx="0">
                  <c:v>AU</c:v>
                </c:pt>
              </c:strCache>
            </c:strRef>
          </c:tx>
          <c:spPr>
            <a:solidFill>
              <a:schemeClr val="accent3"/>
            </a:solidFill>
            <a:ln>
              <a:noFill/>
            </a:ln>
            <a:effectLst/>
          </c:spPr>
          <c:invertIfNegative val="0"/>
          <c:cat>
            <c:strRef>
              <c:f>Dashboard!$Z$89:$AF$89</c:f>
              <c:strCache>
                <c:ptCount val="7"/>
                <c:pt idx="0">
                  <c:v>Attest</c:v>
                </c:pt>
                <c:pt idx="1">
                  <c:v>Document and Assess</c:v>
                </c:pt>
                <c:pt idx="2">
                  <c:v>Document and Assess (Conditional)</c:v>
                </c:pt>
                <c:pt idx="3">
                  <c:v>FED</c:v>
                </c:pt>
                <c:pt idx="4">
                  <c:v>FED, Document and Assess (Conditional)</c:v>
                </c:pt>
                <c:pt idx="5">
                  <c:v>NSO</c:v>
                </c:pt>
                <c:pt idx="6">
                  <c:v>NSO, Attest</c:v>
                </c:pt>
              </c:strCache>
            </c:strRef>
          </c:cat>
          <c:val>
            <c:numRef>
              <c:f>Dashboard!$Z$92:$AF$92</c:f>
              <c:numCache>
                <c:formatCode>General</c:formatCode>
                <c:ptCount val="7"/>
                <c:pt idx="0">
                  <c:v>5</c:v>
                </c:pt>
                <c:pt idx="1">
                  <c:v>3</c:v>
                </c:pt>
                <c:pt idx="5">
                  <c:v>2</c:v>
                </c:pt>
              </c:numCache>
            </c:numRef>
          </c:val>
          <c:extLst>
            <c:ext xmlns:c16="http://schemas.microsoft.com/office/drawing/2014/chart" uri="{C3380CC4-5D6E-409C-BE32-E72D297353CC}">
              <c16:uniqueId val="{00000002-915A-9A49-9C02-A3B4E3CDC29C}"/>
            </c:ext>
          </c:extLst>
        </c:ser>
        <c:ser>
          <c:idx val="3"/>
          <c:order val="3"/>
          <c:tx>
            <c:strRef>
              <c:f>Dashboard!$Y$93</c:f>
              <c:strCache>
                <c:ptCount val="1"/>
                <c:pt idx="0">
                  <c:v>CA</c:v>
                </c:pt>
              </c:strCache>
            </c:strRef>
          </c:tx>
          <c:spPr>
            <a:solidFill>
              <a:schemeClr val="accent4"/>
            </a:solidFill>
            <a:ln>
              <a:noFill/>
            </a:ln>
            <a:effectLst/>
          </c:spPr>
          <c:invertIfNegative val="0"/>
          <c:cat>
            <c:strRef>
              <c:f>Dashboard!$Z$89:$AF$89</c:f>
              <c:strCache>
                <c:ptCount val="7"/>
                <c:pt idx="0">
                  <c:v>Attest</c:v>
                </c:pt>
                <c:pt idx="1">
                  <c:v>Document and Assess</c:v>
                </c:pt>
                <c:pt idx="2">
                  <c:v>Document and Assess (Conditional)</c:v>
                </c:pt>
                <c:pt idx="3">
                  <c:v>FED</c:v>
                </c:pt>
                <c:pt idx="4">
                  <c:v>FED, Document and Assess (Conditional)</c:v>
                </c:pt>
                <c:pt idx="5">
                  <c:v>NSO</c:v>
                </c:pt>
                <c:pt idx="6">
                  <c:v>NSO, Attest</c:v>
                </c:pt>
              </c:strCache>
            </c:strRef>
          </c:cat>
          <c:val>
            <c:numRef>
              <c:f>Dashboard!$Z$93:$AF$93</c:f>
              <c:numCache>
                <c:formatCode>General</c:formatCode>
                <c:ptCount val="7"/>
                <c:pt idx="0">
                  <c:v>3</c:v>
                </c:pt>
                <c:pt idx="1">
                  <c:v>3</c:v>
                </c:pt>
                <c:pt idx="2">
                  <c:v>2</c:v>
                </c:pt>
              </c:numCache>
            </c:numRef>
          </c:val>
          <c:extLst>
            <c:ext xmlns:c16="http://schemas.microsoft.com/office/drawing/2014/chart" uri="{C3380CC4-5D6E-409C-BE32-E72D297353CC}">
              <c16:uniqueId val="{00000003-915A-9A49-9C02-A3B4E3CDC29C}"/>
            </c:ext>
          </c:extLst>
        </c:ser>
        <c:ser>
          <c:idx val="4"/>
          <c:order val="4"/>
          <c:tx>
            <c:strRef>
              <c:f>Dashboard!$Y$94</c:f>
              <c:strCache>
                <c:ptCount val="1"/>
                <c:pt idx="0">
                  <c:v>CM</c:v>
                </c:pt>
              </c:strCache>
            </c:strRef>
          </c:tx>
          <c:spPr>
            <a:solidFill>
              <a:schemeClr val="accent5"/>
            </a:solidFill>
            <a:ln>
              <a:noFill/>
            </a:ln>
            <a:effectLst/>
          </c:spPr>
          <c:invertIfNegative val="0"/>
          <c:cat>
            <c:strRef>
              <c:f>Dashboard!$Z$89:$AF$89</c:f>
              <c:strCache>
                <c:ptCount val="7"/>
                <c:pt idx="0">
                  <c:v>Attest</c:v>
                </c:pt>
                <c:pt idx="1">
                  <c:v>Document and Assess</c:v>
                </c:pt>
                <c:pt idx="2">
                  <c:v>Document and Assess (Conditional)</c:v>
                </c:pt>
                <c:pt idx="3">
                  <c:v>FED</c:v>
                </c:pt>
                <c:pt idx="4">
                  <c:v>FED, Document and Assess (Conditional)</c:v>
                </c:pt>
                <c:pt idx="5">
                  <c:v>NSO</c:v>
                </c:pt>
                <c:pt idx="6">
                  <c:v>NSO, Attest</c:v>
                </c:pt>
              </c:strCache>
            </c:strRef>
          </c:cat>
          <c:val>
            <c:numRef>
              <c:f>Dashboard!$Z$94:$AF$94</c:f>
              <c:numCache>
                <c:formatCode>General</c:formatCode>
                <c:ptCount val="7"/>
                <c:pt idx="0">
                  <c:v>3</c:v>
                </c:pt>
                <c:pt idx="1">
                  <c:v>3</c:v>
                </c:pt>
                <c:pt idx="5">
                  <c:v>2</c:v>
                </c:pt>
              </c:numCache>
            </c:numRef>
          </c:val>
          <c:extLst>
            <c:ext xmlns:c16="http://schemas.microsoft.com/office/drawing/2014/chart" uri="{C3380CC4-5D6E-409C-BE32-E72D297353CC}">
              <c16:uniqueId val="{00000004-915A-9A49-9C02-A3B4E3CDC29C}"/>
            </c:ext>
          </c:extLst>
        </c:ser>
        <c:ser>
          <c:idx val="5"/>
          <c:order val="5"/>
          <c:tx>
            <c:strRef>
              <c:f>Dashboard!$Y$95</c:f>
              <c:strCache>
                <c:ptCount val="1"/>
                <c:pt idx="0">
                  <c:v>CP</c:v>
                </c:pt>
              </c:strCache>
            </c:strRef>
          </c:tx>
          <c:spPr>
            <a:solidFill>
              <a:schemeClr val="accent6"/>
            </a:solidFill>
            <a:ln>
              <a:noFill/>
            </a:ln>
            <a:effectLst/>
          </c:spPr>
          <c:invertIfNegative val="0"/>
          <c:cat>
            <c:strRef>
              <c:f>Dashboard!$Z$89:$AF$89</c:f>
              <c:strCache>
                <c:ptCount val="7"/>
                <c:pt idx="0">
                  <c:v>Attest</c:v>
                </c:pt>
                <c:pt idx="1">
                  <c:v>Document and Assess</c:v>
                </c:pt>
                <c:pt idx="2">
                  <c:v>Document and Assess (Conditional)</c:v>
                </c:pt>
                <c:pt idx="3">
                  <c:v>FED</c:v>
                </c:pt>
                <c:pt idx="4">
                  <c:v>FED, Document and Assess (Conditional)</c:v>
                </c:pt>
                <c:pt idx="5">
                  <c:v>NSO</c:v>
                </c:pt>
                <c:pt idx="6">
                  <c:v>NSO, Attest</c:v>
                </c:pt>
              </c:strCache>
            </c:strRef>
          </c:cat>
          <c:val>
            <c:numRef>
              <c:f>Dashboard!$Z$95:$AF$95</c:f>
              <c:numCache>
                <c:formatCode>General</c:formatCode>
                <c:ptCount val="7"/>
                <c:pt idx="0">
                  <c:v>1</c:v>
                </c:pt>
                <c:pt idx="1">
                  <c:v>1</c:v>
                </c:pt>
                <c:pt idx="5">
                  <c:v>4</c:v>
                </c:pt>
              </c:numCache>
            </c:numRef>
          </c:val>
          <c:extLst>
            <c:ext xmlns:c16="http://schemas.microsoft.com/office/drawing/2014/chart" uri="{C3380CC4-5D6E-409C-BE32-E72D297353CC}">
              <c16:uniqueId val="{00000005-915A-9A49-9C02-A3B4E3CDC29C}"/>
            </c:ext>
          </c:extLst>
        </c:ser>
        <c:ser>
          <c:idx val="6"/>
          <c:order val="6"/>
          <c:tx>
            <c:strRef>
              <c:f>Dashboard!$Y$96</c:f>
              <c:strCache>
                <c:ptCount val="1"/>
                <c:pt idx="0">
                  <c:v>IA</c:v>
                </c:pt>
              </c:strCache>
            </c:strRef>
          </c:tx>
          <c:spPr>
            <a:solidFill>
              <a:schemeClr val="accent1">
                <a:lumMod val="60000"/>
              </a:schemeClr>
            </a:solidFill>
            <a:ln>
              <a:noFill/>
            </a:ln>
            <a:effectLst/>
          </c:spPr>
          <c:invertIfNegative val="0"/>
          <c:cat>
            <c:strRef>
              <c:f>Dashboard!$Z$89:$AF$89</c:f>
              <c:strCache>
                <c:ptCount val="7"/>
                <c:pt idx="0">
                  <c:v>Attest</c:v>
                </c:pt>
                <c:pt idx="1">
                  <c:v>Document and Assess</c:v>
                </c:pt>
                <c:pt idx="2">
                  <c:v>Document and Assess (Conditional)</c:v>
                </c:pt>
                <c:pt idx="3">
                  <c:v>FED</c:v>
                </c:pt>
                <c:pt idx="4">
                  <c:v>FED, Document and Assess (Conditional)</c:v>
                </c:pt>
                <c:pt idx="5">
                  <c:v>NSO</c:v>
                </c:pt>
                <c:pt idx="6">
                  <c:v>NSO, Attest</c:v>
                </c:pt>
              </c:strCache>
            </c:strRef>
          </c:cat>
          <c:val>
            <c:numRef>
              <c:f>Dashboard!$Z$96:$AF$96</c:f>
              <c:numCache>
                <c:formatCode>General</c:formatCode>
                <c:ptCount val="7"/>
                <c:pt idx="0">
                  <c:v>8</c:v>
                </c:pt>
                <c:pt idx="1">
                  <c:v>2</c:v>
                </c:pt>
                <c:pt idx="2">
                  <c:v>3</c:v>
                </c:pt>
                <c:pt idx="4">
                  <c:v>1</c:v>
                </c:pt>
                <c:pt idx="6">
                  <c:v>1</c:v>
                </c:pt>
              </c:numCache>
            </c:numRef>
          </c:val>
          <c:extLst>
            <c:ext xmlns:c16="http://schemas.microsoft.com/office/drawing/2014/chart" uri="{C3380CC4-5D6E-409C-BE32-E72D297353CC}">
              <c16:uniqueId val="{00000006-915A-9A49-9C02-A3B4E3CDC29C}"/>
            </c:ext>
          </c:extLst>
        </c:ser>
        <c:ser>
          <c:idx val="7"/>
          <c:order val="7"/>
          <c:tx>
            <c:strRef>
              <c:f>Dashboard!$Y$97</c:f>
              <c:strCache>
                <c:ptCount val="1"/>
                <c:pt idx="0">
                  <c:v>IR</c:v>
                </c:pt>
              </c:strCache>
            </c:strRef>
          </c:tx>
          <c:spPr>
            <a:solidFill>
              <a:schemeClr val="accent2">
                <a:lumMod val="60000"/>
              </a:schemeClr>
            </a:solidFill>
            <a:ln>
              <a:noFill/>
            </a:ln>
            <a:effectLst/>
          </c:spPr>
          <c:invertIfNegative val="0"/>
          <c:cat>
            <c:strRef>
              <c:f>Dashboard!$Z$89:$AF$89</c:f>
              <c:strCache>
                <c:ptCount val="7"/>
                <c:pt idx="0">
                  <c:v>Attest</c:v>
                </c:pt>
                <c:pt idx="1">
                  <c:v>Document and Assess</c:v>
                </c:pt>
                <c:pt idx="2">
                  <c:v>Document and Assess (Conditional)</c:v>
                </c:pt>
                <c:pt idx="3">
                  <c:v>FED</c:v>
                </c:pt>
                <c:pt idx="4">
                  <c:v>FED, Document and Assess (Conditional)</c:v>
                </c:pt>
                <c:pt idx="5">
                  <c:v>NSO</c:v>
                </c:pt>
                <c:pt idx="6">
                  <c:v>NSO, Attest</c:v>
                </c:pt>
              </c:strCache>
            </c:strRef>
          </c:cat>
          <c:val>
            <c:numRef>
              <c:f>Dashboard!$Z$97:$AF$97</c:f>
              <c:numCache>
                <c:formatCode>General</c:formatCode>
                <c:ptCount val="7"/>
                <c:pt idx="0">
                  <c:v>6</c:v>
                </c:pt>
                <c:pt idx="1">
                  <c:v>2</c:v>
                </c:pt>
              </c:numCache>
            </c:numRef>
          </c:val>
          <c:extLst>
            <c:ext xmlns:c16="http://schemas.microsoft.com/office/drawing/2014/chart" uri="{C3380CC4-5D6E-409C-BE32-E72D297353CC}">
              <c16:uniqueId val="{00000007-915A-9A49-9C02-A3B4E3CDC29C}"/>
            </c:ext>
          </c:extLst>
        </c:ser>
        <c:ser>
          <c:idx val="8"/>
          <c:order val="8"/>
          <c:tx>
            <c:strRef>
              <c:f>Dashboard!$Y$98</c:f>
              <c:strCache>
                <c:ptCount val="1"/>
                <c:pt idx="0">
                  <c:v>MA</c:v>
                </c:pt>
              </c:strCache>
            </c:strRef>
          </c:tx>
          <c:spPr>
            <a:solidFill>
              <a:schemeClr val="accent3">
                <a:lumMod val="60000"/>
              </a:schemeClr>
            </a:solidFill>
            <a:ln>
              <a:noFill/>
            </a:ln>
            <a:effectLst/>
          </c:spPr>
          <c:invertIfNegative val="0"/>
          <c:cat>
            <c:strRef>
              <c:f>Dashboard!$Z$89:$AF$89</c:f>
              <c:strCache>
                <c:ptCount val="7"/>
                <c:pt idx="0">
                  <c:v>Attest</c:v>
                </c:pt>
                <c:pt idx="1">
                  <c:v>Document and Assess</c:v>
                </c:pt>
                <c:pt idx="2">
                  <c:v>Document and Assess (Conditional)</c:v>
                </c:pt>
                <c:pt idx="3">
                  <c:v>FED</c:v>
                </c:pt>
                <c:pt idx="4">
                  <c:v>FED, Document and Assess (Conditional)</c:v>
                </c:pt>
                <c:pt idx="5">
                  <c:v>NSO</c:v>
                </c:pt>
                <c:pt idx="6">
                  <c:v>NSO, Attest</c:v>
                </c:pt>
              </c:strCache>
            </c:strRef>
          </c:cat>
          <c:val>
            <c:numRef>
              <c:f>Dashboard!$Z$98:$AF$98</c:f>
              <c:numCache>
                <c:formatCode>General</c:formatCode>
                <c:ptCount val="7"/>
                <c:pt idx="0">
                  <c:v>2</c:v>
                </c:pt>
                <c:pt idx="2">
                  <c:v>2</c:v>
                </c:pt>
              </c:numCache>
            </c:numRef>
          </c:val>
          <c:extLst>
            <c:ext xmlns:c16="http://schemas.microsoft.com/office/drawing/2014/chart" uri="{C3380CC4-5D6E-409C-BE32-E72D297353CC}">
              <c16:uniqueId val="{00000008-915A-9A49-9C02-A3B4E3CDC29C}"/>
            </c:ext>
          </c:extLst>
        </c:ser>
        <c:ser>
          <c:idx val="9"/>
          <c:order val="9"/>
          <c:tx>
            <c:strRef>
              <c:f>Dashboard!$Y$99</c:f>
              <c:strCache>
                <c:ptCount val="1"/>
                <c:pt idx="0">
                  <c:v>MP</c:v>
                </c:pt>
              </c:strCache>
            </c:strRef>
          </c:tx>
          <c:spPr>
            <a:solidFill>
              <a:schemeClr val="accent4">
                <a:lumMod val="60000"/>
              </a:schemeClr>
            </a:solidFill>
            <a:ln>
              <a:noFill/>
            </a:ln>
            <a:effectLst/>
          </c:spPr>
          <c:invertIfNegative val="0"/>
          <c:cat>
            <c:strRef>
              <c:f>Dashboard!$Z$89:$AF$89</c:f>
              <c:strCache>
                <c:ptCount val="7"/>
                <c:pt idx="0">
                  <c:v>Attest</c:v>
                </c:pt>
                <c:pt idx="1">
                  <c:v>Document and Assess</c:v>
                </c:pt>
                <c:pt idx="2">
                  <c:v>Document and Assess (Conditional)</c:v>
                </c:pt>
                <c:pt idx="3">
                  <c:v>FED</c:v>
                </c:pt>
                <c:pt idx="4">
                  <c:v>FED, Document and Assess (Conditional)</c:v>
                </c:pt>
                <c:pt idx="5">
                  <c:v>NSO</c:v>
                </c:pt>
                <c:pt idx="6">
                  <c:v>NSO, Attest</c:v>
                </c:pt>
              </c:strCache>
            </c:strRef>
          </c:cat>
          <c:val>
            <c:numRef>
              <c:f>Dashboard!$Z$99:$AF$99</c:f>
              <c:numCache>
                <c:formatCode>General</c:formatCode>
                <c:ptCount val="7"/>
                <c:pt idx="0">
                  <c:v>1</c:v>
                </c:pt>
                <c:pt idx="2">
                  <c:v>3</c:v>
                </c:pt>
              </c:numCache>
            </c:numRef>
          </c:val>
          <c:extLst>
            <c:ext xmlns:c16="http://schemas.microsoft.com/office/drawing/2014/chart" uri="{C3380CC4-5D6E-409C-BE32-E72D297353CC}">
              <c16:uniqueId val="{00000009-915A-9A49-9C02-A3B4E3CDC29C}"/>
            </c:ext>
          </c:extLst>
        </c:ser>
        <c:ser>
          <c:idx val="10"/>
          <c:order val="10"/>
          <c:tx>
            <c:strRef>
              <c:f>Dashboard!$Y$100</c:f>
              <c:strCache>
                <c:ptCount val="1"/>
                <c:pt idx="0">
                  <c:v>PE</c:v>
                </c:pt>
              </c:strCache>
            </c:strRef>
          </c:tx>
          <c:spPr>
            <a:solidFill>
              <a:schemeClr val="accent5">
                <a:lumMod val="60000"/>
              </a:schemeClr>
            </a:solidFill>
            <a:ln>
              <a:noFill/>
            </a:ln>
            <a:effectLst/>
          </c:spPr>
          <c:invertIfNegative val="0"/>
          <c:cat>
            <c:strRef>
              <c:f>Dashboard!$Z$89:$AF$89</c:f>
              <c:strCache>
                <c:ptCount val="7"/>
                <c:pt idx="0">
                  <c:v>Attest</c:v>
                </c:pt>
                <c:pt idx="1">
                  <c:v>Document and Assess</c:v>
                </c:pt>
                <c:pt idx="2">
                  <c:v>Document and Assess (Conditional)</c:v>
                </c:pt>
                <c:pt idx="3">
                  <c:v>FED</c:v>
                </c:pt>
                <c:pt idx="4">
                  <c:v>FED, Document and Assess (Conditional)</c:v>
                </c:pt>
                <c:pt idx="5">
                  <c:v>NSO</c:v>
                </c:pt>
                <c:pt idx="6">
                  <c:v>NSO, Attest</c:v>
                </c:pt>
              </c:strCache>
            </c:strRef>
          </c:cat>
          <c:val>
            <c:numRef>
              <c:f>Dashboard!$Z$100:$AF$100</c:f>
              <c:numCache>
                <c:formatCode>General</c:formatCode>
                <c:ptCount val="7"/>
                <c:pt idx="0">
                  <c:v>1</c:v>
                </c:pt>
                <c:pt idx="2">
                  <c:v>9</c:v>
                </c:pt>
              </c:numCache>
            </c:numRef>
          </c:val>
          <c:extLst>
            <c:ext xmlns:c16="http://schemas.microsoft.com/office/drawing/2014/chart" uri="{C3380CC4-5D6E-409C-BE32-E72D297353CC}">
              <c16:uniqueId val="{0000000A-915A-9A49-9C02-A3B4E3CDC29C}"/>
            </c:ext>
          </c:extLst>
        </c:ser>
        <c:ser>
          <c:idx val="11"/>
          <c:order val="11"/>
          <c:tx>
            <c:strRef>
              <c:f>Dashboard!$Y$101</c:f>
              <c:strCache>
                <c:ptCount val="1"/>
                <c:pt idx="0">
                  <c:v>PL</c:v>
                </c:pt>
              </c:strCache>
            </c:strRef>
          </c:tx>
          <c:spPr>
            <a:solidFill>
              <a:schemeClr val="accent6">
                <a:lumMod val="60000"/>
              </a:schemeClr>
            </a:solidFill>
            <a:ln>
              <a:noFill/>
            </a:ln>
            <a:effectLst/>
          </c:spPr>
          <c:invertIfNegative val="0"/>
          <c:cat>
            <c:strRef>
              <c:f>Dashboard!$Z$89:$AF$89</c:f>
              <c:strCache>
                <c:ptCount val="7"/>
                <c:pt idx="0">
                  <c:v>Attest</c:v>
                </c:pt>
                <c:pt idx="1">
                  <c:v>Document and Assess</c:v>
                </c:pt>
                <c:pt idx="2">
                  <c:v>Document and Assess (Conditional)</c:v>
                </c:pt>
                <c:pt idx="3">
                  <c:v>FED</c:v>
                </c:pt>
                <c:pt idx="4">
                  <c:v>FED, Document and Assess (Conditional)</c:v>
                </c:pt>
                <c:pt idx="5">
                  <c:v>NSO</c:v>
                </c:pt>
                <c:pt idx="6">
                  <c:v>NSO, Attest</c:v>
                </c:pt>
              </c:strCache>
            </c:strRef>
          </c:cat>
          <c:val>
            <c:numRef>
              <c:f>Dashboard!$Z$101:$AF$101</c:f>
              <c:numCache>
                <c:formatCode>General</c:formatCode>
                <c:ptCount val="7"/>
                <c:pt idx="0">
                  <c:v>2</c:v>
                </c:pt>
                <c:pt idx="1">
                  <c:v>1</c:v>
                </c:pt>
              </c:numCache>
            </c:numRef>
          </c:val>
          <c:extLst>
            <c:ext xmlns:c16="http://schemas.microsoft.com/office/drawing/2014/chart" uri="{C3380CC4-5D6E-409C-BE32-E72D297353CC}">
              <c16:uniqueId val="{0000000B-915A-9A49-9C02-A3B4E3CDC29C}"/>
            </c:ext>
          </c:extLst>
        </c:ser>
        <c:ser>
          <c:idx val="12"/>
          <c:order val="12"/>
          <c:tx>
            <c:strRef>
              <c:f>Dashboard!$Y$102</c:f>
              <c:strCache>
                <c:ptCount val="1"/>
                <c:pt idx="0">
                  <c:v>PS</c:v>
                </c:pt>
              </c:strCache>
            </c:strRef>
          </c:tx>
          <c:spPr>
            <a:solidFill>
              <a:schemeClr val="accent1">
                <a:lumMod val="80000"/>
                <a:lumOff val="20000"/>
              </a:schemeClr>
            </a:solidFill>
            <a:ln>
              <a:noFill/>
            </a:ln>
            <a:effectLst/>
          </c:spPr>
          <c:invertIfNegative val="0"/>
          <c:cat>
            <c:strRef>
              <c:f>Dashboard!$Z$89:$AF$89</c:f>
              <c:strCache>
                <c:ptCount val="7"/>
                <c:pt idx="0">
                  <c:v>Attest</c:v>
                </c:pt>
                <c:pt idx="1">
                  <c:v>Document and Assess</c:v>
                </c:pt>
                <c:pt idx="2">
                  <c:v>Document and Assess (Conditional)</c:v>
                </c:pt>
                <c:pt idx="3">
                  <c:v>FED</c:v>
                </c:pt>
                <c:pt idx="4">
                  <c:v>FED, Document and Assess (Conditional)</c:v>
                </c:pt>
                <c:pt idx="5">
                  <c:v>NSO</c:v>
                </c:pt>
                <c:pt idx="6">
                  <c:v>NSO, Attest</c:v>
                </c:pt>
              </c:strCache>
            </c:strRef>
          </c:cat>
          <c:val>
            <c:numRef>
              <c:f>Dashboard!$Z$102:$AF$102</c:f>
              <c:numCache>
                <c:formatCode>General</c:formatCode>
                <c:ptCount val="7"/>
                <c:pt idx="0">
                  <c:v>6</c:v>
                </c:pt>
                <c:pt idx="1">
                  <c:v>1</c:v>
                </c:pt>
                <c:pt idx="3">
                  <c:v>1</c:v>
                </c:pt>
              </c:numCache>
            </c:numRef>
          </c:val>
          <c:extLst>
            <c:ext xmlns:c16="http://schemas.microsoft.com/office/drawing/2014/chart" uri="{C3380CC4-5D6E-409C-BE32-E72D297353CC}">
              <c16:uniqueId val="{0000000C-915A-9A49-9C02-A3B4E3CDC29C}"/>
            </c:ext>
          </c:extLst>
        </c:ser>
        <c:ser>
          <c:idx val="13"/>
          <c:order val="13"/>
          <c:tx>
            <c:strRef>
              <c:f>Dashboard!$Y$103</c:f>
              <c:strCache>
                <c:ptCount val="1"/>
                <c:pt idx="0">
                  <c:v>RA</c:v>
                </c:pt>
              </c:strCache>
            </c:strRef>
          </c:tx>
          <c:spPr>
            <a:solidFill>
              <a:schemeClr val="accent2">
                <a:lumMod val="80000"/>
                <a:lumOff val="20000"/>
              </a:schemeClr>
            </a:solidFill>
            <a:ln>
              <a:noFill/>
            </a:ln>
            <a:effectLst/>
          </c:spPr>
          <c:invertIfNegative val="0"/>
          <c:cat>
            <c:strRef>
              <c:f>Dashboard!$Z$89:$AF$89</c:f>
              <c:strCache>
                <c:ptCount val="7"/>
                <c:pt idx="0">
                  <c:v>Attest</c:v>
                </c:pt>
                <c:pt idx="1">
                  <c:v>Document and Assess</c:v>
                </c:pt>
                <c:pt idx="2">
                  <c:v>Document and Assess (Conditional)</c:v>
                </c:pt>
                <c:pt idx="3">
                  <c:v>FED</c:v>
                </c:pt>
                <c:pt idx="4">
                  <c:v>FED, Document and Assess (Conditional)</c:v>
                </c:pt>
                <c:pt idx="5">
                  <c:v>NSO</c:v>
                </c:pt>
                <c:pt idx="6">
                  <c:v>NSO, Attest</c:v>
                </c:pt>
              </c:strCache>
            </c:strRef>
          </c:cat>
          <c:val>
            <c:numRef>
              <c:f>Dashboard!$Z$103:$AF$103</c:f>
              <c:numCache>
                <c:formatCode>General</c:formatCode>
                <c:ptCount val="7"/>
                <c:pt idx="0">
                  <c:v>1</c:v>
                </c:pt>
                <c:pt idx="1">
                  <c:v>3</c:v>
                </c:pt>
              </c:numCache>
            </c:numRef>
          </c:val>
          <c:extLst>
            <c:ext xmlns:c16="http://schemas.microsoft.com/office/drawing/2014/chart" uri="{C3380CC4-5D6E-409C-BE32-E72D297353CC}">
              <c16:uniqueId val="{0000000D-915A-9A49-9C02-A3B4E3CDC29C}"/>
            </c:ext>
          </c:extLst>
        </c:ser>
        <c:ser>
          <c:idx val="14"/>
          <c:order val="14"/>
          <c:tx>
            <c:strRef>
              <c:f>Dashboard!$Y$104</c:f>
              <c:strCache>
                <c:ptCount val="1"/>
                <c:pt idx="0">
                  <c:v>SA</c:v>
                </c:pt>
              </c:strCache>
            </c:strRef>
          </c:tx>
          <c:spPr>
            <a:solidFill>
              <a:schemeClr val="accent3">
                <a:lumMod val="80000"/>
                <a:lumOff val="20000"/>
              </a:schemeClr>
            </a:solidFill>
            <a:ln>
              <a:noFill/>
            </a:ln>
            <a:effectLst/>
          </c:spPr>
          <c:invertIfNegative val="0"/>
          <c:cat>
            <c:strRef>
              <c:f>Dashboard!$Z$89:$AF$89</c:f>
              <c:strCache>
                <c:ptCount val="7"/>
                <c:pt idx="0">
                  <c:v>Attest</c:v>
                </c:pt>
                <c:pt idx="1">
                  <c:v>Document and Assess</c:v>
                </c:pt>
                <c:pt idx="2">
                  <c:v>Document and Assess (Conditional)</c:v>
                </c:pt>
                <c:pt idx="3">
                  <c:v>FED</c:v>
                </c:pt>
                <c:pt idx="4">
                  <c:v>FED, Document and Assess (Conditional)</c:v>
                </c:pt>
                <c:pt idx="5">
                  <c:v>NSO</c:v>
                </c:pt>
                <c:pt idx="6">
                  <c:v>NSO, Attest</c:v>
                </c:pt>
              </c:strCache>
            </c:strRef>
          </c:cat>
          <c:val>
            <c:numRef>
              <c:f>Dashboard!$Z$104:$AF$104</c:f>
              <c:numCache>
                <c:formatCode>General</c:formatCode>
                <c:ptCount val="7"/>
                <c:pt idx="0">
                  <c:v>6</c:v>
                </c:pt>
                <c:pt idx="1">
                  <c:v>1</c:v>
                </c:pt>
              </c:numCache>
            </c:numRef>
          </c:val>
          <c:extLst>
            <c:ext xmlns:c16="http://schemas.microsoft.com/office/drawing/2014/chart" uri="{C3380CC4-5D6E-409C-BE32-E72D297353CC}">
              <c16:uniqueId val="{0000000E-915A-9A49-9C02-A3B4E3CDC29C}"/>
            </c:ext>
          </c:extLst>
        </c:ser>
        <c:ser>
          <c:idx val="15"/>
          <c:order val="15"/>
          <c:tx>
            <c:strRef>
              <c:f>Dashboard!$Y$105</c:f>
              <c:strCache>
                <c:ptCount val="1"/>
                <c:pt idx="0">
                  <c:v>SC</c:v>
                </c:pt>
              </c:strCache>
            </c:strRef>
          </c:tx>
          <c:spPr>
            <a:solidFill>
              <a:schemeClr val="accent4">
                <a:lumMod val="80000"/>
                <a:lumOff val="20000"/>
              </a:schemeClr>
            </a:solidFill>
            <a:ln>
              <a:noFill/>
            </a:ln>
            <a:effectLst/>
          </c:spPr>
          <c:invertIfNegative val="0"/>
          <c:cat>
            <c:strRef>
              <c:f>Dashboard!$Z$89:$AF$89</c:f>
              <c:strCache>
                <c:ptCount val="7"/>
                <c:pt idx="0">
                  <c:v>Attest</c:v>
                </c:pt>
                <c:pt idx="1">
                  <c:v>Document and Assess</c:v>
                </c:pt>
                <c:pt idx="2">
                  <c:v>Document and Assess (Conditional)</c:v>
                </c:pt>
                <c:pt idx="3">
                  <c:v>FED</c:v>
                </c:pt>
                <c:pt idx="4">
                  <c:v>FED, Document and Assess (Conditional)</c:v>
                </c:pt>
                <c:pt idx="5">
                  <c:v>NSO</c:v>
                </c:pt>
                <c:pt idx="6">
                  <c:v>NSO, Attest</c:v>
                </c:pt>
              </c:strCache>
            </c:strRef>
          </c:cat>
          <c:val>
            <c:numRef>
              <c:f>Dashboard!$Z$105:$AF$105</c:f>
              <c:numCache>
                <c:formatCode>General</c:formatCode>
                <c:ptCount val="7"/>
                <c:pt idx="0">
                  <c:v>5</c:v>
                </c:pt>
                <c:pt idx="1">
                  <c:v>2</c:v>
                </c:pt>
                <c:pt idx="2">
                  <c:v>2</c:v>
                </c:pt>
                <c:pt idx="5">
                  <c:v>1</c:v>
                </c:pt>
              </c:numCache>
            </c:numRef>
          </c:val>
          <c:extLst>
            <c:ext xmlns:c16="http://schemas.microsoft.com/office/drawing/2014/chart" uri="{C3380CC4-5D6E-409C-BE32-E72D297353CC}">
              <c16:uniqueId val="{0000000F-915A-9A49-9C02-A3B4E3CDC29C}"/>
            </c:ext>
          </c:extLst>
        </c:ser>
        <c:ser>
          <c:idx val="16"/>
          <c:order val="16"/>
          <c:tx>
            <c:strRef>
              <c:f>Dashboard!$Y$106</c:f>
              <c:strCache>
                <c:ptCount val="1"/>
                <c:pt idx="0">
                  <c:v>SI</c:v>
                </c:pt>
              </c:strCache>
            </c:strRef>
          </c:tx>
          <c:spPr>
            <a:solidFill>
              <a:schemeClr val="accent5">
                <a:lumMod val="80000"/>
                <a:lumOff val="20000"/>
              </a:schemeClr>
            </a:solidFill>
            <a:ln>
              <a:noFill/>
            </a:ln>
            <a:effectLst/>
          </c:spPr>
          <c:invertIfNegative val="0"/>
          <c:cat>
            <c:strRef>
              <c:f>Dashboard!$Z$89:$AF$89</c:f>
              <c:strCache>
                <c:ptCount val="7"/>
                <c:pt idx="0">
                  <c:v>Attest</c:v>
                </c:pt>
                <c:pt idx="1">
                  <c:v>Document and Assess</c:v>
                </c:pt>
                <c:pt idx="2">
                  <c:v>Document and Assess (Conditional)</c:v>
                </c:pt>
                <c:pt idx="3">
                  <c:v>FED</c:v>
                </c:pt>
                <c:pt idx="4">
                  <c:v>FED, Document and Assess (Conditional)</c:v>
                </c:pt>
                <c:pt idx="5">
                  <c:v>NSO</c:v>
                </c:pt>
                <c:pt idx="6">
                  <c:v>NSO, Attest</c:v>
                </c:pt>
              </c:strCache>
            </c:strRef>
          </c:cat>
          <c:val>
            <c:numRef>
              <c:f>Dashboard!$Z$106:$AF$106</c:f>
              <c:numCache>
                <c:formatCode>General</c:formatCode>
                <c:ptCount val="7"/>
                <c:pt idx="0">
                  <c:v>3</c:v>
                </c:pt>
                <c:pt idx="1">
                  <c:v>3</c:v>
                </c:pt>
              </c:numCache>
            </c:numRef>
          </c:val>
          <c:extLst>
            <c:ext xmlns:c16="http://schemas.microsoft.com/office/drawing/2014/chart" uri="{C3380CC4-5D6E-409C-BE32-E72D297353CC}">
              <c16:uniqueId val="{00000010-915A-9A49-9C02-A3B4E3CDC29C}"/>
            </c:ext>
          </c:extLst>
        </c:ser>
        <c:dLbls>
          <c:showLegendKey val="0"/>
          <c:showVal val="0"/>
          <c:showCatName val="0"/>
          <c:showSerName val="0"/>
          <c:showPercent val="0"/>
          <c:showBubbleSize val="0"/>
        </c:dLbls>
        <c:gapWidth val="219"/>
        <c:overlap val="100"/>
        <c:axId val="1865183392"/>
        <c:axId val="1876986512"/>
      </c:barChart>
      <c:catAx>
        <c:axId val="1865183392"/>
        <c:scaling>
          <c:orientation val="minMax"/>
        </c:scaling>
        <c:delete val="0"/>
        <c:axPos val="b"/>
        <c:title>
          <c:tx>
            <c:rich>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US" sz="1400"/>
                  <a:t>Tailoring Actions</a:t>
                </a:r>
              </a:p>
            </c:rich>
          </c:tx>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1876986512"/>
        <c:crosses val="autoZero"/>
        <c:auto val="1"/>
        <c:lblAlgn val="ctr"/>
        <c:lblOffset val="100"/>
        <c:noMultiLvlLbl val="0"/>
      </c:catAx>
      <c:valAx>
        <c:axId val="18769865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US" sz="1400"/>
                  <a:t>Count</a:t>
                </a:r>
                <a:r>
                  <a:rPr lang="en-US" sz="1400" baseline="0"/>
                  <a:t> of Controls</a:t>
                </a:r>
                <a:endParaRPr lang="en-US" sz="1400"/>
              </a:p>
            </c:rich>
          </c:tx>
          <c:overlay val="0"/>
          <c:spPr>
            <a:noFill/>
            <a:ln>
              <a:noFill/>
            </a:ln>
            <a:effectLst/>
          </c:spPr>
          <c:txPr>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518339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400" b="0" i="0" u="none" strike="noStrike" kern="1200" spc="0" baseline="0">
                <a:solidFill>
                  <a:schemeClr val="tx1">
                    <a:lumMod val="65000"/>
                    <a:lumOff val="35000"/>
                  </a:schemeClr>
                </a:solidFill>
                <a:latin typeface="+mn-lt"/>
                <a:ea typeface="+mn-ea"/>
                <a:cs typeface="+mn-cs"/>
              </a:defRPr>
            </a:pPr>
            <a:r>
              <a:rPr lang="en-US" sz="2400"/>
              <a:t>Waterfall Chart</a:t>
            </a:r>
          </a:p>
        </c:rich>
      </c:tx>
      <c:overlay val="0"/>
      <c:spPr>
        <a:noFill/>
        <a:ln>
          <a:noFill/>
        </a:ln>
        <a:effectLst/>
      </c:spPr>
      <c:txPr>
        <a:bodyPr rot="0" spcFirstLastPara="1" vertOverflow="ellipsis" vert="horz" wrap="square" anchor="ctr" anchorCtr="1"/>
        <a:lstStyle/>
        <a:p>
          <a:pPr>
            <a:defRPr sz="2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Dashboard!$B$157:$B$163</c:f>
              <c:strCache>
                <c:ptCount val="7"/>
                <c:pt idx="0">
                  <c:v>All NIST 800-53 Controls</c:v>
                </c:pt>
                <c:pt idx="2">
                  <c:v>FedRAMP High</c:v>
                </c:pt>
                <c:pt idx="4">
                  <c:v>FedRAMP Moderate</c:v>
                </c:pt>
                <c:pt idx="6">
                  <c:v>FedRAMP Lw</c:v>
                </c:pt>
              </c:strCache>
            </c:strRef>
          </c:cat>
          <c:val>
            <c:numRef>
              <c:f>Dashboard!$C$157:$C$163</c:f>
              <c:numCache>
                <c:formatCode>General</c:formatCode>
                <c:ptCount val="7"/>
              </c:numCache>
            </c:numRef>
          </c:val>
          <c:extLst>
            <c:ext xmlns:c16="http://schemas.microsoft.com/office/drawing/2014/chart" uri="{C3380CC4-5D6E-409C-BE32-E72D297353CC}">
              <c16:uniqueId val="{00000000-3E4C-A048-ABAA-C5164E583B85}"/>
            </c:ext>
          </c:extLst>
        </c:ser>
        <c:ser>
          <c:idx val="1"/>
          <c:order val="1"/>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Dashboard!$B$157:$B$163</c:f>
              <c:strCache>
                <c:ptCount val="7"/>
                <c:pt idx="0">
                  <c:v>All NIST 800-53 Controls</c:v>
                </c:pt>
                <c:pt idx="2">
                  <c:v>FedRAMP High</c:v>
                </c:pt>
                <c:pt idx="4">
                  <c:v>FedRAMP Moderate</c:v>
                </c:pt>
                <c:pt idx="6">
                  <c:v>FedRAMP Lw</c:v>
                </c:pt>
              </c:strCache>
            </c:strRef>
          </c:cat>
          <c:val>
            <c:numRef>
              <c:f>Dashboard!$D$157:$D$163</c:f>
              <c:numCache>
                <c:formatCode>General</c:formatCode>
                <c:ptCount val="7"/>
              </c:numCache>
            </c:numRef>
          </c:val>
          <c:extLst>
            <c:ext xmlns:c16="http://schemas.microsoft.com/office/drawing/2014/chart" uri="{C3380CC4-5D6E-409C-BE32-E72D297353CC}">
              <c16:uniqueId val="{00000001-3E4C-A048-ABAA-C5164E583B85}"/>
            </c:ext>
          </c:extLst>
        </c:ser>
        <c:ser>
          <c:idx val="2"/>
          <c:order val="2"/>
          <c:spPr>
            <a:noFill/>
            <a:ln>
              <a:noFill/>
            </a:ln>
            <a:effectLst/>
          </c:spPr>
          <c:invertIfNegative val="0"/>
          <c:dLbls>
            <c:delete val="1"/>
          </c:dLbls>
          <c:cat>
            <c:strRef>
              <c:f>Dashboard!$B$157:$B$163</c:f>
              <c:strCache>
                <c:ptCount val="7"/>
                <c:pt idx="0">
                  <c:v>All NIST 800-53 Controls</c:v>
                </c:pt>
                <c:pt idx="2">
                  <c:v>FedRAMP High</c:v>
                </c:pt>
                <c:pt idx="4">
                  <c:v>FedRAMP Moderate</c:v>
                </c:pt>
                <c:pt idx="6">
                  <c:v>FedRAMP Lw</c:v>
                </c:pt>
              </c:strCache>
            </c:strRef>
          </c:cat>
          <c:val>
            <c:numRef>
              <c:f>Dashboard!$E$157:$E$163</c:f>
              <c:numCache>
                <c:formatCode>General</c:formatCode>
                <c:ptCount val="7"/>
                <c:pt idx="1">
                  <c:v>415</c:v>
                </c:pt>
                <c:pt idx="3">
                  <c:v>319</c:v>
                </c:pt>
                <c:pt idx="5">
                  <c:v>125</c:v>
                </c:pt>
              </c:numCache>
            </c:numRef>
          </c:val>
          <c:extLst>
            <c:ext xmlns:c16="http://schemas.microsoft.com/office/drawing/2014/chart" uri="{C3380CC4-5D6E-409C-BE32-E72D297353CC}">
              <c16:uniqueId val="{00000002-3E4C-A048-ABAA-C5164E583B85}"/>
            </c:ext>
          </c:extLst>
        </c:ser>
        <c:ser>
          <c:idx val="3"/>
          <c:order val="3"/>
          <c:spPr>
            <a:solidFill>
              <a:srgbClr val="FF0000"/>
            </a:solidFill>
            <a:ln>
              <a:noFill/>
            </a:ln>
            <a:effectLst/>
          </c:spPr>
          <c:invertIfNegative val="0"/>
          <c:dLbls>
            <c:dLbl>
              <c:idx val="1"/>
              <c:layout>
                <c:manualLayout>
                  <c:x val="4.2924300798628584E-3"/>
                  <c:y val="-0.21726272119210904"/>
                </c:manualLayout>
              </c:layout>
              <c:tx>
                <c:rich>
                  <a:bodyPr/>
                  <a:lstStyle/>
                  <a:p>
                    <a:r>
                      <a:rPr lang="en-US"/>
                      <a:t>-</a:t>
                    </a:r>
                    <a:fld id="{ADFB4EB8-A00B-A149-8EDE-000D7FDEA0AB}" type="VALUE">
                      <a:rPr lang="en-US"/>
                      <a:pPr/>
                      <a:t>[VALUE]</a:t>
                    </a:fld>
                    <a:endParaRPr lang="en-US"/>
                  </a:p>
                </c:rich>
              </c:tx>
              <c:dLblPos val="ctr"/>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3E4C-A048-ABAA-C5164E583B85}"/>
                </c:ext>
              </c:extLst>
            </c:dLbl>
            <c:dLbl>
              <c:idx val="3"/>
              <c:layout>
                <c:manualLayout>
                  <c:x val="8.5848601597257167E-3"/>
                  <c:y val="-6.6780628227923119E-2"/>
                </c:manualLayout>
              </c:layout>
              <c:tx>
                <c:rich>
                  <a:bodyPr/>
                  <a:lstStyle/>
                  <a:p>
                    <a:r>
                      <a:rPr lang="en-US"/>
                      <a:t>-</a:t>
                    </a:r>
                    <a:fld id="{51CDCFBF-00EC-A245-844B-BEA2F46141E8}" type="VALUE">
                      <a:rPr lang="en-US"/>
                      <a:pPr/>
                      <a:t>[VALUE]</a:t>
                    </a:fld>
                    <a:endParaRPr lang="en-US"/>
                  </a:p>
                </c:rich>
              </c:tx>
              <c:dLblPos val="ctr"/>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4-3E4C-A048-ABAA-C5164E583B85}"/>
                </c:ext>
              </c:extLst>
            </c:dLbl>
            <c:dLbl>
              <c:idx val="5"/>
              <c:layout>
                <c:manualLayout>
                  <c:x val="3.219322559897144E-3"/>
                  <c:y val="-0.10310557954449243"/>
                </c:manualLayout>
              </c:layout>
              <c:tx>
                <c:rich>
                  <a:bodyPr/>
                  <a:lstStyle/>
                  <a:p>
                    <a:r>
                      <a:rPr lang="en-US"/>
                      <a:t>-</a:t>
                    </a:r>
                    <a:fld id="{B985DF95-AEDF-0C42-AE02-F1766A893654}" type="VALUE">
                      <a:rPr lang="en-US"/>
                      <a:pPr/>
                      <a:t>[VALUE]</a:t>
                    </a:fld>
                    <a:endParaRPr lang="en-US"/>
                  </a:p>
                </c:rich>
              </c:tx>
              <c:dLblPos val="ctr"/>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3E4C-A048-ABAA-C5164E583B85}"/>
                </c:ext>
              </c:extLst>
            </c:dLbl>
            <c:dLbl>
              <c:idx val="7"/>
              <c:layout>
                <c:manualLayout>
                  <c:x val="-5.3655375998285697E-3"/>
                  <c:y val="-0.10574564333304499"/>
                </c:manualLayout>
              </c:layout>
              <c:tx>
                <c:rich>
                  <a:bodyPr/>
                  <a:lstStyle/>
                  <a:p>
                    <a:r>
                      <a:rPr lang="en-US"/>
                      <a:t>-</a:t>
                    </a:r>
                    <a:fld id="{9D52204A-B4A7-B448-8EF0-ECC24E47E012}" type="VALUE">
                      <a:rPr lang="en-US"/>
                      <a:pPr/>
                      <a:t>[VALUE]</a:t>
                    </a:fld>
                    <a:endParaRPr lang="en-US"/>
                  </a:p>
                </c:rich>
              </c:tx>
              <c:dLblPos val="ctr"/>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6-3E4C-A048-ABAA-C5164E583B85}"/>
                </c:ext>
              </c:extLst>
            </c:dLbl>
            <c:spPr>
              <a:no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Dashboard!$B$157:$B$163</c:f>
              <c:strCache>
                <c:ptCount val="7"/>
                <c:pt idx="0">
                  <c:v>All NIST 800-53 Controls</c:v>
                </c:pt>
                <c:pt idx="2">
                  <c:v>FedRAMP High</c:v>
                </c:pt>
                <c:pt idx="4">
                  <c:v>FedRAMP Moderate</c:v>
                </c:pt>
                <c:pt idx="6">
                  <c:v>FedRAMP Lw</c:v>
                </c:pt>
              </c:strCache>
            </c:strRef>
          </c:cat>
          <c:val>
            <c:numRef>
              <c:f>Dashboard!$F$157:$F$163</c:f>
              <c:numCache>
                <c:formatCode>General</c:formatCode>
                <c:ptCount val="7"/>
                <c:pt idx="1">
                  <c:v>491</c:v>
                </c:pt>
                <c:pt idx="3">
                  <c:v>96</c:v>
                </c:pt>
                <c:pt idx="5">
                  <c:v>194</c:v>
                </c:pt>
              </c:numCache>
            </c:numRef>
          </c:val>
          <c:extLst>
            <c:ext xmlns:c16="http://schemas.microsoft.com/office/drawing/2014/chart" uri="{C3380CC4-5D6E-409C-BE32-E72D297353CC}">
              <c16:uniqueId val="{00000007-3E4C-A048-ABAA-C5164E583B85}"/>
            </c:ext>
          </c:extLst>
        </c:ser>
        <c:ser>
          <c:idx val="4"/>
          <c:order val="4"/>
          <c:spPr>
            <a:solidFill>
              <a:schemeClr val="accent5"/>
            </a:solidFill>
            <a:ln>
              <a:noFill/>
            </a:ln>
            <a:effectLst/>
          </c:spPr>
          <c:invertIfNegative val="0"/>
          <c:dPt>
            <c:idx val="0"/>
            <c:invertIfNegative val="0"/>
            <c:bubble3D val="0"/>
            <c:spPr>
              <a:solidFill>
                <a:srgbClr val="00B050"/>
              </a:solidFill>
              <a:ln>
                <a:noFill/>
              </a:ln>
              <a:effectLst/>
            </c:spPr>
            <c:extLst>
              <c:ext xmlns:c16="http://schemas.microsoft.com/office/drawing/2014/chart" uri="{C3380CC4-5D6E-409C-BE32-E72D297353CC}">
                <c16:uniqueId val="{00000009-3E4C-A048-ABAA-C5164E583B85}"/>
              </c:ext>
            </c:extLst>
          </c:dPt>
          <c:dLbls>
            <c:dLbl>
              <c:idx val="0"/>
              <c:layout>
                <c:manualLayout>
                  <c:x val="-5.3655375998285697E-3"/>
                  <c:y val="-0.379923079966763"/>
                </c:manualLayout>
              </c:layout>
              <c:tx>
                <c:rich>
                  <a:bodyPr/>
                  <a:lstStyle/>
                  <a:p>
                    <a:r>
                      <a:rPr lang="en-US">
                        <a:solidFill>
                          <a:schemeClr val="bg1"/>
                        </a:solidFill>
                      </a:rPr>
                      <a:t>-</a:t>
                    </a:r>
                    <a:fld id="{77E386B8-DFF2-D74A-8F21-51072DA51597}" type="VALUE">
                      <a:rPr lang="en-US"/>
                      <a:pPr/>
                      <a:t>[VALUE]</a:t>
                    </a:fld>
                    <a:endParaRPr lang="en-US">
                      <a:solidFill>
                        <a:schemeClr val="bg1"/>
                      </a:solidFill>
                    </a:endParaRPr>
                  </a:p>
                </c:rich>
              </c:tx>
              <c:dLblPos val="ctr"/>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9-3E4C-A048-ABAA-C5164E583B85}"/>
                </c:ext>
              </c:extLst>
            </c:dLbl>
            <c:dLbl>
              <c:idx val="1"/>
              <c:delete val="1"/>
              <c:extLst>
                <c:ext xmlns:c15="http://schemas.microsoft.com/office/drawing/2012/chart" uri="{CE6537A1-D6FC-4f65-9D91-7224C49458BB}"/>
                <c:ext xmlns:c16="http://schemas.microsoft.com/office/drawing/2014/chart" uri="{C3380CC4-5D6E-409C-BE32-E72D297353CC}">
                  <c16:uniqueId val="{0000000A-3E4C-A048-ABAA-C5164E583B85}"/>
                </c:ext>
              </c:extLst>
            </c:dLbl>
            <c:dLbl>
              <c:idx val="2"/>
              <c:layout>
                <c:manualLayout>
                  <c:x val="3.2193225598970651E-3"/>
                  <c:y val="-0.19021149775632892"/>
                </c:manualLayout>
              </c:layout>
              <c:tx>
                <c:rich>
                  <a:bodyPr/>
                  <a:lstStyle/>
                  <a:p>
                    <a:r>
                      <a:rPr lang="en-US">
                        <a:solidFill>
                          <a:schemeClr val="bg1"/>
                        </a:solidFill>
                      </a:rPr>
                      <a:t>-</a:t>
                    </a:r>
                    <a:fld id="{857FB12D-D0A1-794B-96DE-937CD58A6A15}" type="VALUE">
                      <a:rPr lang="en-US"/>
                      <a:pPr/>
                      <a:t>[VALUE]</a:t>
                    </a:fld>
                    <a:endParaRPr lang="en-US">
                      <a:solidFill>
                        <a:schemeClr val="bg1"/>
                      </a:solidFill>
                    </a:endParaRPr>
                  </a:p>
                </c:rich>
              </c:tx>
              <c:dLblPos val="ctr"/>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B-3E4C-A048-ABAA-C5164E583B85}"/>
                </c:ext>
              </c:extLst>
            </c:dLbl>
            <c:dLbl>
              <c:idx val="3"/>
              <c:delete val="1"/>
              <c:extLst>
                <c:ext xmlns:c15="http://schemas.microsoft.com/office/drawing/2012/chart" uri="{CE6537A1-D6FC-4f65-9D91-7224C49458BB}"/>
                <c:ext xmlns:c16="http://schemas.microsoft.com/office/drawing/2014/chart" uri="{C3380CC4-5D6E-409C-BE32-E72D297353CC}">
                  <c16:uniqueId val="{0000000C-3E4C-A048-ABAA-C5164E583B85}"/>
                </c:ext>
              </c:extLst>
            </c:dLbl>
            <c:dLbl>
              <c:idx val="4"/>
              <c:layout>
                <c:manualLayout>
                  <c:x val="3.219322559897144E-3"/>
                  <c:y val="-0.15511624756582854"/>
                </c:manualLayout>
              </c:layout>
              <c:tx>
                <c:rich>
                  <a:bodyPr/>
                  <a:lstStyle/>
                  <a:p>
                    <a:r>
                      <a:rPr lang="en-US">
                        <a:solidFill>
                          <a:schemeClr val="bg1"/>
                        </a:solidFill>
                      </a:rPr>
                      <a:t>-</a:t>
                    </a:r>
                    <a:fld id="{06BE445C-C25A-FF4C-BE7E-3E826EF83B1C}" type="VALUE">
                      <a:rPr lang="en-US"/>
                      <a:pPr/>
                      <a:t>[VALUE]</a:t>
                    </a:fld>
                    <a:endParaRPr lang="en-US">
                      <a:solidFill>
                        <a:schemeClr val="bg1"/>
                      </a:solidFill>
                    </a:endParaRPr>
                  </a:p>
                </c:rich>
              </c:tx>
              <c:dLblPos val="ctr"/>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D-3E4C-A048-ABAA-C5164E583B85}"/>
                </c:ext>
              </c:extLst>
            </c:dLbl>
            <c:dLbl>
              <c:idx val="5"/>
              <c:delete val="1"/>
              <c:extLst>
                <c:ext xmlns:c15="http://schemas.microsoft.com/office/drawing/2012/chart" uri="{CE6537A1-D6FC-4f65-9D91-7224C49458BB}"/>
                <c:ext xmlns:c16="http://schemas.microsoft.com/office/drawing/2014/chart" uri="{C3380CC4-5D6E-409C-BE32-E72D297353CC}">
                  <c16:uniqueId val="{0000000E-3E4C-A048-ABAA-C5164E583B85}"/>
                </c:ext>
              </c:extLst>
            </c:dLbl>
            <c:dLbl>
              <c:idx val="6"/>
              <c:layout>
                <c:manualLayout>
                  <c:x val="3.219322559897144E-3"/>
                  <c:y val="-7.8E-2"/>
                </c:manualLayout>
              </c:layout>
              <c:tx>
                <c:rich>
                  <a:bodyPr/>
                  <a:lstStyle/>
                  <a:p>
                    <a:r>
                      <a:rPr lang="en-US">
                        <a:solidFill>
                          <a:schemeClr val="bg1"/>
                        </a:solidFill>
                      </a:rPr>
                      <a:t>-</a:t>
                    </a:r>
                    <a:fld id="{53F53F7F-F706-9840-A1DF-9C50CD2D2FC9}" type="VALUE">
                      <a:rPr lang="en-US"/>
                      <a:pPr/>
                      <a:t>[VALUE]</a:t>
                    </a:fld>
                    <a:endParaRPr lang="en-US">
                      <a:solidFill>
                        <a:schemeClr val="bg1"/>
                      </a:solidFill>
                    </a:endParaRPr>
                  </a:p>
                </c:rich>
              </c:tx>
              <c:dLblPos val="ctr"/>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F-3E4C-A048-ABAA-C5164E583B85}"/>
                </c:ext>
              </c:extLst>
            </c:dLbl>
            <c:dLbl>
              <c:idx val="7"/>
              <c:delete val="1"/>
              <c:extLst>
                <c:ext xmlns:c15="http://schemas.microsoft.com/office/drawing/2012/chart" uri="{CE6537A1-D6FC-4f65-9D91-7224C49458BB}"/>
                <c:ext xmlns:c16="http://schemas.microsoft.com/office/drawing/2014/chart" uri="{C3380CC4-5D6E-409C-BE32-E72D297353CC}">
                  <c16:uniqueId val="{00000010-3E4C-A048-ABAA-C5164E583B85}"/>
                </c:ext>
              </c:extLst>
            </c:dLbl>
            <c:dLbl>
              <c:idx val="8"/>
              <c:layout>
                <c:manualLayout>
                  <c:x val="-5.3655375998285697E-3"/>
                  <c:y val="-7.9404551354157804E-2"/>
                </c:manualLayout>
              </c:layout>
              <c:tx>
                <c:rich>
                  <a:bodyPr/>
                  <a:lstStyle/>
                  <a:p>
                    <a:r>
                      <a:rPr lang="en-US">
                        <a:solidFill>
                          <a:schemeClr val="bg1"/>
                        </a:solidFill>
                      </a:rPr>
                      <a:t>-</a:t>
                    </a:r>
                    <a:fld id="{3A6D967D-6F89-A645-A35B-57338642421B}" type="VALUE">
                      <a:rPr lang="en-US"/>
                      <a:pPr/>
                      <a:t>[VALUE]</a:t>
                    </a:fld>
                    <a:endParaRPr lang="en-US">
                      <a:solidFill>
                        <a:schemeClr val="bg1"/>
                      </a:solidFill>
                    </a:endParaRPr>
                  </a:p>
                </c:rich>
              </c:tx>
              <c:dLblPos val="ctr"/>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1-3E4C-A048-ABAA-C5164E583B85}"/>
                </c:ext>
              </c:extLst>
            </c:dLbl>
            <c:spPr>
              <a:no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Dashboard!$B$157:$B$163</c:f>
              <c:strCache>
                <c:ptCount val="7"/>
                <c:pt idx="0">
                  <c:v>All NIST 800-53 Controls</c:v>
                </c:pt>
                <c:pt idx="2">
                  <c:v>FedRAMP High</c:v>
                </c:pt>
                <c:pt idx="4">
                  <c:v>FedRAMP Moderate</c:v>
                </c:pt>
                <c:pt idx="6">
                  <c:v>FedRAMP Lw</c:v>
                </c:pt>
              </c:strCache>
            </c:strRef>
          </c:cat>
          <c:val>
            <c:numRef>
              <c:f>Dashboard!$G$157:$G$163</c:f>
              <c:numCache>
                <c:formatCode>General</c:formatCode>
                <c:ptCount val="7"/>
                <c:pt idx="0">
                  <c:v>906</c:v>
                </c:pt>
                <c:pt idx="2">
                  <c:v>415</c:v>
                </c:pt>
                <c:pt idx="4">
                  <c:v>319</c:v>
                </c:pt>
                <c:pt idx="6">
                  <c:v>125</c:v>
                </c:pt>
              </c:numCache>
            </c:numRef>
          </c:val>
          <c:extLst>
            <c:ext xmlns:c16="http://schemas.microsoft.com/office/drawing/2014/chart" uri="{C3380CC4-5D6E-409C-BE32-E72D297353CC}">
              <c16:uniqueId val="{00000012-3E4C-A048-ABAA-C5164E583B85}"/>
            </c:ext>
          </c:extLst>
        </c:ser>
        <c:dLbls>
          <c:dLblPos val="inEnd"/>
          <c:showLegendKey val="0"/>
          <c:showVal val="1"/>
          <c:showCatName val="0"/>
          <c:showSerName val="0"/>
          <c:showPercent val="0"/>
          <c:showBubbleSize val="0"/>
        </c:dLbls>
        <c:gapWidth val="150"/>
        <c:overlap val="100"/>
        <c:axId val="1899456064"/>
        <c:axId val="1898325184"/>
      </c:barChart>
      <c:catAx>
        <c:axId val="18994560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1898325184"/>
        <c:crosses val="autoZero"/>
        <c:auto val="1"/>
        <c:lblAlgn val="ctr"/>
        <c:lblOffset val="100"/>
        <c:noMultiLvlLbl val="0"/>
      </c:catAx>
      <c:valAx>
        <c:axId val="189832518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US" sz="1400"/>
                  <a:t>Count of Controls</a:t>
                </a:r>
              </a:p>
            </c:rich>
          </c:tx>
          <c:overlay val="0"/>
          <c:spPr>
            <a:noFill/>
            <a:ln>
              <a:noFill/>
            </a:ln>
            <a:effectLst/>
          </c:spPr>
          <c:txPr>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189945606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Dashboard!$T$40</c:f>
              <c:strCache>
                <c:ptCount val="1"/>
                <c:pt idx="0">
                  <c:v>Delta</c:v>
                </c:pt>
              </c:strCache>
            </c:strRef>
          </c:tx>
          <c:spPr>
            <a:solidFill>
              <a:schemeClr val="accent1"/>
            </a:solidFill>
            <a:ln>
              <a:noFill/>
            </a:ln>
            <a:effectLst/>
          </c:spPr>
          <c:invertIfNegative val="0"/>
          <c:cat>
            <c:strRef>
              <c:f>Dashboard!$S$41:$S$57</c:f>
              <c:strCache>
                <c:ptCount val="17"/>
                <c:pt idx="0">
                  <c:v>AU</c:v>
                </c:pt>
                <c:pt idx="1">
                  <c:v>AC</c:v>
                </c:pt>
                <c:pt idx="2">
                  <c:v>CP</c:v>
                </c:pt>
                <c:pt idx="3">
                  <c:v>SI</c:v>
                </c:pt>
                <c:pt idx="4">
                  <c:v>CM</c:v>
                </c:pt>
                <c:pt idx="5">
                  <c:v>IR</c:v>
                </c:pt>
                <c:pt idx="6">
                  <c:v>PE</c:v>
                </c:pt>
                <c:pt idx="7">
                  <c:v>SC</c:v>
                </c:pt>
                <c:pt idx="8">
                  <c:v>IA</c:v>
                </c:pt>
                <c:pt idx="9">
                  <c:v>SA</c:v>
                </c:pt>
                <c:pt idx="10">
                  <c:v>MA</c:v>
                </c:pt>
                <c:pt idx="11">
                  <c:v>AT</c:v>
                </c:pt>
                <c:pt idx="12">
                  <c:v>MP</c:v>
                </c:pt>
                <c:pt idx="13">
                  <c:v>RA</c:v>
                </c:pt>
                <c:pt idx="14">
                  <c:v>CA</c:v>
                </c:pt>
                <c:pt idx="15">
                  <c:v>PS</c:v>
                </c:pt>
                <c:pt idx="16">
                  <c:v>PL</c:v>
                </c:pt>
              </c:strCache>
            </c:strRef>
          </c:cat>
          <c:val>
            <c:numRef>
              <c:f>Dashboard!$T$41:$T$57</c:f>
              <c:numCache>
                <c:formatCode>General</c:formatCode>
                <c:ptCount val="17"/>
                <c:pt idx="0">
                  <c:v>12</c:v>
                </c:pt>
                <c:pt idx="1">
                  <c:v>11</c:v>
                </c:pt>
                <c:pt idx="2">
                  <c:v>11</c:v>
                </c:pt>
                <c:pt idx="3">
                  <c:v>11</c:v>
                </c:pt>
                <c:pt idx="4">
                  <c:v>10</c:v>
                </c:pt>
                <c:pt idx="5">
                  <c:v>8</c:v>
                </c:pt>
                <c:pt idx="6">
                  <c:v>7</c:v>
                </c:pt>
                <c:pt idx="7">
                  <c:v>7</c:v>
                </c:pt>
                <c:pt idx="8">
                  <c:v>4</c:v>
                </c:pt>
                <c:pt idx="9">
                  <c:v>4</c:v>
                </c:pt>
                <c:pt idx="10">
                  <c:v>3</c:v>
                </c:pt>
                <c:pt idx="11">
                  <c:v>2</c:v>
                </c:pt>
                <c:pt idx="12">
                  <c:v>2</c:v>
                </c:pt>
                <c:pt idx="13">
                  <c:v>2</c:v>
                </c:pt>
                <c:pt idx="14">
                  <c:v>1</c:v>
                </c:pt>
                <c:pt idx="15">
                  <c:v>1</c:v>
                </c:pt>
                <c:pt idx="16">
                  <c:v>0</c:v>
                </c:pt>
              </c:numCache>
            </c:numRef>
          </c:val>
          <c:extLst>
            <c:ext xmlns:c16="http://schemas.microsoft.com/office/drawing/2014/chart" uri="{C3380CC4-5D6E-409C-BE32-E72D297353CC}">
              <c16:uniqueId val="{00000000-3160-304C-AFC4-D33A2079F04A}"/>
            </c:ext>
          </c:extLst>
        </c:ser>
        <c:dLbls>
          <c:showLegendKey val="0"/>
          <c:showVal val="0"/>
          <c:showCatName val="0"/>
          <c:showSerName val="0"/>
          <c:showPercent val="0"/>
          <c:showBubbleSize val="0"/>
        </c:dLbls>
        <c:gapWidth val="182"/>
        <c:axId val="910540608"/>
        <c:axId val="878086976"/>
      </c:barChart>
      <c:catAx>
        <c:axId val="9105406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8086976"/>
        <c:crosses val="autoZero"/>
        <c:auto val="1"/>
        <c:lblAlgn val="ctr"/>
        <c:lblOffset val="100"/>
        <c:noMultiLvlLbl val="0"/>
      </c:catAx>
      <c:valAx>
        <c:axId val="87808697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05406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percentStacked"/>
        <c:varyColors val="0"/>
        <c:ser>
          <c:idx val="0"/>
          <c:order val="0"/>
          <c:tx>
            <c:strRef>
              <c:f>Dashboard!$B$23</c:f>
              <c:strCache>
                <c:ptCount val="1"/>
                <c:pt idx="0">
                  <c:v>AC</c:v>
                </c:pt>
              </c:strCache>
            </c:strRef>
          </c:tx>
          <c:spPr>
            <a:solidFill>
              <a:schemeClr val="accent1"/>
            </a:solidFill>
            <a:ln>
              <a:noFill/>
            </a:ln>
            <a:effectLst/>
          </c:spPr>
          <c:invertIfNegative val="0"/>
          <c:cat>
            <c:strRef>
              <c:f>Dashboard!$C$22:$E$22</c:f>
              <c:strCache>
                <c:ptCount val="3"/>
                <c:pt idx="0">
                  <c:v>Low</c:v>
                </c:pt>
                <c:pt idx="1">
                  <c:v>Moderate</c:v>
                </c:pt>
                <c:pt idx="2">
                  <c:v>High</c:v>
                </c:pt>
              </c:strCache>
            </c:strRef>
          </c:cat>
          <c:val>
            <c:numRef>
              <c:f>Dashboard!$C$23:$E$23</c:f>
              <c:numCache>
                <c:formatCode>0%</c:formatCode>
                <c:ptCount val="3"/>
                <c:pt idx="0">
                  <c:v>8.7999999999999995E-2</c:v>
                </c:pt>
                <c:pt idx="1">
                  <c:v>0.13479623824451412</c:v>
                </c:pt>
                <c:pt idx="2">
                  <c:v>0.13012048192771083</c:v>
                </c:pt>
              </c:numCache>
            </c:numRef>
          </c:val>
          <c:extLst>
            <c:ext xmlns:c16="http://schemas.microsoft.com/office/drawing/2014/chart" uri="{C3380CC4-5D6E-409C-BE32-E72D297353CC}">
              <c16:uniqueId val="{00000000-C5EC-0543-8D7E-CAC9A3ACFC97}"/>
            </c:ext>
          </c:extLst>
        </c:ser>
        <c:ser>
          <c:idx val="1"/>
          <c:order val="1"/>
          <c:tx>
            <c:strRef>
              <c:f>Dashboard!$B$24</c:f>
              <c:strCache>
                <c:ptCount val="1"/>
                <c:pt idx="0">
                  <c:v>AT</c:v>
                </c:pt>
              </c:strCache>
            </c:strRef>
          </c:tx>
          <c:spPr>
            <a:solidFill>
              <a:schemeClr val="accent2"/>
            </a:solidFill>
            <a:ln>
              <a:noFill/>
            </a:ln>
            <a:effectLst/>
          </c:spPr>
          <c:invertIfNegative val="0"/>
          <c:cat>
            <c:strRef>
              <c:f>Dashboard!$C$22:$E$22</c:f>
              <c:strCache>
                <c:ptCount val="3"/>
                <c:pt idx="0">
                  <c:v>Low</c:v>
                </c:pt>
                <c:pt idx="1">
                  <c:v>Moderate</c:v>
                </c:pt>
                <c:pt idx="2">
                  <c:v>High</c:v>
                </c:pt>
              </c:strCache>
            </c:strRef>
          </c:cat>
          <c:val>
            <c:numRef>
              <c:f>Dashboard!$C$24:$E$24</c:f>
              <c:numCache>
                <c:formatCode>0%</c:formatCode>
                <c:ptCount val="3"/>
                <c:pt idx="0">
                  <c:v>3.2000000000000001E-2</c:v>
                </c:pt>
                <c:pt idx="1">
                  <c:v>1.5673981191222569E-2</c:v>
                </c:pt>
                <c:pt idx="2">
                  <c:v>1.6867469879518072E-2</c:v>
                </c:pt>
              </c:numCache>
            </c:numRef>
          </c:val>
          <c:extLst>
            <c:ext xmlns:c16="http://schemas.microsoft.com/office/drawing/2014/chart" uri="{C3380CC4-5D6E-409C-BE32-E72D297353CC}">
              <c16:uniqueId val="{00000001-C5EC-0543-8D7E-CAC9A3ACFC97}"/>
            </c:ext>
          </c:extLst>
        </c:ser>
        <c:ser>
          <c:idx val="2"/>
          <c:order val="2"/>
          <c:tx>
            <c:strRef>
              <c:f>Dashboard!$B$25</c:f>
              <c:strCache>
                <c:ptCount val="1"/>
                <c:pt idx="0">
                  <c:v>AU</c:v>
                </c:pt>
              </c:strCache>
            </c:strRef>
          </c:tx>
          <c:spPr>
            <a:solidFill>
              <a:schemeClr val="accent3"/>
            </a:solidFill>
            <a:ln>
              <a:noFill/>
            </a:ln>
            <a:effectLst/>
          </c:spPr>
          <c:invertIfNegative val="0"/>
          <c:cat>
            <c:strRef>
              <c:f>Dashboard!$C$22:$E$22</c:f>
              <c:strCache>
                <c:ptCount val="3"/>
                <c:pt idx="0">
                  <c:v>Low</c:v>
                </c:pt>
                <c:pt idx="1">
                  <c:v>Moderate</c:v>
                </c:pt>
                <c:pt idx="2">
                  <c:v>High</c:v>
                </c:pt>
              </c:strCache>
            </c:strRef>
          </c:cat>
          <c:val>
            <c:numRef>
              <c:f>Dashboard!$C$25:$E$25</c:f>
              <c:numCache>
                <c:formatCode>0%</c:formatCode>
                <c:ptCount val="3"/>
                <c:pt idx="0">
                  <c:v>0.08</c:v>
                </c:pt>
                <c:pt idx="1">
                  <c:v>5.9561128526645767E-2</c:v>
                </c:pt>
                <c:pt idx="2">
                  <c:v>7.4698795180722893E-2</c:v>
                </c:pt>
              </c:numCache>
            </c:numRef>
          </c:val>
          <c:extLst>
            <c:ext xmlns:c16="http://schemas.microsoft.com/office/drawing/2014/chart" uri="{C3380CC4-5D6E-409C-BE32-E72D297353CC}">
              <c16:uniqueId val="{00000002-C5EC-0543-8D7E-CAC9A3ACFC97}"/>
            </c:ext>
          </c:extLst>
        </c:ser>
        <c:ser>
          <c:idx val="3"/>
          <c:order val="3"/>
          <c:tx>
            <c:strRef>
              <c:f>Dashboard!$B$26</c:f>
              <c:strCache>
                <c:ptCount val="1"/>
                <c:pt idx="0">
                  <c:v>CA</c:v>
                </c:pt>
              </c:strCache>
            </c:strRef>
          </c:tx>
          <c:spPr>
            <a:solidFill>
              <a:schemeClr val="accent4"/>
            </a:solidFill>
            <a:ln>
              <a:noFill/>
            </a:ln>
            <a:effectLst/>
          </c:spPr>
          <c:invertIfNegative val="0"/>
          <c:cat>
            <c:strRef>
              <c:f>Dashboard!$C$22:$E$22</c:f>
              <c:strCache>
                <c:ptCount val="3"/>
                <c:pt idx="0">
                  <c:v>Low</c:v>
                </c:pt>
                <c:pt idx="1">
                  <c:v>Moderate</c:v>
                </c:pt>
                <c:pt idx="2">
                  <c:v>High</c:v>
                </c:pt>
              </c:strCache>
            </c:strRef>
          </c:cat>
          <c:val>
            <c:numRef>
              <c:f>Dashboard!$C$26:$E$26</c:f>
              <c:numCache>
                <c:formatCode>0%</c:formatCode>
                <c:ptCount val="3"/>
                <c:pt idx="0">
                  <c:v>5.6000000000000001E-2</c:v>
                </c:pt>
                <c:pt idx="1">
                  <c:v>4.7021943573667714E-2</c:v>
                </c:pt>
                <c:pt idx="2">
                  <c:v>3.8554216867469883E-2</c:v>
                </c:pt>
              </c:numCache>
            </c:numRef>
          </c:val>
          <c:extLst>
            <c:ext xmlns:c16="http://schemas.microsoft.com/office/drawing/2014/chart" uri="{C3380CC4-5D6E-409C-BE32-E72D297353CC}">
              <c16:uniqueId val="{00000003-C5EC-0543-8D7E-CAC9A3ACFC97}"/>
            </c:ext>
          </c:extLst>
        </c:ser>
        <c:ser>
          <c:idx val="4"/>
          <c:order val="4"/>
          <c:tx>
            <c:strRef>
              <c:f>Dashboard!$B$27</c:f>
              <c:strCache>
                <c:ptCount val="1"/>
                <c:pt idx="0">
                  <c:v>CM</c:v>
                </c:pt>
              </c:strCache>
            </c:strRef>
          </c:tx>
          <c:spPr>
            <a:solidFill>
              <a:schemeClr val="accent5"/>
            </a:solidFill>
            <a:ln>
              <a:noFill/>
            </a:ln>
            <a:effectLst/>
          </c:spPr>
          <c:invertIfNegative val="0"/>
          <c:cat>
            <c:strRef>
              <c:f>Dashboard!$C$22:$E$22</c:f>
              <c:strCache>
                <c:ptCount val="3"/>
                <c:pt idx="0">
                  <c:v>Low</c:v>
                </c:pt>
                <c:pt idx="1">
                  <c:v>Moderate</c:v>
                </c:pt>
                <c:pt idx="2">
                  <c:v>High</c:v>
                </c:pt>
              </c:strCache>
            </c:strRef>
          </c:cat>
          <c:val>
            <c:numRef>
              <c:f>Dashboard!$C$27:$E$27</c:f>
              <c:numCache>
                <c:formatCode>0%</c:formatCode>
                <c:ptCount val="3"/>
                <c:pt idx="0">
                  <c:v>6.4000000000000001E-2</c:v>
                </c:pt>
                <c:pt idx="1">
                  <c:v>8.1504702194357362E-2</c:v>
                </c:pt>
                <c:pt idx="2">
                  <c:v>8.6746987951807228E-2</c:v>
                </c:pt>
              </c:numCache>
            </c:numRef>
          </c:val>
          <c:extLst>
            <c:ext xmlns:c16="http://schemas.microsoft.com/office/drawing/2014/chart" uri="{C3380CC4-5D6E-409C-BE32-E72D297353CC}">
              <c16:uniqueId val="{00000004-C5EC-0543-8D7E-CAC9A3ACFC97}"/>
            </c:ext>
          </c:extLst>
        </c:ser>
        <c:ser>
          <c:idx val="5"/>
          <c:order val="5"/>
          <c:tx>
            <c:strRef>
              <c:f>Dashboard!$B$28</c:f>
              <c:strCache>
                <c:ptCount val="1"/>
                <c:pt idx="0">
                  <c:v>CP</c:v>
                </c:pt>
              </c:strCache>
            </c:strRef>
          </c:tx>
          <c:spPr>
            <a:solidFill>
              <a:schemeClr val="accent6"/>
            </a:solidFill>
            <a:ln>
              <a:noFill/>
            </a:ln>
            <a:effectLst/>
          </c:spPr>
          <c:invertIfNegative val="0"/>
          <c:cat>
            <c:strRef>
              <c:f>Dashboard!$C$22:$E$22</c:f>
              <c:strCache>
                <c:ptCount val="3"/>
                <c:pt idx="0">
                  <c:v>Low</c:v>
                </c:pt>
                <c:pt idx="1">
                  <c:v>Moderate</c:v>
                </c:pt>
                <c:pt idx="2">
                  <c:v>High</c:v>
                </c:pt>
              </c:strCache>
            </c:strRef>
          </c:cat>
          <c:val>
            <c:numRef>
              <c:f>Dashboard!$C$28:$E$28</c:f>
              <c:numCache>
                <c:formatCode>0%</c:formatCode>
                <c:ptCount val="3"/>
                <c:pt idx="0">
                  <c:v>4.8000000000000001E-2</c:v>
                </c:pt>
                <c:pt idx="1">
                  <c:v>7.5235109717868343E-2</c:v>
                </c:pt>
                <c:pt idx="2">
                  <c:v>8.4337349397590355E-2</c:v>
                </c:pt>
              </c:numCache>
            </c:numRef>
          </c:val>
          <c:extLst>
            <c:ext xmlns:c16="http://schemas.microsoft.com/office/drawing/2014/chart" uri="{C3380CC4-5D6E-409C-BE32-E72D297353CC}">
              <c16:uniqueId val="{00000005-C5EC-0543-8D7E-CAC9A3ACFC97}"/>
            </c:ext>
          </c:extLst>
        </c:ser>
        <c:ser>
          <c:idx val="6"/>
          <c:order val="6"/>
          <c:tx>
            <c:strRef>
              <c:f>Dashboard!$B$29</c:f>
              <c:strCache>
                <c:ptCount val="1"/>
                <c:pt idx="0">
                  <c:v>IA</c:v>
                </c:pt>
              </c:strCache>
            </c:strRef>
          </c:tx>
          <c:spPr>
            <a:solidFill>
              <a:schemeClr val="accent1">
                <a:lumMod val="60000"/>
              </a:schemeClr>
            </a:solidFill>
            <a:ln>
              <a:noFill/>
            </a:ln>
            <a:effectLst/>
          </c:spPr>
          <c:invertIfNegative val="0"/>
          <c:cat>
            <c:strRef>
              <c:f>Dashboard!$C$22:$E$22</c:f>
              <c:strCache>
                <c:ptCount val="3"/>
                <c:pt idx="0">
                  <c:v>Low</c:v>
                </c:pt>
                <c:pt idx="1">
                  <c:v>Moderate</c:v>
                </c:pt>
                <c:pt idx="2">
                  <c:v>High</c:v>
                </c:pt>
              </c:strCache>
            </c:strRef>
          </c:cat>
          <c:val>
            <c:numRef>
              <c:f>Dashboard!$C$29:$E$29</c:f>
              <c:numCache>
                <c:formatCode>0%</c:formatCode>
                <c:ptCount val="3"/>
                <c:pt idx="0">
                  <c:v>0.12</c:v>
                </c:pt>
                <c:pt idx="1">
                  <c:v>8.4639498432601878E-2</c:v>
                </c:pt>
                <c:pt idx="2">
                  <c:v>7.4698795180722893E-2</c:v>
                </c:pt>
              </c:numCache>
            </c:numRef>
          </c:val>
          <c:extLst>
            <c:ext xmlns:c16="http://schemas.microsoft.com/office/drawing/2014/chart" uri="{C3380CC4-5D6E-409C-BE32-E72D297353CC}">
              <c16:uniqueId val="{00000006-C5EC-0543-8D7E-CAC9A3ACFC97}"/>
            </c:ext>
          </c:extLst>
        </c:ser>
        <c:ser>
          <c:idx val="7"/>
          <c:order val="7"/>
          <c:tx>
            <c:strRef>
              <c:f>Dashboard!$B$30</c:f>
              <c:strCache>
                <c:ptCount val="1"/>
                <c:pt idx="0">
                  <c:v>IR</c:v>
                </c:pt>
              </c:strCache>
            </c:strRef>
          </c:tx>
          <c:spPr>
            <a:solidFill>
              <a:schemeClr val="accent2">
                <a:lumMod val="60000"/>
              </a:schemeClr>
            </a:solidFill>
            <a:ln>
              <a:noFill/>
            </a:ln>
            <a:effectLst/>
          </c:spPr>
          <c:invertIfNegative val="0"/>
          <c:cat>
            <c:strRef>
              <c:f>Dashboard!$C$22:$E$22</c:f>
              <c:strCache>
                <c:ptCount val="3"/>
                <c:pt idx="0">
                  <c:v>Low</c:v>
                </c:pt>
                <c:pt idx="1">
                  <c:v>Moderate</c:v>
                </c:pt>
                <c:pt idx="2">
                  <c:v>High</c:v>
                </c:pt>
              </c:strCache>
            </c:strRef>
          </c:cat>
          <c:val>
            <c:numRef>
              <c:f>Dashboard!$C$30:$E$30</c:f>
              <c:numCache>
                <c:formatCode>0%</c:formatCode>
                <c:ptCount val="3"/>
                <c:pt idx="0">
                  <c:v>5.6000000000000001E-2</c:v>
                </c:pt>
                <c:pt idx="1">
                  <c:v>4.0752351097178681E-2</c:v>
                </c:pt>
                <c:pt idx="2">
                  <c:v>5.0602409638554217E-2</c:v>
                </c:pt>
              </c:numCache>
            </c:numRef>
          </c:val>
          <c:extLst>
            <c:ext xmlns:c16="http://schemas.microsoft.com/office/drawing/2014/chart" uri="{C3380CC4-5D6E-409C-BE32-E72D297353CC}">
              <c16:uniqueId val="{00000007-C5EC-0543-8D7E-CAC9A3ACFC97}"/>
            </c:ext>
          </c:extLst>
        </c:ser>
        <c:ser>
          <c:idx val="8"/>
          <c:order val="8"/>
          <c:tx>
            <c:strRef>
              <c:f>Dashboard!$B$31</c:f>
              <c:strCache>
                <c:ptCount val="1"/>
                <c:pt idx="0">
                  <c:v>MA</c:v>
                </c:pt>
              </c:strCache>
            </c:strRef>
          </c:tx>
          <c:spPr>
            <a:solidFill>
              <a:schemeClr val="accent3">
                <a:lumMod val="60000"/>
              </a:schemeClr>
            </a:solidFill>
            <a:ln>
              <a:noFill/>
            </a:ln>
            <a:effectLst/>
          </c:spPr>
          <c:invertIfNegative val="0"/>
          <c:cat>
            <c:strRef>
              <c:f>Dashboard!$C$22:$E$22</c:f>
              <c:strCache>
                <c:ptCount val="3"/>
                <c:pt idx="0">
                  <c:v>Low</c:v>
                </c:pt>
                <c:pt idx="1">
                  <c:v>Moderate</c:v>
                </c:pt>
                <c:pt idx="2">
                  <c:v>High</c:v>
                </c:pt>
              </c:strCache>
            </c:strRef>
          </c:cat>
          <c:val>
            <c:numRef>
              <c:f>Dashboard!$C$31:$E$31</c:f>
              <c:numCache>
                <c:formatCode>0%</c:formatCode>
                <c:ptCount val="3"/>
                <c:pt idx="0">
                  <c:v>3.2000000000000001E-2</c:v>
                </c:pt>
                <c:pt idx="1">
                  <c:v>3.4482758620689655E-2</c:v>
                </c:pt>
                <c:pt idx="2">
                  <c:v>3.3734939759036145E-2</c:v>
                </c:pt>
              </c:numCache>
            </c:numRef>
          </c:val>
          <c:extLst>
            <c:ext xmlns:c16="http://schemas.microsoft.com/office/drawing/2014/chart" uri="{C3380CC4-5D6E-409C-BE32-E72D297353CC}">
              <c16:uniqueId val="{00000008-C5EC-0543-8D7E-CAC9A3ACFC97}"/>
            </c:ext>
          </c:extLst>
        </c:ser>
        <c:ser>
          <c:idx val="9"/>
          <c:order val="9"/>
          <c:tx>
            <c:strRef>
              <c:f>Dashboard!$B$32</c:f>
              <c:strCache>
                <c:ptCount val="1"/>
                <c:pt idx="0">
                  <c:v>MP</c:v>
                </c:pt>
              </c:strCache>
            </c:strRef>
          </c:tx>
          <c:spPr>
            <a:solidFill>
              <a:schemeClr val="accent4">
                <a:lumMod val="60000"/>
              </a:schemeClr>
            </a:solidFill>
            <a:ln>
              <a:noFill/>
            </a:ln>
            <a:effectLst/>
          </c:spPr>
          <c:invertIfNegative val="0"/>
          <c:cat>
            <c:strRef>
              <c:f>Dashboard!$C$22:$E$22</c:f>
              <c:strCache>
                <c:ptCount val="3"/>
                <c:pt idx="0">
                  <c:v>Low</c:v>
                </c:pt>
                <c:pt idx="1">
                  <c:v>Moderate</c:v>
                </c:pt>
                <c:pt idx="2">
                  <c:v>High</c:v>
                </c:pt>
              </c:strCache>
            </c:strRef>
          </c:cat>
          <c:val>
            <c:numRef>
              <c:f>Dashboard!$C$32:$E$32</c:f>
              <c:numCache>
                <c:formatCode>0%</c:formatCode>
                <c:ptCount val="3"/>
                <c:pt idx="0">
                  <c:v>3.2000000000000001E-2</c:v>
                </c:pt>
                <c:pt idx="1">
                  <c:v>3.1347962382445138E-2</c:v>
                </c:pt>
                <c:pt idx="2">
                  <c:v>2.891566265060241E-2</c:v>
                </c:pt>
              </c:numCache>
            </c:numRef>
          </c:val>
          <c:extLst>
            <c:ext xmlns:c16="http://schemas.microsoft.com/office/drawing/2014/chart" uri="{C3380CC4-5D6E-409C-BE32-E72D297353CC}">
              <c16:uniqueId val="{00000009-C5EC-0543-8D7E-CAC9A3ACFC97}"/>
            </c:ext>
          </c:extLst>
        </c:ser>
        <c:ser>
          <c:idx val="10"/>
          <c:order val="10"/>
          <c:tx>
            <c:strRef>
              <c:f>Dashboard!$B$33</c:f>
              <c:strCache>
                <c:ptCount val="1"/>
                <c:pt idx="0">
                  <c:v>PE</c:v>
                </c:pt>
              </c:strCache>
            </c:strRef>
          </c:tx>
          <c:spPr>
            <a:solidFill>
              <a:schemeClr val="accent5">
                <a:lumMod val="60000"/>
              </a:schemeClr>
            </a:solidFill>
            <a:ln>
              <a:noFill/>
            </a:ln>
            <a:effectLst/>
          </c:spPr>
          <c:invertIfNegative val="0"/>
          <c:cat>
            <c:strRef>
              <c:f>Dashboard!$C$22:$E$22</c:f>
              <c:strCache>
                <c:ptCount val="3"/>
                <c:pt idx="0">
                  <c:v>Low</c:v>
                </c:pt>
                <c:pt idx="1">
                  <c:v>Moderate</c:v>
                </c:pt>
                <c:pt idx="2">
                  <c:v>High</c:v>
                </c:pt>
              </c:strCache>
            </c:strRef>
          </c:cat>
          <c:val>
            <c:numRef>
              <c:f>Dashboard!$C$33:$E$33</c:f>
              <c:numCache>
                <c:formatCode>0%</c:formatCode>
                <c:ptCount val="3"/>
                <c:pt idx="0">
                  <c:v>0.08</c:v>
                </c:pt>
                <c:pt idx="1">
                  <c:v>6.2695924764890276E-2</c:v>
                </c:pt>
                <c:pt idx="2">
                  <c:v>6.5060240963855417E-2</c:v>
                </c:pt>
              </c:numCache>
            </c:numRef>
          </c:val>
          <c:extLst>
            <c:ext xmlns:c16="http://schemas.microsoft.com/office/drawing/2014/chart" uri="{C3380CC4-5D6E-409C-BE32-E72D297353CC}">
              <c16:uniqueId val="{0000000A-C5EC-0543-8D7E-CAC9A3ACFC97}"/>
            </c:ext>
          </c:extLst>
        </c:ser>
        <c:ser>
          <c:idx val="11"/>
          <c:order val="11"/>
          <c:tx>
            <c:strRef>
              <c:f>Dashboard!$B$34</c:f>
              <c:strCache>
                <c:ptCount val="1"/>
                <c:pt idx="0">
                  <c:v>PL</c:v>
                </c:pt>
              </c:strCache>
            </c:strRef>
          </c:tx>
          <c:spPr>
            <a:solidFill>
              <a:schemeClr val="accent6">
                <a:lumMod val="60000"/>
              </a:schemeClr>
            </a:solidFill>
            <a:ln>
              <a:noFill/>
            </a:ln>
            <a:effectLst/>
          </c:spPr>
          <c:invertIfNegative val="0"/>
          <c:cat>
            <c:strRef>
              <c:f>Dashboard!$C$22:$E$22</c:f>
              <c:strCache>
                <c:ptCount val="3"/>
                <c:pt idx="0">
                  <c:v>Low</c:v>
                </c:pt>
                <c:pt idx="1">
                  <c:v>Moderate</c:v>
                </c:pt>
                <c:pt idx="2">
                  <c:v>High</c:v>
                </c:pt>
              </c:strCache>
            </c:strRef>
          </c:cat>
          <c:val>
            <c:numRef>
              <c:f>Dashboard!$C$34:$E$34</c:f>
              <c:numCache>
                <c:formatCode>0%</c:formatCode>
                <c:ptCount val="3"/>
                <c:pt idx="0">
                  <c:v>2.4E-2</c:v>
                </c:pt>
                <c:pt idx="1">
                  <c:v>1.8808777429467086E-2</c:v>
                </c:pt>
                <c:pt idx="2">
                  <c:v>1.4457831325301205E-2</c:v>
                </c:pt>
              </c:numCache>
            </c:numRef>
          </c:val>
          <c:extLst>
            <c:ext xmlns:c16="http://schemas.microsoft.com/office/drawing/2014/chart" uri="{C3380CC4-5D6E-409C-BE32-E72D297353CC}">
              <c16:uniqueId val="{0000000B-C5EC-0543-8D7E-CAC9A3ACFC97}"/>
            </c:ext>
          </c:extLst>
        </c:ser>
        <c:ser>
          <c:idx val="12"/>
          <c:order val="12"/>
          <c:tx>
            <c:strRef>
              <c:f>Dashboard!$B$35</c:f>
              <c:strCache>
                <c:ptCount val="1"/>
                <c:pt idx="0">
                  <c:v>PS</c:v>
                </c:pt>
              </c:strCache>
            </c:strRef>
          </c:tx>
          <c:spPr>
            <a:solidFill>
              <a:schemeClr val="accent1">
                <a:lumMod val="80000"/>
                <a:lumOff val="20000"/>
              </a:schemeClr>
            </a:solidFill>
            <a:ln>
              <a:noFill/>
            </a:ln>
            <a:effectLst/>
          </c:spPr>
          <c:invertIfNegative val="0"/>
          <c:cat>
            <c:strRef>
              <c:f>Dashboard!$C$22:$E$22</c:f>
              <c:strCache>
                <c:ptCount val="3"/>
                <c:pt idx="0">
                  <c:v>Low</c:v>
                </c:pt>
                <c:pt idx="1">
                  <c:v>Moderate</c:v>
                </c:pt>
                <c:pt idx="2">
                  <c:v>High</c:v>
                </c:pt>
              </c:strCache>
            </c:strRef>
          </c:cat>
          <c:val>
            <c:numRef>
              <c:f>Dashboard!$C$35:$E$35</c:f>
              <c:numCache>
                <c:formatCode>0%</c:formatCode>
                <c:ptCount val="3"/>
                <c:pt idx="0">
                  <c:v>6.4000000000000001E-2</c:v>
                </c:pt>
                <c:pt idx="1">
                  <c:v>2.8213166144200628E-2</c:v>
                </c:pt>
                <c:pt idx="2">
                  <c:v>2.4096385542168676E-2</c:v>
                </c:pt>
              </c:numCache>
            </c:numRef>
          </c:val>
          <c:extLst>
            <c:ext xmlns:c16="http://schemas.microsoft.com/office/drawing/2014/chart" uri="{C3380CC4-5D6E-409C-BE32-E72D297353CC}">
              <c16:uniqueId val="{0000000C-C5EC-0543-8D7E-CAC9A3ACFC97}"/>
            </c:ext>
          </c:extLst>
        </c:ser>
        <c:ser>
          <c:idx val="13"/>
          <c:order val="13"/>
          <c:tx>
            <c:strRef>
              <c:f>Dashboard!$B$36</c:f>
              <c:strCache>
                <c:ptCount val="1"/>
                <c:pt idx="0">
                  <c:v>RA</c:v>
                </c:pt>
              </c:strCache>
            </c:strRef>
          </c:tx>
          <c:spPr>
            <a:solidFill>
              <a:schemeClr val="accent2">
                <a:lumMod val="80000"/>
                <a:lumOff val="20000"/>
              </a:schemeClr>
            </a:solidFill>
            <a:ln>
              <a:noFill/>
            </a:ln>
            <a:effectLst/>
          </c:spPr>
          <c:invertIfNegative val="0"/>
          <c:cat>
            <c:strRef>
              <c:f>Dashboard!$C$22:$E$22</c:f>
              <c:strCache>
                <c:ptCount val="3"/>
                <c:pt idx="0">
                  <c:v>Low</c:v>
                </c:pt>
                <c:pt idx="1">
                  <c:v>Moderate</c:v>
                </c:pt>
                <c:pt idx="2">
                  <c:v>High</c:v>
                </c:pt>
              </c:strCache>
            </c:strRef>
          </c:cat>
          <c:val>
            <c:numRef>
              <c:f>Dashboard!$C$36:$E$36</c:f>
              <c:numCache>
                <c:formatCode>0%</c:formatCode>
                <c:ptCount val="3"/>
                <c:pt idx="0">
                  <c:v>3.2000000000000001E-2</c:v>
                </c:pt>
                <c:pt idx="1">
                  <c:v>3.1347962382445138E-2</c:v>
                </c:pt>
                <c:pt idx="2">
                  <c:v>2.891566265060241E-2</c:v>
                </c:pt>
              </c:numCache>
            </c:numRef>
          </c:val>
          <c:extLst>
            <c:ext xmlns:c16="http://schemas.microsoft.com/office/drawing/2014/chart" uri="{C3380CC4-5D6E-409C-BE32-E72D297353CC}">
              <c16:uniqueId val="{0000000D-C5EC-0543-8D7E-CAC9A3ACFC97}"/>
            </c:ext>
          </c:extLst>
        </c:ser>
        <c:ser>
          <c:idx val="14"/>
          <c:order val="14"/>
          <c:tx>
            <c:strRef>
              <c:f>Dashboard!$B$37</c:f>
              <c:strCache>
                <c:ptCount val="1"/>
                <c:pt idx="0">
                  <c:v>SA</c:v>
                </c:pt>
              </c:strCache>
            </c:strRef>
          </c:tx>
          <c:spPr>
            <a:solidFill>
              <a:schemeClr val="accent3">
                <a:lumMod val="80000"/>
                <a:lumOff val="20000"/>
              </a:schemeClr>
            </a:solidFill>
            <a:ln>
              <a:noFill/>
            </a:ln>
            <a:effectLst/>
          </c:spPr>
          <c:invertIfNegative val="0"/>
          <c:cat>
            <c:strRef>
              <c:f>Dashboard!$C$22:$E$22</c:f>
              <c:strCache>
                <c:ptCount val="3"/>
                <c:pt idx="0">
                  <c:v>Low</c:v>
                </c:pt>
                <c:pt idx="1">
                  <c:v>Moderate</c:v>
                </c:pt>
                <c:pt idx="2">
                  <c:v>High</c:v>
                </c:pt>
              </c:strCache>
            </c:strRef>
          </c:cat>
          <c:val>
            <c:numRef>
              <c:f>Dashboard!$C$37:$E$37</c:f>
              <c:numCache>
                <c:formatCode>0%</c:formatCode>
                <c:ptCount val="3"/>
                <c:pt idx="0">
                  <c:v>5.6000000000000001E-2</c:v>
                </c:pt>
                <c:pt idx="1">
                  <c:v>6.8965517241379309E-2</c:v>
                </c:pt>
                <c:pt idx="2">
                  <c:v>6.2650602409638559E-2</c:v>
                </c:pt>
              </c:numCache>
            </c:numRef>
          </c:val>
          <c:extLst>
            <c:ext xmlns:c16="http://schemas.microsoft.com/office/drawing/2014/chart" uri="{C3380CC4-5D6E-409C-BE32-E72D297353CC}">
              <c16:uniqueId val="{0000000E-C5EC-0543-8D7E-CAC9A3ACFC97}"/>
            </c:ext>
          </c:extLst>
        </c:ser>
        <c:ser>
          <c:idx val="15"/>
          <c:order val="15"/>
          <c:tx>
            <c:strRef>
              <c:f>Dashboard!$B$38</c:f>
              <c:strCache>
                <c:ptCount val="1"/>
                <c:pt idx="0">
                  <c:v>SC</c:v>
                </c:pt>
              </c:strCache>
            </c:strRef>
          </c:tx>
          <c:spPr>
            <a:solidFill>
              <a:schemeClr val="accent4">
                <a:lumMod val="80000"/>
                <a:lumOff val="20000"/>
              </a:schemeClr>
            </a:solidFill>
            <a:ln>
              <a:noFill/>
            </a:ln>
            <a:effectLst/>
          </c:spPr>
          <c:invertIfNegative val="0"/>
          <c:cat>
            <c:strRef>
              <c:f>Dashboard!$C$22:$E$22</c:f>
              <c:strCache>
                <c:ptCount val="3"/>
                <c:pt idx="0">
                  <c:v>Low</c:v>
                </c:pt>
                <c:pt idx="1">
                  <c:v>Moderate</c:v>
                </c:pt>
                <c:pt idx="2">
                  <c:v>High</c:v>
                </c:pt>
              </c:strCache>
            </c:strRef>
          </c:cat>
          <c:val>
            <c:numRef>
              <c:f>Dashboard!$C$38:$E$38</c:f>
              <c:numCache>
                <c:formatCode>0%</c:formatCode>
                <c:ptCount val="3"/>
                <c:pt idx="0">
                  <c:v>0.08</c:v>
                </c:pt>
                <c:pt idx="1">
                  <c:v>9.7178683385579931E-2</c:v>
                </c:pt>
                <c:pt idx="2">
                  <c:v>9.1566265060240959E-2</c:v>
                </c:pt>
              </c:numCache>
            </c:numRef>
          </c:val>
          <c:extLst>
            <c:ext xmlns:c16="http://schemas.microsoft.com/office/drawing/2014/chart" uri="{C3380CC4-5D6E-409C-BE32-E72D297353CC}">
              <c16:uniqueId val="{0000000F-C5EC-0543-8D7E-CAC9A3ACFC97}"/>
            </c:ext>
          </c:extLst>
        </c:ser>
        <c:ser>
          <c:idx val="16"/>
          <c:order val="16"/>
          <c:tx>
            <c:strRef>
              <c:f>Dashboard!$B$39</c:f>
              <c:strCache>
                <c:ptCount val="1"/>
                <c:pt idx="0">
                  <c:v>SI</c:v>
                </c:pt>
              </c:strCache>
            </c:strRef>
          </c:tx>
          <c:spPr>
            <a:solidFill>
              <a:schemeClr val="accent5">
                <a:lumMod val="80000"/>
                <a:lumOff val="20000"/>
              </a:schemeClr>
            </a:solidFill>
            <a:ln>
              <a:noFill/>
            </a:ln>
            <a:effectLst/>
          </c:spPr>
          <c:invertIfNegative val="0"/>
          <c:cat>
            <c:strRef>
              <c:f>Dashboard!$C$22:$E$22</c:f>
              <c:strCache>
                <c:ptCount val="3"/>
                <c:pt idx="0">
                  <c:v>Low</c:v>
                </c:pt>
                <c:pt idx="1">
                  <c:v>Moderate</c:v>
                </c:pt>
                <c:pt idx="2">
                  <c:v>High</c:v>
                </c:pt>
              </c:strCache>
            </c:strRef>
          </c:cat>
          <c:val>
            <c:numRef>
              <c:f>Dashboard!$C$39:$E$39</c:f>
              <c:numCache>
                <c:formatCode>0%</c:formatCode>
                <c:ptCount val="3"/>
                <c:pt idx="0">
                  <c:v>5.6000000000000001E-2</c:v>
                </c:pt>
                <c:pt idx="1">
                  <c:v>8.7774294670846395E-2</c:v>
                </c:pt>
                <c:pt idx="2">
                  <c:v>9.3975903614457831E-2</c:v>
                </c:pt>
              </c:numCache>
            </c:numRef>
          </c:val>
          <c:extLst>
            <c:ext xmlns:c16="http://schemas.microsoft.com/office/drawing/2014/chart" uri="{C3380CC4-5D6E-409C-BE32-E72D297353CC}">
              <c16:uniqueId val="{00000010-C5EC-0543-8D7E-CAC9A3ACFC97}"/>
            </c:ext>
          </c:extLst>
        </c:ser>
        <c:dLbls>
          <c:showLegendKey val="0"/>
          <c:showVal val="0"/>
          <c:showCatName val="0"/>
          <c:showSerName val="0"/>
          <c:showPercent val="0"/>
          <c:showBubbleSize val="0"/>
        </c:dLbls>
        <c:gapWidth val="150"/>
        <c:overlap val="100"/>
        <c:axId val="879081664"/>
        <c:axId val="879497952"/>
      </c:barChart>
      <c:catAx>
        <c:axId val="8790816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9497952"/>
        <c:crosses val="autoZero"/>
        <c:auto val="1"/>
        <c:lblAlgn val="ctr"/>
        <c:lblOffset val="100"/>
        <c:noMultiLvlLbl val="0"/>
      </c:catAx>
      <c:valAx>
        <c:axId val="879497952"/>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908166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chart" Target="../charts/chart9.xml"/><Relationship Id="rId3" Type="http://schemas.openxmlformats.org/officeDocument/2006/relationships/chart" Target="../charts/chart4.xml"/><Relationship Id="rId7" Type="http://schemas.openxmlformats.org/officeDocument/2006/relationships/chart" Target="../charts/chart8.xml"/><Relationship Id="rId2" Type="http://schemas.openxmlformats.org/officeDocument/2006/relationships/chart" Target="../charts/chart3.xml"/><Relationship Id="rId1" Type="http://schemas.openxmlformats.org/officeDocument/2006/relationships/chart" Target="../charts/chart2.xml"/><Relationship Id="rId6" Type="http://schemas.openxmlformats.org/officeDocument/2006/relationships/chart" Target="../charts/chart7.xml"/><Relationship Id="rId5" Type="http://schemas.openxmlformats.org/officeDocument/2006/relationships/chart" Target="../charts/chart6.xml"/><Relationship Id="rId4" Type="http://schemas.openxmlformats.org/officeDocument/2006/relationships/chart" Target="../charts/chart5.xml"/></Relationships>
</file>

<file path=xl/drawings/_rels/drawing4.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5</xdr:col>
      <xdr:colOff>285750</xdr:colOff>
      <xdr:row>11</xdr:row>
      <xdr:rowOff>177800</xdr:rowOff>
    </xdr:from>
    <xdr:to>
      <xdr:col>10</xdr:col>
      <xdr:colOff>412750</xdr:colOff>
      <xdr:row>26</xdr:row>
      <xdr:rowOff>63500</xdr:rowOff>
    </xdr:to>
    <xdr:graphicFrame macro="">
      <xdr:nvGraphicFramePr>
        <xdr:cNvPr id="2" name="Chart 1">
          <a:extLst>
            <a:ext uri="{FF2B5EF4-FFF2-40B4-BE49-F238E27FC236}">
              <a16:creationId xmlns:a16="http://schemas.microsoft.com/office/drawing/2014/main" id="{B3E3005F-19A1-EF49-8C97-7D314265AC5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0</xdr:colOff>
      <xdr:row>1</xdr:row>
      <xdr:rowOff>0</xdr:rowOff>
    </xdr:from>
    <xdr:to>
      <xdr:col>16</xdr:col>
      <xdr:colOff>609600</xdr:colOff>
      <xdr:row>36</xdr:row>
      <xdr:rowOff>76200</xdr:rowOff>
    </xdr:to>
    <xdr:graphicFrame macro="">
      <xdr:nvGraphicFramePr>
        <xdr:cNvPr id="2" name="Chart 1">
          <a:extLst>
            <a:ext uri="{FF2B5EF4-FFF2-40B4-BE49-F238E27FC236}">
              <a16:creationId xmlns:a16="http://schemas.microsoft.com/office/drawing/2014/main" id="{B175B24F-EC06-454C-88CD-1BF89A6ED3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12700</xdr:colOff>
      <xdr:row>38</xdr:row>
      <xdr:rowOff>12700</xdr:rowOff>
    </xdr:from>
    <xdr:to>
      <xdr:col>16</xdr:col>
      <xdr:colOff>584200</xdr:colOff>
      <xdr:row>80</xdr:row>
      <xdr:rowOff>0</xdr:rowOff>
    </xdr:to>
    <xdr:graphicFrame macro="">
      <xdr:nvGraphicFramePr>
        <xdr:cNvPr id="3" name="Chart 2">
          <a:extLst>
            <a:ext uri="{FF2B5EF4-FFF2-40B4-BE49-F238E27FC236}">
              <a16:creationId xmlns:a16="http://schemas.microsoft.com/office/drawing/2014/main" id="{4621C58F-0FE1-A642-A825-9A82E3D1A0F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17</xdr:col>
      <xdr:colOff>0</xdr:colOff>
      <xdr:row>1</xdr:row>
      <xdr:rowOff>0</xdr:rowOff>
    </xdr:from>
    <xdr:to>
      <xdr:col>27</xdr:col>
      <xdr:colOff>609600</xdr:colOff>
      <xdr:row>36</xdr:row>
      <xdr:rowOff>76200</xdr:rowOff>
    </xdr:to>
    <xdr:graphicFrame macro="">
      <xdr:nvGraphicFramePr>
        <xdr:cNvPr id="4" name="Chart 3">
          <a:extLst>
            <a:ext uri="{FF2B5EF4-FFF2-40B4-BE49-F238E27FC236}">
              <a16:creationId xmlns:a16="http://schemas.microsoft.com/office/drawing/2014/main" id="{15D576C6-9C0B-164A-8256-3D4CAF7514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819546</xdr:colOff>
      <xdr:row>82</xdr:row>
      <xdr:rowOff>196056</xdr:rowOff>
    </xdr:from>
    <xdr:to>
      <xdr:col>23</xdr:col>
      <xdr:colOff>238125</xdr:colOff>
      <xdr:row>116</xdr:row>
      <xdr:rowOff>119062</xdr:rowOff>
    </xdr:to>
    <xdr:graphicFrame macro="">
      <xdr:nvGraphicFramePr>
        <xdr:cNvPr id="5" name="Chart 4">
          <a:extLst>
            <a:ext uri="{FF2B5EF4-FFF2-40B4-BE49-F238E27FC236}">
              <a16:creationId xmlns:a16="http://schemas.microsoft.com/office/drawing/2014/main" id="{CBB6F2B2-01E5-C54D-8BBA-25BAF5DA1E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31750</xdr:colOff>
      <xdr:row>118</xdr:row>
      <xdr:rowOff>158750</xdr:rowOff>
    </xdr:from>
    <xdr:to>
      <xdr:col>23</xdr:col>
      <xdr:colOff>283766</xdr:colOff>
      <xdr:row>152</xdr:row>
      <xdr:rowOff>89694</xdr:rowOff>
    </xdr:to>
    <xdr:graphicFrame macro="">
      <xdr:nvGraphicFramePr>
        <xdr:cNvPr id="6" name="Chart 5">
          <a:extLst>
            <a:ext uri="{FF2B5EF4-FFF2-40B4-BE49-F238E27FC236}">
              <a16:creationId xmlns:a16="http://schemas.microsoft.com/office/drawing/2014/main" id="{4FA3B248-E328-484C-B246-766CCBAA88A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xdr:col>
      <xdr:colOff>440531</xdr:colOff>
      <xdr:row>42</xdr:row>
      <xdr:rowOff>164342</xdr:rowOff>
    </xdr:from>
    <xdr:to>
      <xdr:col>8</xdr:col>
      <xdr:colOff>440531</xdr:colOff>
      <xdr:row>70</xdr:row>
      <xdr:rowOff>180939</xdr:rowOff>
    </xdr:to>
    <xdr:cxnSp macro="">
      <xdr:nvCxnSpPr>
        <xdr:cNvPr id="7" name="Straight Connector 6">
          <a:extLst>
            <a:ext uri="{FF2B5EF4-FFF2-40B4-BE49-F238E27FC236}">
              <a16:creationId xmlns:a16="http://schemas.microsoft.com/office/drawing/2014/main" id="{6A657463-8D89-454B-9D87-482539EA411C}"/>
            </a:ext>
          </a:extLst>
        </xdr:cNvPr>
        <xdr:cNvCxnSpPr/>
      </xdr:nvCxnSpPr>
      <xdr:spPr>
        <a:xfrm>
          <a:off x="7044531" y="8165342"/>
          <a:ext cx="0" cy="5350597"/>
        </a:xfrm>
        <a:prstGeom prst="line">
          <a:avLst/>
        </a:prstGeom>
        <a:ln>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604842</xdr:colOff>
      <xdr:row>42</xdr:row>
      <xdr:rowOff>164342</xdr:rowOff>
    </xdr:from>
    <xdr:to>
      <xdr:col>11</xdr:col>
      <xdr:colOff>604842</xdr:colOff>
      <xdr:row>70</xdr:row>
      <xdr:rowOff>180939</xdr:rowOff>
    </xdr:to>
    <xdr:cxnSp macro="">
      <xdr:nvCxnSpPr>
        <xdr:cNvPr id="8" name="Straight Connector 7">
          <a:extLst>
            <a:ext uri="{FF2B5EF4-FFF2-40B4-BE49-F238E27FC236}">
              <a16:creationId xmlns:a16="http://schemas.microsoft.com/office/drawing/2014/main" id="{6120B8C4-9B57-AC41-9E83-6F47F86BF361}"/>
            </a:ext>
          </a:extLst>
        </xdr:cNvPr>
        <xdr:cNvCxnSpPr/>
      </xdr:nvCxnSpPr>
      <xdr:spPr>
        <a:xfrm>
          <a:off x="9685342" y="8165342"/>
          <a:ext cx="0" cy="5350597"/>
        </a:xfrm>
        <a:prstGeom prst="line">
          <a:avLst/>
        </a:prstGeom>
        <a:ln>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755923</xdr:colOff>
      <xdr:row>42</xdr:row>
      <xdr:rowOff>164342</xdr:rowOff>
    </xdr:from>
    <xdr:to>
      <xdr:col>14</xdr:col>
      <xdr:colOff>755923</xdr:colOff>
      <xdr:row>70</xdr:row>
      <xdr:rowOff>180939</xdr:rowOff>
    </xdr:to>
    <xdr:cxnSp macro="">
      <xdr:nvCxnSpPr>
        <xdr:cNvPr id="9" name="Straight Connector 8">
          <a:extLst>
            <a:ext uri="{FF2B5EF4-FFF2-40B4-BE49-F238E27FC236}">
              <a16:creationId xmlns:a16="http://schemas.microsoft.com/office/drawing/2014/main" id="{D952786A-7907-2944-AB0F-990C98B7E18E}"/>
            </a:ext>
          </a:extLst>
        </xdr:cNvPr>
        <xdr:cNvCxnSpPr/>
      </xdr:nvCxnSpPr>
      <xdr:spPr>
        <a:xfrm>
          <a:off x="12312923" y="8165342"/>
          <a:ext cx="0" cy="5350597"/>
        </a:xfrm>
        <a:prstGeom prst="line">
          <a:avLst/>
        </a:prstGeom>
        <a:ln>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819855</xdr:colOff>
      <xdr:row>153</xdr:row>
      <xdr:rowOff>15876</xdr:rowOff>
    </xdr:from>
    <xdr:to>
      <xdr:col>23</xdr:col>
      <xdr:colOff>272143</xdr:colOff>
      <xdr:row>183</xdr:row>
      <xdr:rowOff>95251</xdr:rowOff>
    </xdr:to>
    <xdr:graphicFrame macro="">
      <xdr:nvGraphicFramePr>
        <xdr:cNvPr id="10" name="Chart 9">
          <a:extLst>
            <a:ext uri="{FF2B5EF4-FFF2-40B4-BE49-F238E27FC236}">
              <a16:creationId xmlns:a16="http://schemas.microsoft.com/office/drawing/2014/main" id="{E3D34B2B-4447-7D45-AA86-17E4D82C50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20</xdr:col>
      <xdr:colOff>277813</xdr:colOff>
      <xdr:row>39</xdr:row>
      <xdr:rowOff>120649</xdr:rowOff>
    </xdr:from>
    <xdr:to>
      <xdr:col>28</xdr:col>
      <xdr:colOff>206375</xdr:colOff>
      <xdr:row>66</xdr:row>
      <xdr:rowOff>47624</xdr:rowOff>
    </xdr:to>
    <xdr:graphicFrame macro="">
      <xdr:nvGraphicFramePr>
        <xdr:cNvPr id="12" name="Chart 11">
          <a:extLst>
            <a:ext uri="{FF2B5EF4-FFF2-40B4-BE49-F238E27FC236}">
              <a16:creationId xmlns:a16="http://schemas.microsoft.com/office/drawing/2014/main" id="{B88A4FDB-7088-D24A-AB9B-EB4FA9776E3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10</xdr:col>
      <xdr:colOff>246063</xdr:colOff>
      <xdr:row>16</xdr:row>
      <xdr:rowOff>168275</xdr:rowOff>
    </xdr:from>
    <xdr:to>
      <xdr:col>15</xdr:col>
      <xdr:colOff>690563</xdr:colOff>
      <xdr:row>31</xdr:row>
      <xdr:rowOff>53975</xdr:rowOff>
    </xdr:to>
    <xdr:graphicFrame macro="">
      <xdr:nvGraphicFramePr>
        <xdr:cNvPr id="14" name="Chart 13">
          <a:extLst>
            <a:ext uri="{FF2B5EF4-FFF2-40B4-BE49-F238E27FC236}">
              <a16:creationId xmlns:a16="http://schemas.microsoft.com/office/drawing/2014/main" id="{D888A8D2-D170-0B4A-9C43-DE732461E35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3.xml><?xml version="1.0" encoding="utf-8"?>
<c:userShapes xmlns:c="http://schemas.openxmlformats.org/drawingml/2006/chart">
  <cdr:relSizeAnchor xmlns:cdr="http://schemas.openxmlformats.org/drawingml/2006/chartDrawing">
    <cdr:from>
      <cdr:x>0.21203</cdr:x>
      <cdr:y>0.55932</cdr:y>
    </cdr:from>
    <cdr:to>
      <cdr:x>0.2851</cdr:x>
      <cdr:y>0.61017</cdr:y>
    </cdr:to>
    <cdr:sp macro="" textlink="">
      <cdr:nvSpPr>
        <cdr:cNvPr id="3" name="Rectangular Callout 2">
          <a:extLst xmlns:a="http://schemas.openxmlformats.org/drawingml/2006/main">
            <a:ext uri="{FF2B5EF4-FFF2-40B4-BE49-F238E27FC236}">
              <a16:creationId xmlns:a16="http://schemas.microsoft.com/office/drawing/2014/main" id="{AA19B771-6873-7042-8DA4-48663A7B989D}"/>
            </a:ext>
          </a:extLst>
        </cdr:cNvPr>
        <cdr:cNvSpPr/>
      </cdr:nvSpPr>
      <cdr:spPr>
        <a:xfrm xmlns:a="http://schemas.openxmlformats.org/drawingml/2006/main">
          <a:off x="1879600" y="3771900"/>
          <a:ext cx="647700" cy="342900"/>
        </a:xfrm>
        <a:prstGeom xmlns:a="http://schemas.openxmlformats.org/drawingml/2006/main" prst="wedgeRectCallout">
          <a:avLst>
            <a:gd name="adj1" fmla="val -20833"/>
            <a:gd name="adj2" fmla="val 78716"/>
          </a:avLst>
        </a:prstGeom>
        <a:ln xmlns:a="http://schemas.openxmlformats.org/drawingml/2006/main"/>
        <a:effectLst xmlns:a="http://schemas.openxmlformats.org/drawingml/2006/main">
          <a:outerShdw blurRad="50800" dist="38100" dir="18900000" algn="bl" rotWithShape="0">
            <a:prstClr val="black">
              <a:alpha val="40000"/>
            </a:prstClr>
          </a:outerShdw>
        </a:effectLst>
      </cdr:spPr>
      <cdr:style>
        <a:lnRef xmlns:a="http://schemas.openxmlformats.org/drawingml/2006/main" idx="2">
          <a:schemeClr val="accent1"/>
        </a:lnRef>
        <a:fillRef xmlns:a="http://schemas.openxmlformats.org/drawingml/2006/main" idx="1">
          <a:schemeClr val="lt1"/>
        </a:fillRef>
        <a:effectRef xmlns:a="http://schemas.openxmlformats.org/drawingml/2006/main" idx="0">
          <a:schemeClr val="accent1"/>
        </a:effectRef>
        <a:fontRef xmlns:a="http://schemas.openxmlformats.org/drawingml/2006/main" idx="minor">
          <a:schemeClr val="dk1"/>
        </a:fontRef>
      </cdr:style>
      <cdr:txBody>
        <a:bodyPr xmlns:a="http://schemas.openxmlformats.org/drawingml/2006/main" vertOverflow="clip"/>
        <a:lstStyle xmlns:a="http://schemas.openxmlformats.org/drawingml/2006/main"/>
        <a:p xmlns:a="http://schemas.openxmlformats.org/drawingml/2006/main">
          <a:r>
            <a:rPr lang="en-US" sz="1400">
              <a:ln>
                <a:noFill/>
              </a:ln>
            </a:rPr>
            <a:t>  </a:t>
          </a:r>
          <a:r>
            <a:rPr lang="en-US" sz="1600">
              <a:ln>
                <a:noFill/>
              </a:ln>
            </a:rPr>
            <a:t>125</a:t>
          </a:r>
          <a:endParaRPr lang="en-US" sz="1400">
            <a:ln>
              <a:noFill/>
            </a:ln>
          </a:endParaRPr>
        </a:p>
      </cdr:txBody>
    </cdr:sp>
  </cdr:relSizeAnchor>
  <cdr:relSizeAnchor xmlns:cdr="http://schemas.openxmlformats.org/drawingml/2006/chartDrawing">
    <cdr:from>
      <cdr:x>0.49713</cdr:x>
      <cdr:y>0.23917</cdr:y>
    </cdr:from>
    <cdr:to>
      <cdr:x>0.5702</cdr:x>
      <cdr:y>0.29002</cdr:y>
    </cdr:to>
    <cdr:sp macro="" textlink="">
      <cdr:nvSpPr>
        <cdr:cNvPr id="4" name="Rectangular Callout 3">
          <a:extLst xmlns:a="http://schemas.openxmlformats.org/drawingml/2006/main">
            <a:ext uri="{FF2B5EF4-FFF2-40B4-BE49-F238E27FC236}">
              <a16:creationId xmlns:a16="http://schemas.microsoft.com/office/drawing/2014/main" id="{C730DECE-2B2F-074F-9F72-389166F27138}"/>
            </a:ext>
          </a:extLst>
        </cdr:cNvPr>
        <cdr:cNvSpPr/>
      </cdr:nvSpPr>
      <cdr:spPr>
        <a:xfrm xmlns:a="http://schemas.openxmlformats.org/drawingml/2006/main">
          <a:off x="4406900" y="1612900"/>
          <a:ext cx="647700" cy="342900"/>
        </a:xfrm>
        <a:prstGeom xmlns:a="http://schemas.openxmlformats.org/drawingml/2006/main" prst="wedgeRectCallout">
          <a:avLst>
            <a:gd name="adj1" fmla="val -20833"/>
            <a:gd name="adj2" fmla="val 78716"/>
          </a:avLst>
        </a:prstGeom>
        <a:ln xmlns:a="http://schemas.openxmlformats.org/drawingml/2006/main"/>
        <a:effectLst xmlns:a="http://schemas.openxmlformats.org/drawingml/2006/main">
          <a:outerShdw blurRad="50800" dist="38100" dir="18900000" algn="bl" rotWithShape="0">
            <a:prstClr val="black">
              <a:alpha val="40000"/>
            </a:prstClr>
          </a:outerShdw>
        </a:effectLst>
      </cdr:spPr>
      <cdr:style>
        <a:lnRef xmlns:a="http://schemas.openxmlformats.org/drawingml/2006/main" idx="2">
          <a:schemeClr val="accent1"/>
        </a:lnRef>
        <a:fillRef xmlns:a="http://schemas.openxmlformats.org/drawingml/2006/main" idx="1">
          <a:schemeClr val="lt1"/>
        </a:fillRef>
        <a:effectRef xmlns:a="http://schemas.openxmlformats.org/drawingml/2006/main" idx="0">
          <a:schemeClr val="accent1"/>
        </a:effectRef>
        <a:fontRef xmlns:a="http://schemas.openxmlformats.org/drawingml/2006/main" idx="minor">
          <a:schemeClr val="dk1"/>
        </a:fontRef>
      </cdr:style>
      <cdr:txBody>
        <a:bodyPr xmlns:a="http://schemas.openxmlformats.org/drawingml/2006/main"/>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r>
            <a:rPr lang="en-US" sz="1400">
              <a:ln>
                <a:noFill/>
              </a:ln>
            </a:rPr>
            <a:t>  </a:t>
          </a:r>
          <a:r>
            <a:rPr lang="en-US" sz="1600">
              <a:ln>
                <a:noFill/>
              </a:ln>
            </a:rPr>
            <a:t>319</a:t>
          </a:r>
          <a:endParaRPr lang="en-US" sz="1400">
            <a:ln>
              <a:noFill/>
            </a:ln>
          </a:endParaRPr>
        </a:p>
      </cdr:txBody>
    </cdr:sp>
  </cdr:relSizeAnchor>
  <cdr:relSizeAnchor xmlns:cdr="http://schemas.openxmlformats.org/drawingml/2006/chartDrawing">
    <cdr:from>
      <cdr:x>0.79656</cdr:x>
      <cdr:y>0.0791</cdr:y>
    </cdr:from>
    <cdr:to>
      <cdr:x>0.86963</cdr:x>
      <cdr:y>0.12994</cdr:y>
    </cdr:to>
    <cdr:sp macro="" textlink="">
      <cdr:nvSpPr>
        <cdr:cNvPr id="5" name="Rectangular Callout 4">
          <a:extLst xmlns:a="http://schemas.openxmlformats.org/drawingml/2006/main">
            <a:ext uri="{FF2B5EF4-FFF2-40B4-BE49-F238E27FC236}">
              <a16:creationId xmlns:a16="http://schemas.microsoft.com/office/drawing/2014/main" id="{C730DECE-2B2F-074F-9F72-389166F27138}"/>
            </a:ext>
          </a:extLst>
        </cdr:cNvPr>
        <cdr:cNvSpPr/>
      </cdr:nvSpPr>
      <cdr:spPr>
        <a:xfrm xmlns:a="http://schemas.openxmlformats.org/drawingml/2006/main">
          <a:off x="7061200" y="533400"/>
          <a:ext cx="647700" cy="342900"/>
        </a:xfrm>
        <a:prstGeom xmlns:a="http://schemas.openxmlformats.org/drawingml/2006/main" prst="wedgeRectCallout">
          <a:avLst>
            <a:gd name="adj1" fmla="val -20833"/>
            <a:gd name="adj2" fmla="val 78716"/>
          </a:avLst>
        </a:prstGeom>
        <a:ln xmlns:a="http://schemas.openxmlformats.org/drawingml/2006/main"/>
        <a:effectLst xmlns:a="http://schemas.openxmlformats.org/drawingml/2006/main">
          <a:outerShdw blurRad="50800" dist="38100" dir="18900000" algn="bl" rotWithShape="0">
            <a:prstClr val="black">
              <a:alpha val="40000"/>
            </a:prstClr>
          </a:outerShdw>
        </a:effectLst>
      </cdr:spPr>
      <cdr:style>
        <a:lnRef xmlns:a="http://schemas.openxmlformats.org/drawingml/2006/main" idx="2">
          <a:schemeClr val="accent1"/>
        </a:lnRef>
        <a:fillRef xmlns:a="http://schemas.openxmlformats.org/drawingml/2006/main" idx="1">
          <a:schemeClr val="lt1"/>
        </a:fillRef>
        <a:effectRef xmlns:a="http://schemas.openxmlformats.org/drawingml/2006/main" idx="0">
          <a:schemeClr val="accent1"/>
        </a:effectRef>
        <a:fontRef xmlns:a="http://schemas.openxmlformats.org/drawingml/2006/main" idx="minor">
          <a:schemeClr val="dk1"/>
        </a:fontRef>
      </cdr:style>
      <cdr:txBody>
        <a:bodyPr xmlns:a="http://schemas.openxmlformats.org/drawingml/2006/main"/>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r>
            <a:rPr lang="en-US" sz="1400">
              <a:ln>
                <a:noFill/>
              </a:ln>
            </a:rPr>
            <a:t>  </a:t>
          </a:r>
          <a:r>
            <a:rPr lang="en-US" sz="1600">
              <a:ln>
                <a:noFill/>
              </a:ln>
            </a:rPr>
            <a:t>415</a:t>
          </a:r>
          <a:endParaRPr lang="en-US" sz="1400">
            <a:ln>
              <a:noFill/>
            </a:ln>
          </a:endParaRPr>
        </a:p>
      </cdr:txBody>
    </cdr:sp>
  </cdr:relSizeAnchor>
  <cdr:relSizeAnchor xmlns:cdr="http://schemas.openxmlformats.org/drawingml/2006/chartDrawing">
    <cdr:from>
      <cdr:x>0.33238</cdr:x>
      <cdr:y>0.66478</cdr:y>
    </cdr:from>
    <cdr:to>
      <cdr:x>0.43266</cdr:x>
      <cdr:y>0.75518</cdr:y>
    </cdr:to>
    <cdr:sp macro="" textlink="">
      <cdr:nvSpPr>
        <cdr:cNvPr id="6" name="Left-Right Arrow 5">
          <a:extLst xmlns:a="http://schemas.openxmlformats.org/drawingml/2006/main">
            <a:ext uri="{FF2B5EF4-FFF2-40B4-BE49-F238E27FC236}">
              <a16:creationId xmlns:a16="http://schemas.microsoft.com/office/drawing/2014/main" id="{18FFDA6D-8B69-9E45-A172-EB0ED370D165}"/>
            </a:ext>
          </a:extLst>
        </cdr:cNvPr>
        <cdr:cNvSpPr/>
      </cdr:nvSpPr>
      <cdr:spPr>
        <a:xfrm xmlns:a="http://schemas.openxmlformats.org/drawingml/2006/main">
          <a:off x="2946400" y="4483100"/>
          <a:ext cx="889000" cy="609600"/>
        </a:xfrm>
        <a:prstGeom xmlns:a="http://schemas.openxmlformats.org/drawingml/2006/main" prst="leftRightArrow">
          <a:avLst/>
        </a:prstGeom>
        <a:effectLst xmlns:a="http://schemas.openxmlformats.org/drawingml/2006/main">
          <a:outerShdw blurRad="63500" sx="102000" sy="102000" algn="ctr" rotWithShape="0">
            <a:prstClr val="black">
              <a:alpha val="40000"/>
            </a:prstClr>
          </a:outerShdw>
        </a:effectLst>
      </cdr:spPr>
      <cdr:style>
        <a:lnRef xmlns:a="http://schemas.openxmlformats.org/drawingml/2006/main" idx="2">
          <a:schemeClr val="accent1"/>
        </a:lnRef>
        <a:fillRef xmlns:a="http://schemas.openxmlformats.org/drawingml/2006/main" idx="1">
          <a:schemeClr val="lt1"/>
        </a:fillRef>
        <a:effectRef xmlns:a="http://schemas.openxmlformats.org/drawingml/2006/main" idx="0">
          <a:schemeClr val="accent1"/>
        </a:effectRef>
        <a:fontRef xmlns:a="http://schemas.openxmlformats.org/drawingml/2006/main" idx="minor">
          <a:schemeClr val="dk1"/>
        </a:fontRef>
      </cdr:style>
      <cdr:txBody>
        <a:bodyPr xmlns:a="http://schemas.openxmlformats.org/drawingml/2006/main" vertOverflow="clip"/>
        <a:lstStyle xmlns:a="http://schemas.openxmlformats.org/drawingml/2006/main"/>
        <a:p xmlns:a="http://schemas.openxmlformats.org/drawingml/2006/main">
          <a:r>
            <a:rPr lang="en-US" sz="1600"/>
            <a:t> 194</a:t>
          </a:r>
        </a:p>
      </cdr:txBody>
    </cdr:sp>
  </cdr:relSizeAnchor>
  <cdr:relSizeAnchor xmlns:cdr="http://schemas.openxmlformats.org/drawingml/2006/chartDrawing">
    <cdr:from>
      <cdr:x>0.62751</cdr:x>
      <cdr:y>0.66478</cdr:y>
    </cdr:from>
    <cdr:to>
      <cdr:x>0.72779</cdr:x>
      <cdr:y>0.75518</cdr:y>
    </cdr:to>
    <cdr:sp macro="" textlink="">
      <cdr:nvSpPr>
        <cdr:cNvPr id="7" name="Left-Right Arrow 6">
          <a:extLst xmlns:a="http://schemas.openxmlformats.org/drawingml/2006/main">
            <a:ext uri="{FF2B5EF4-FFF2-40B4-BE49-F238E27FC236}">
              <a16:creationId xmlns:a16="http://schemas.microsoft.com/office/drawing/2014/main" id="{93D2AAB1-72E7-DC4A-ACCC-9E6115534323}"/>
            </a:ext>
          </a:extLst>
        </cdr:cNvPr>
        <cdr:cNvSpPr/>
      </cdr:nvSpPr>
      <cdr:spPr>
        <a:xfrm xmlns:a="http://schemas.openxmlformats.org/drawingml/2006/main">
          <a:off x="5562600" y="4483100"/>
          <a:ext cx="889000" cy="609600"/>
        </a:xfrm>
        <a:prstGeom xmlns:a="http://schemas.openxmlformats.org/drawingml/2006/main" prst="leftRightArrow">
          <a:avLst/>
        </a:prstGeom>
        <a:effectLst xmlns:a="http://schemas.openxmlformats.org/drawingml/2006/main">
          <a:outerShdw blurRad="63500" sx="102000" sy="102000" algn="ctr" rotWithShape="0">
            <a:prstClr val="black">
              <a:alpha val="40000"/>
            </a:prstClr>
          </a:outerShdw>
        </a:effectLst>
      </cdr:spPr>
      <cdr:style>
        <a:lnRef xmlns:a="http://schemas.openxmlformats.org/drawingml/2006/main" idx="2">
          <a:schemeClr val="accent1"/>
        </a:lnRef>
        <a:fillRef xmlns:a="http://schemas.openxmlformats.org/drawingml/2006/main" idx="1">
          <a:schemeClr val="lt1"/>
        </a:fillRef>
        <a:effectRef xmlns:a="http://schemas.openxmlformats.org/drawingml/2006/main" idx="0">
          <a:schemeClr val="accent1"/>
        </a:effectRef>
        <a:fontRef xmlns:a="http://schemas.openxmlformats.org/drawingml/2006/main" idx="minor">
          <a:schemeClr val="dk1"/>
        </a:fontRef>
      </cdr:style>
      <cdr:txBody>
        <a:bodyPr xmlns:a="http://schemas.openxmlformats.org/drawingml/2006/main"/>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r>
            <a:rPr lang="en-US" sz="1600"/>
            <a:t>  96</a:t>
          </a:r>
        </a:p>
      </cdr:txBody>
    </cdr:sp>
  </cdr:relSizeAnchor>
</c:userShapes>
</file>

<file path=xl/drawings/drawing4.xml><?xml version="1.0" encoding="utf-8"?>
<xdr:wsDr xmlns:xdr="http://schemas.openxmlformats.org/drawingml/2006/spreadsheetDrawing" xmlns:a="http://schemas.openxmlformats.org/drawingml/2006/main">
  <xdr:twoCellAnchor editAs="oneCell">
    <xdr:from>
      <xdr:col>9</xdr:col>
      <xdr:colOff>812800</xdr:colOff>
      <xdr:row>23</xdr:row>
      <xdr:rowOff>165100</xdr:rowOff>
    </xdr:from>
    <xdr:to>
      <xdr:col>20</xdr:col>
      <xdr:colOff>317500</xdr:colOff>
      <xdr:row>38</xdr:row>
      <xdr:rowOff>77163</xdr:rowOff>
    </xdr:to>
    <xdr:pic>
      <xdr:nvPicPr>
        <xdr:cNvPr id="2" name="Picture 1">
          <a:extLst>
            <a:ext uri="{FF2B5EF4-FFF2-40B4-BE49-F238E27FC236}">
              <a16:creationId xmlns:a16="http://schemas.microsoft.com/office/drawing/2014/main" id="{D58E31BB-BC18-8A41-BA6E-FBA690FF3760}"/>
            </a:ext>
          </a:extLst>
        </xdr:cNvPr>
        <xdr:cNvPicPr>
          <a:picLocks noChangeAspect="1"/>
        </xdr:cNvPicPr>
      </xdr:nvPicPr>
      <xdr:blipFill>
        <a:blip xmlns:r="http://schemas.openxmlformats.org/officeDocument/2006/relationships" r:embed="rId1"/>
        <a:stretch>
          <a:fillRect/>
        </a:stretch>
      </xdr:blipFill>
      <xdr:spPr>
        <a:xfrm>
          <a:off x="3187700" y="4864100"/>
          <a:ext cx="8585200" cy="2960063"/>
        </a:xfrm>
        <a:prstGeom prst="rect">
          <a:avLst/>
        </a:prstGeom>
      </xdr:spPr>
    </xdr:pic>
    <xdr:clientData/>
  </xdr:twoCellAnchor>
  <xdr:twoCellAnchor editAs="oneCell">
    <xdr:from>
      <xdr:col>10</xdr:col>
      <xdr:colOff>12700</xdr:colOff>
      <xdr:row>39</xdr:row>
      <xdr:rowOff>190500</xdr:rowOff>
    </xdr:from>
    <xdr:to>
      <xdr:col>20</xdr:col>
      <xdr:colOff>406400</xdr:colOff>
      <xdr:row>56</xdr:row>
      <xdr:rowOff>74561</xdr:rowOff>
    </xdr:to>
    <xdr:pic>
      <xdr:nvPicPr>
        <xdr:cNvPr id="3" name="Picture 2">
          <a:extLst>
            <a:ext uri="{FF2B5EF4-FFF2-40B4-BE49-F238E27FC236}">
              <a16:creationId xmlns:a16="http://schemas.microsoft.com/office/drawing/2014/main" id="{A29C5A63-6FC4-A14E-9770-B19223658053}"/>
            </a:ext>
          </a:extLst>
        </xdr:cNvPr>
        <xdr:cNvPicPr>
          <a:picLocks noChangeAspect="1"/>
        </xdr:cNvPicPr>
      </xdr:nvPicPr>
      <xdr:blipFill>
        <a:blip xmlns:r="http://schemas.openxmlformats.org/officeDocument/2006/relationships" r:embed="rId2"/>
        <a:stretch>
          <a:fillRect/>
        </a:stretch>
      </xdr:blipFill>
      <xdr:spPr>
        <a:xfrm>
          <a:off x="3213100" y="8140700"/>
          <a:ext cx="8648700" cy="3338461"/>
        </a:xfrm>
        <a:prstGeom prst="rect">
          <a:avLst/>
        </a:prstGeom>
      </xdr:spPr>
    </xdr:pic>
    <xdr:clientData/>
  </xdr:twoCellAnchor>
  <xdr:twoCellAnchor editAs="oneCell">
    <xdr:from>
      <xdr:col>10</xdr:col>
      <xdr:colOff>0</xdr:colOff>
      <xdr:row>57</xdr:row>
      <xdr:rowOff>63500</xdr:rowOff>
    </xdr:from>
    <xdr:to>
      <xdr:col>20</xdr:col>
      <xdr:colOff>406400</xdr:colOff>
      <xdr:row>77</xdr:row>
      <xdr:rowOff>57565</xdr:rowOff>
    </xdr:to>
    <xdr:pic>
      <xdr:nvPicPr>
        <xdr:cNvPr id="4" name="Picture 3">
          <a:extLst>
            <a:ext uri="{FF2B5EF4-FFF2-40B4-BE49-F238E27FC236}">
              <a16:creationId xmlns:a16="http://schemas.microsoft.com/office/drawing/2014/main" id="{E8AB81F2-9ECC-C943-AFD0-81EA0794C705}"/>
            </a:ext>
          </a:extLst>
        </xdr:cNvPr>
        <xdr:cNvPicPr>
          <a:picLocks noChangeAspect="1"/>
        </xdr:cNvPicPr>
      </xdr:nvPicPr>
      <xdr:blipFill>
        <a:blip xmlns:r="http://schemas.openxmlformats.org/officeDocument/2006/relationships" r:embed="rId3"/>
        <a:stretch>
          <a:fillRect/>
        </a:stretch>
      </xdr:blipFill>
      <xdr:spPr>
        <a:xfrm>
          <a:off x="3200400" y="11671300"/>
          <a:ext cx="8661400" cy="4058065"/>
        </a:xfrm>
        <a:prstGeom prst="rect">
          <a:avLst/>
        </a:prstGeom>
      </xdr:spPr>
    </xdr:pic>
    <xdr:clientData/>
  </xdr:twoCellAnchor>
  <xdr:twoCellAnchor editAs="oneCell">
    <xdr:from>
      <xdr:col>10</xdr:col>
      <xdr:colOff>0</xdr:colOff>
      <xdr:row>78</xdr:row>
      <xdr:rowOff>114300</xdr:rowOff>
    </xdr:from>
    <xdr:to>
      <xdr:col>20</xdr:col>
      <xdr:colOff>406400</xdr:colOff>
      <xdr:row>89</xdr:row>
      <xdr:rowOff>197556</xdr:rowOff>
    </xdr:to>
    <xdr:pic>
      <xdr:nvPicPr>
        <xdr:cNvPr id="5" name="Picture 4">
          <a:extLst>
            <a:ext uri="{FF2B5EF4-FFF2-40B4-BE49-F238E27FC236}">
              <a16:creationId xmlns:a16="http://schemas.microsoft.com/office/drawing/2014/main" id="{B92ADEF1-5FB9-704E-B824-A9B0184EDC2B}"/>
            </a:ext>
          </a:extLst>
        </xdr:cNvPr>
        <xdr:cNvPicPr>
          <a:picLocks noChangeAspect="1"/>
        </xdr:cNvPicPr>
      </xdr:nvPicPr>
      <xdr:blipFill>
        <a:blip xmlns:r="http://schemas.openxmlformats.org/officeDocument/2006/relationships" r:embed="rId4"/>
        <a:stretch>
          <a:fillRect/>
        </a:stretch>
      </xdr:blipFill>
      <xdr:spPr>
        <a:xfrm>
          <a:off x="3200400" y="15989300"/>
          <a:ext cx="8661400" cy="2318456"/>
        </a:xfrm>
        <a:prstGeom prst="rect">
          <a:avLst/>
        </a:prstGeom>
      </xdr:spPr>
    </xdr:pic>
    <xdr:clientData/>
  </xdr:twoCellAnchor>
  <xdr:twoCellAnchor editAs="oneCell">
    <xdr:from>
      <xdr:col>21</xdr:col>
      <xdr:colOff>0</xdr:colOff>
      <xdr:row>1</xdr:row>
      <xdr:rowOff>0</xdr:rowOff>
    </xdr:from>
    <xdr:to>
      <xdr:col>29</xdr:col>
      <xdr:colOff>12700</xdr:colOff>
      <xdr:row>16</xdr:row>
      <xdr:rowOff>128016</xdr:rowOff>
    </xdr:to>
    <xdr:pic>
      <xdr:nvPicPr>
        <xdr:cNvPr id="6" name="Picture 5">
          <a:extLst>
            <a:ext uri="{FF2B5EF4-FFF2-40B4-BE49-F238E27FC236}">
              <a16:creationId xmlns:a16="http://schemas.microsoft.com/office/drawing/2014/main" id="{C7626A11-AA10-7B4C-A059-DEF90FD0229A}"/>
            </a:ext>
          </a:extLst>
        </xdr:cNvPr>
        <xdr:cNvPicPr>
          <a:picLocks noChangeAspect="1"/>
        </xdr:cNvPicPr>
      </xdr:nvPicPr>
      <xdr:blipFill>
        <a:blip xmlns:r="http://schemas.openxmlformats.org/officeDocument/2006/relationships" r:embed="rId5"/>
        <a:stretch>
          <a:fillRect/>
        </a:stretch>
      </xdr:blipFill>
      <xdr:spPr>
        <a:xfrm>
          <a:off x="12280900" y="215900"/>
          <a:ext cx="6616700" cy="3176016"/>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2" Type="http://schemas.openxmlformats.org/officeDocument/2006/relationships/externalLinkPath" Target="/Users/eugenehwang/Downloads/800-53%20subcontrol%20relations1.xlsx" TargetMode="External"/><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3278.003481828702" createdVersion="6" refreshedVersion="4" minRefreshableVersion="3" recordCount="906" xr:uid="{0330BB12-7D50-BA4D-AF18-03A1C64DF4CD}">
  <cacheSource type="worksheet">
    <worksheetSource ref="A1:Q907" sheet="Main - 800-53 Control Relations" r:id="rId2"/>
  </cacheSource>
  <cacheFields count="17">
    <cacheField name="Family" numFmtId="0">
      <sharedItems count="17">
        <s v="AC"/>
        <s v="AT"/>
        <s v="AU"/>
        <s v="CA"/>
        <s v="CM"/>
        <s v="CP"/>
        <s v="IA"/>
        <s v="IR"/>
        <s v="MA"/>
        <s v="MP"/>
        <s v="PE"/>
        <s v="PL"/>
        <s v="PS"/>
        <s v="RA"/>
        <s v="SA"/>
        <s v="SC"/>
        <s v="SI"/>
      </sharedItems>
    </cacheField>
    <cacheField name="Family Name" numFmtId="0">
      <sharedItems count="17">
        <s v=" Access Control"/>
        <s v=" Awareness and Training"/>
        <s v=" Audit and Accountability"/>
        <s v=" Security Assessment and Authorization"/>
        <s v=" Configuration Management"/>
        <s v=" Contingency Planning"/>
        <s v=" Identification and Authentication"/>
        <s v=" Incident Response"/>
        <s v=" Maintenance"/>
        <s v=" Media Protection"/>
        <s v=" Physical and Environmental Protection"/>
        <s v=" Planning"/>
        <s v=" Personnel Security"/>
        <s v=" Risk Assessment"/>
        <s v=" System and Services Acquisition"/>
        <s v=" System and Communications Protection"/>
        <s v=" System and Information Integrity"/>
      </sharedItems>
    </cacheField>
    <cacheField name="Control Name" numFmtId="0">
      <sharedItems/>
    </cacheField>
    <cacheField name="Main Control " numFmtId="0">
      <sharedItems count="240">
        <s v="AC-1"/>
        <s v="AC-2"/>
        <s v="AC-3"/>
        <s v="AC-4"/>
        <s v="AC-5"/>
        <s v="AC-6"/>
        <s v="AC-7"/>
        <s v="AC-8"/>
        <s v="AC-10"/>
        <s v="AC-11"/>
        <s v="AC-12"/>
        <s v="AC-14"/>
        <s v="AC-17"/>
        <s v="AC-18"/>
        <s v="AC-19"/>
        <s v="AC-20"/>
        <s v="AC-21"/>
        <s v="AC-22"/>
        <s v="AT-1"/>
        <s v="AT-2"/>
        <s v="AT-3"/>
        <s v="AT-4"/>
        <s v="AU-1"/>
        <s v="AU-2"/>
        <s v="AU-3"/>
        <s v="AU-4"/>
        <s v="AU-5"/>
        <s v="AU-6"/>
        <s v="AU-7"/>
        <s v="AU-8"/>
        <s v="AU-9"/>
        <s v="AU-10"/>
        <s v="AU-11"/>
        <s v="AU-12"/>
        <s v="CA-1"/>
        <s v="CA-2"/>
        <s v="CA-3"/>
        <s v="CA-5"/>
        <s v="CA-6"/>
        <s v="CA-7"/>
        <s v="CA-8"/>
        <s v="CA-9"/>
        <s v="CM-1"/>
        <s v="CM-2"/>
        <s v="CM-3"/>
        <s v="CM-4"/>
        <s v="CM-5"/>
        <s v="CM-6"/>
        <s v="CM-7"/>
        <s v="CM-8"/>
        <s v="CM-9"/>
        <s v="CM-10"/>
        <s v="CM-11"/>
        <s v="CP-1"/>
        <s v="CP-2"/>
        <s v="CP-3"/>
        <s v="CP-4"/>
        <s v="CP-6"/>
        <s v="CP-7"/>
        <s v="CP-8"/>
        <s v="CP-9"/>
        <s v="CP-10"/>
        <s v="IA-1"/>
        <s v="IA-2"/>
        <s v="IA-3"/>
        <s v="IA-4"/>
        <s v="IA-5"/>
        <s v="IA-6"/>
        <s v="IA-7"/>
        <s v="IA-8"/>
        <s v="IR-1"/>
        <s v="IR-2"/>
        <s v="IR-3"/>
        <s v="IR-4"/>
        <s v="IR-5"/>
        <s v="IR-6"/>
        <s v="IR-7"/>
        <s v="IR-8"/>
        <s v="MA-1"/>
        <s v="MA-2"/>
        <s v="MA-3"/>
        <s v="MA-4"/>
        <s v="MA-5"/>
        <s v="MA-6"/>
        <s v="MP-1"/>
        <s v="MP-2"/>
        <s v="MP-3"/>
        <s v="MP-4"/>
        <s v="MP-5"/>
        <s v="MP-6"/>
        <s v="MP-7"/>
        <s v="PE-1"/>
        <s v="PE-2"/>
        <s v="PE-3"/>
        <s v="PE-4"/>
        <s v="PE-5"/>
        <s v="PE-6"/>
        <s v="PE-8"/>
        <s v="PE-9"/>
        <s v="PE-10"/>
        <s v="PE-11"/>
        <s v="PE-12"/>
        <s v="PE-13"/>
        <s v="PE-14"/>
        <s v="PE-15"/>
        <s v="PE-16"/>
        <s v="PE-17"/>
        <s v="PE-18"/>
        <s v="PL-1"/>
        <s v="PL-2"/>
        <s v="PL-4"/>
        <s v="PL-8"/>
        <s v="PS-1"/>
        <s v="PS-2"/>
        <s v="PS-3"/>
        <s v="PS-4"/>
        <s v="PS-5"/>
        <s v="PS-6"/>
        <s v="PS-7"/>
        <s v="PS-8"/>
        <s v="RA-1"/>
        <s v="RA-2"/>
        <s v="RA-3"/>
        <s v="RA-5"/>
        <s v="SA-1"/>
        <s v="SA-2"/>
        <s v="SA-3"/>
        <s v="SA-4"/>
        <s v="SA-5"/>
        <s v="SA-8"/>
        <s v="SA-9"/>
        <s v="SA-10"/>
        <s v="SA-11"/>
        <s v="SA-12"/>
        <s v="SA-15"/>
        <s v="SA-16"/>
        <s v="SA-17"/>
        <s v="SC-1"/>
        <s v="SC-2"/>
        <s v="SC-3"/>
        <s v="SC-4"/>
        <s v="SC-5"/>
        <s v="SC-7"/>
        <s v="SC-8"/>
        <s v="SC-10"/>
        <s v="SC-12"/>
        <s v="SC-13"/>
        <s v="SC-15"/>
        <s v="SC-17"/>
        <s v="SC-18"/>
        <s v="SC-19"/>
        <s v="SC-20"/>
        <s v="SC-21"/>
        <s v="SC-22"/>
        <s v="SC-23"/>
        <s v="SC-24"/>
        <s v="SC-28"/>
        <s v="SC-39"/>
        <s v="SI-1"/>
        <s v="SI-2"/>
        <s v="SI-3"/>
        <s v="SI-4"/>
        <s v="SI-5"/>
        <s v="SI-6"/>
        <s v="SI-7"/>
        <s v="SI-8"/>
        <s v="SI-10"/>
        <s v="SI-11"/>
        <s v="SI-12"/>
        <s v="SI-16"/>
        <s v="AC-9"/>
        <s v="AC-13"/>
        <s v="AC-15"/>
        <s v="AC-16"/>
        <s v="AC-23"/>
        <s v="AC-24"/>
        <s v="AC-25"/>
        <s v="AT-5"/>
        <s v="AU-13"/>
        <s v="AU-14"/>
        <s v="AU-15"/>
        <s v="AU-16"/>
        <s v="CA-4"/>
        <s v="CP-5"/>
        <s v="CP-11"/>
        <s v="CP-12"/>
        <s v="CP-13"/>
        <s v="IA-9"/>
        <s v="IA-10"/>
        <s v="IA-11"/>
        <s v="IR-9"/>
        <s v="IR-10"/>
        <s v="MP-8"/>
        <s v="PE-7"/>
        <s v="PE-19"/>
        <s v="PE-20"/>
        <s v="PL-3"/>
        <s v="PL-5"/>
        <s v="PL-6"/>
        <s v="PL-7"/>
        <s v="PL-9"/>
        <s v="RA-4"/>
        <s v="RA-6"/>
        <s v="SA-6"/>
        <s v="SA-7"/>
        <s v="SA-13"/>
        <s v="SA-14"/>
        <s v="SA-18"/>
        <s v="SA-19"/>
        <s v="SA-20"/>
        <s v="SA-21"/>
        <s v="SA-22"/>
        <s v="SC-6"/>
        <s v="SC-9"/>
        <s v="SC-11"/>
        <s v="SC-14"/>
        <s v="SC-16"/>
        <s v="SC-25"/>
        <s v="SC-26"/>
        <s v="SC-27"/>
        <s v="SC-29"/>
        <s v="SC-30"/>
        <s v="SC-31"/>
        <s v="SC-32"/>
        <s v="SC-33"/>
        <s v="SC-34"/>
        <s v="SC-35"/>
        <s v="SC-36"/>
        <s v="SC-37"/>
        <s v="SC-38"/>
        <s v="SC-40"/>
        <s v="SC-41"/>
        <s v="SC-42"/>
        <s v="SC-43"/>
        <s v="SC-44"/>
        <s v="SI-9"/>
        <s v="SI-13"/>
        <s v="SI-14"/>
        <s v="SI-15"/>
        <s v="SI-17"/>
      </sharedItems>
    </cacheField>
    <cacheField name="Control Enhancement Name" numFmtId="0">
      <sharedItems/>
    </cacheField>
    <cacheField name="Control Enhancement" numFmtId="0">
      <sharedItems containsSemiMixedTypes="0" containsString="0" containsNumber="1" containsInteger="1" minValue="0" maxValue="24" count="25">
        <n v="0"/>
        <n v="1"/>
        <n v="2"/>
        <n v="3"/>
        <n v="4"/>
        <n v="5"/>
        <n v="6"/>
        <n v="7"/>
        <n v="8"/>
        <n v="9"/>
        <n v="10"/>
        <n v="11"/>
        <n v="12"/>
        <n v="13"/>
        <n v="14"/>
        <n v="15"/>
        <n v="16"/>
        <n v="17"/>
        <n v="18"/>
        <n v="19"/>
        <n v="20"/>
        <n v="21"/>
        <n v="22"/>
        <n v="23"/>
        <n v="24"/>
      </sharedItems>
    </cacheField>
    <cacheField name="Combined" numFmtId="0">
      <sharedItems/>
    </cacheField>
    <cacheField name="Related Controls" numFmtId="0">
      <sharedItems containsBlank="1"/>
    </cacheField>
    <cacheField name="Low" numFmtId="0">
      <sharedItems/>
    </cacheField>
    <cacheField name="Low2" numFmtId="0">
      <sharedItems containsBlank="1"/>
    </cacheField>
    <cacheField name="Tailoring Action" numFmtId="0">
      <sharedItems count="8">
        <s v="Attest"/>
        <s v="Document and Assess"/>
        <s v=""/>
        <s v="NSO, Attest"/>
        <s v="FED"/>
        <s v="NSO"/>
        <s v="Document and Assess (Conditional)"/>
        <s v="FED, Document and Assess (Conditional)"/>
      </sharedItems>
    </cacheField>
    <cacheField name="Medium" numFmtId="0">
      <sharedItems/>
    </cacheField>
    <cacheField name="Medium2" numFmtId="0">
      <sharedItems containsBlank="1"/>
    </cacheField>
    <cacheField name="High" numFmtId="0">
      <sharedItems count="2">
        <s v="Y"/>
        <s v="N"/>
      </sharedItems>
    </cacheField>
    <cacheField name="High2" numFmtId="0">
      <sharedItems containsBlank="1"/>
    </cacheField>
    <cacheField name="Priority" numFmtId="0">
      <sharedItems containsBlank="1"/>
    </cacheField>
    <cacheField name="Impact (Y)/ No Impact (N)" numFmtId="0">
      <sharedItems count="2">
        <s v="Y"/>
        <s v="N"/>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tt Kasten" refreshedDate="43279.847094791665" createdVersion="6" refreshedVersion="6" minRefreshableVersion="3" recordCount="491" xr:uid="{41BD06EF-CF91-004A-93DF-8D304BBBB340}">
  <cacheSource type="worksheet">
    <worksheetSource ref="B1:D492" sheet="Sheet1"/>
  </cacheSource>
  <cacheFields count="3">
    <cacheField name="Family" numFmtId="0">
      <sharedItems count="17">
        <s v="AC"/>
        <s v="AT"/>
        <s v="AU"/>
        <s v="CA"/>
        <s v="CM"/>
        <s v="CP"/>
        <s v="IA"/>
        <s v="IR"/>
        <s v="MA"/>
        <s v="MP"/>
        <s v="PE"/>
        <s v="PL"/>
        <s v="PS"/>
        <s v="RA"/>
        <s v="SA"/>
        <s v="SC"/>
        <s v="SI"/>
      </sharedItems>
    </cacheField>
    <cacheField name="Control" numFmtId="0">
      <sharedItems count="180">
        <s v="AC-2"/>
        <s v="AC-3"/>
        <s v="AC-4"/>
        <s v="AC-6"/>
        <s v="AC-7"/>
        <s v="AC-14"/>
        <s v="AC-17"/>
        <s v="AC-18"/>
        <s v="AC-19"/>
        <s v="AC-20"/>
        <s v="AC-21"/>
        <s v="AT-2"/>
        <s v="AT-3"/>
        <s v="AU-2"/>
        <s v="AU-4"/>
        <s v="AU-5"/>
        <s v="AU-6"/>
        <s v="AU-7"/>
        <s v="AU-8"/>
        <s v="AU-9"/>
        <s v="AU-10"/>
        <s v="AU-11"/>
        <s v="AU-12"/>
        <s v="CA-3"/>
        <s v="CA-5"/>
        <s v="CA-7"/>
        <s v="CA-8"/>
        <s v="CA-9"/>
        <s v="CM-2"/>
        <s v="CM-3"/>
        <s v="CM-4"/>
        <s v="CM-5"/>
        <s v="CM-6"/>
        <s v="CM-7"/>
        <s v="CM-8"/>
        <s v="CM-9"/>
        <s v="CM-11"/>
        <s v="CP-2"/>
        <s v="CP-3"/>
        <s v="CP-4"/>
        <s v="CP-7"/>
        <s v="CP-8"/>
        <s v="CP-9"/>
        <s v="CP-10"/>
        <s v="IA-2"/>
        <s v="IA-3"/>
        <s v="IA-4"/>
        <s v="IA-5"/>
        <s v="IA-8"/>
        <s v="IR-3"/>
        <s v="IR-4"/>
        <s v="IR-6"/>
        <s v="MA-2"/>
        <s v="MA-3"/>
        <s v="MA-4"/>
        <s v="MA-5"/>
        <s v="MA-6"/>
        <s v="MP-2"/>
        <s v="MP-4"/>
        <s v="MP-5"/>
        <s v="MP-6"/>
        <s v="MP-7"/>
        <s v="PE-2"/>
        <s v="PE-3"/>
        <s v="PE-5"/>
        <s v="PE-6"/>
        <s v="PE-8"/>
        <s v="PE-9"/>
        <s v="PE-10"/>
        <s v="PE-11"/>
        <s v="PE-12"/>
        <s v="PE-13"/>
        <s v="PE-14"/>
        <s v="PE-18"/>
        <s v="PL-2"/>
        <s v="PL-8"/>
        <s v="PS-3"/>
        <s v="PS-4"/>
        <s v="PS-6"/>
        <s v="RA-5"/>
        <s v="SA-4"/>
        <s v="SA-5"/>
        <s v="SA-9"/>
        <s v="SA-10"/>
        <s v="SA-11"/>
        <s v="SA-12"/>
        <s v="SA-15"/>
        <s v="SA-17"/>
        <s v="SC-2"/>
        <s v="SC-3"/>
        <s v="SC-4"/>
        <s v="SC-5"/>
        <s v="SC-7"/>
        <s v="SC-8"/>
        <s v="SC-12"/>
        <s v="SC-13"/>
        <s v="SC-15"/>
        <s v="SC-18"/>
        <s v="SC-20"/>
        <s v="SC-21"/>
        <s v="SC-23"/>
        <s v="SC-28"/>
        <s v="SC-39"/>
        <s v="SI-2"/>
        <s v="SI-3"/>
        <s v="SI-4"/>
        <s v="SI-6"/>
        <s v="SI-7"/>
        <s v="SI-8"/>
        <s v="SI-10"/>
        <s v="AC-9"/>
        <s v="AC-13"/>
        <s v="AC-15"/>
        <s v="AC-16"/>
        <s v="AC-23"/>
        <s v="AC-24"/>
        <s v="AC-25"/>
        <s v="AT-5"/>
        <s v="AU-13"/>
        <s v="AU-14"/>
        <s v="AU-15"/>
        <s v="AU-16"/>
        <s v="CA-4"/>
        <s v="CP-5"/>
        <s v="CP-11"/>
        <s v="CP-12"/>
        <s v="CP-13"/>
        <s v="IA-9"/>
        <s v="IA-10"/>
        <s v="IA-11"/>
        <s v="IR-9"/>
        <s v="IR-10"/>
        <s v="MP-8"/>
        <s v="PE-7"/>
        <s v="PE-19"/>
        <s v="PE-20"/>
        <s v="PL-3"/>
        <s v="PL-5"/>
        <s v="PL-6"/>
        <s v="PL-7"/>
        <s v="PL-9"/>
        <s v="RA-4"/>
        <s v="RA-6"/>
        <s v="SA-6"/>
        <s v="SA-7"/>
        <s v="SA-13"/>
        <s v="SA-14"/>
        <s v="SA-18"/>
        <s v="SA-19"/>
        <s v="SA-20"/>
        <s v="SA-21"/>
        <s v="SA-22"/>
        <s v="SC-6"/>
        <s v="SC-9"/>
        <s v="SC-11"/>
        <s v="SC-14"/>
        <s v="SC-16"/>
        <s v="SC-25"/>
        <s v="SC-26"/>
        <s v="SC-27"/>
        <s v="SC-29"/>
        <s v="SC-30"/>
        <s v="SC-31"/>
        <s v="SC-32"/>
        <s v="SC-33"/>
        <s v="SC-34"/>
        <s v="SC-35"/>
        <s v="SC-36"/>
        <s v="SC-37"/>
        <s v="SC-38"/>
        <s v="SC-40"/>
        <s v="SC-41"/>
        <s v="SC-42"/>
        <s v="SC-43"/>
        <s v="SC-44"/>
        <s v="SI-9"/>
        <s v="SI-13"/>
        <s v="SI-14"/>
        <s v="SI-15"/>
        <s v="SI-17"/>
      </sharedItems>
    </cacheField>
    <cacheField name="Subcontrol" numFmtId="0">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3286.52400532407" createdVersion="6" refreshedVersion="6" minRefreshableVersion="3" recordCount="922" xr:uid="{D97CEF5F-7193-2849-BC51-CDA4B6C68AC4}">
  <cacheSource type="worksheet">
    <worksheetSource ref="A1:Q923" sheet="Main - 800-53 Control Relations"/>
  </cacheSource>
  <cacheFields count="17">
    <cacheField name="Family" numFmtId="0">
      <sharedItems count="18">
        <s v="AC"/>
        <s v="AT"/>
        <s v="AU"/>
        <s v="CA"/>
        <s v="CM"/>
        <s v="CP"/>
        <s v="IA"/>
        <s v="IR"/>
        <s v="MA"/>
        <s v="MP"/>
        <s v="PE"/>
        <s v="PL"/>
        <s v="PS"/>
        <s v="RA"/>
        <s v="SA"/>
        <s v="SC"/>
        <s v="SI"/>
        <s v="PM"/>
      </sharedItems>
    </cacheField>
    <cacheField name="Family Name" numFmtId="0">
      <sharedItems count="18">
        <s v=" Access Control"/>
        <s v=" Awareness and Training"/>
        <s v=" Audit and Accountability"/>
        <s v=" Security Assessment and Authorization"/>
        <s v=" Configuration Management"/>
        <s v=" Contingency Planning"/>
        <s v=" Identification and Authentication"/>
        <s v=" Incident Response"/>
        <s v=" Maintenance"/>
        <s v=" Media Protection"/>
        <s v=" Physical and Environmental Protection"/>
        <s v=" Planning"/>
        <s v=" Personnel Security"/>
        <s v=" Risk Assessment"/>
        <s v=" System and Services Acquisition"/>
        <s v=" System and Communications Protection"/>
        <s v=" System and Information Integrity"/>
        <s v=" Program Management"/>
      </sharedItems>
    </cacheField>
    <cacheField name="Control Name" numFmtId="0">
      <sharedItems/>
    </cacheField>
    <cacheField name="Main Control " numFmtId="0">
      <sharedItems count="256">
        <s v="AC-1"/>
        <s v="AC-2"/>
        <s v="AC-3"/>
        <s v="AC-4"/>
        <s v="AC-5"/>
        <s v="AC-6"/>
        <s v="AC-7"/>
        <s v="AC-8"/>
        <s v="AC-10"/>
        <s v="AC-11"/>
        <s v="AC-12"/>
        <s v="AC-14"/>
        <s v="AC-17"/>
        <s v="AC-18"/>
        <s v="AC-19"/>
        <s v="AC-20"/>
        <s v="AC-21"/>
        <s v="AC-22"/>
        <s v="AT-1"/>
        <s v="AT-2"/>
        <s v="AT-3"/>
        <s v="AT-4"/>
        <s v="AU-1"/>
        <s v="AU-2"/>
        <s v="AU-3"/>
        <s v="AU-4"/>
        <s v="AU-5"/>
        <s v="AU-6"/>
        <s v="AU-7"/>
        <s v="AU-8"/>
        <s v="AU-9"/>
        <s v="AU-10"/>
        <s v="AU-11"/>
        <s v="AU-12"/>
        <s v="CA-1"/>
        <s v="CA-2"/>
        <s v="CA-3"/>
        <s v="CA-5"/>
        <s v="CA-6"/>
        <s v="CA-7"/>
        <s v="CA-8"/>
        <s v="CA-9"/>
        <s v="CM-1"/>
        <s v="CM-2"/>
        <s v="CM-3"/>
        <s v="CM-4"/>
        <s v="CM-5"/>
        <s v="CM-6"/>
        <s v="CM-7"/>
        <s v="CM-8"/>
        <s v="CM-9"/>
        <s v="CM-10"/>
        <s v="CM-11"/>
        <s v="CP-1"/>
        <s v="CP-2"/>
        <s v="CP-3"/>
        <s v="CP-4"/>
        <s v="CP-6"/>
        <s v="CP-7"/>
        <s v="CP-8"/>
        <s v="CP-9"/>
        <s v="CP-10"/>
        <s v="IA-1"/>
        <s v="IA-2"/>
        <s v="IA-3"/>
        <s v="IA-4"/>
        <s v="IA-5"/>
        <s v="IA-6"/>
        <s v="IA-7"/>
        <s v="IA-8"/>
        <s v="IR-1"/>
        <s v="IR-2"/>
        <s v="IR-3"/>
        <s v="IR-4"/>
        <s v="IR-5"/>
        <s v="IR-6"/>
        <s v="IR-7"/>
        <s v="IR-8"/>
        <s v="MA-1"/>
        <s v="MA-2"/>
        <s v="MA-3"/>
        <s v="MA-4"/>
        <s v="MA-5"/>
        <s v="MA-6"/>
        <s v="MP-1"/>
        <s v="MP-2"/>
        <s v="MP-3"/>
        <s v="MP-4"/>
        <s v="MP-5"/>
        <s v="MP-6"/>
        <s v="MP-7"/>
        <s v="PE-1"/>
        <s v="PE-2"/>
        <s v="PE-3"/>
        <s v="PE-4"/>
        <s v="PE-5"/>
        <s v="PE-6"/>
        <s v="PE-8"/>
        <s v="PE-9"/>
        <s v="PE-10"/>
        <s v="PE-11"/>
        <s v="PE-12"/>
        <s v="PE-13"/>
        <s v="PE-14"/>
        <s v="PE-15"/>
        <s v="PE-16"/>
        <s v="PE-17"/>
        <s v="PE-18"/>
        <s v="PL-1"/>
        <s v="PL-2"/>
        <s v="PL-4"/>
        <s v="PL-8"/>
        <s v="PS-1"/>
        <s v="PS-2"/>
        <s v="PS-3"/>
        <s v="PS-4"/>
        <s v="PS-5"/>
        <s v="PS-6"/>
        <s v="PS-7"/>
        <s v="PS-8"/>
        <s v="RA-1"/>
        <s v="RA-2"/>
        <s v="RA-3"/>
        <s v="RA-5"/>
        <s v="SA-1"/>
        <s v="SA-2"/>
        <s v="SA-3"/>
        <s v="SA-4"/>
        <s v="SA-5"/>
        <s v="SA-8"/>
        <s v="SA-9"/>
        <s v="SA-10"/>
        <s v="SA-11"/>
        <s v="SA-12"/>
        <s v="SA-15"/>
        <s v="SA-16"/>
        <s v="SA-17"/>
        <s v="SC-1"/>
        <s v="SC-2"/>
        <s v="SC-3"/>
        <s v="SC-4"/>
        <s v="SC-5"/>
        <s v="SC-7"/>
        <s v="SC-8"/>
        <s v="SC-10"/>
        <s v="SC-12"/>
        <s v="SC-13"/>
        <s v="SC-15"/>
        <s v="SC-17"/>
        <s v="SC-18"/>
        <s v="SC-19"/>
        <s v="SC-20"/>
        <s v="SC-21"/>
        <s v="SC-22"/>
        <s v="SC-23"/>
        <s v="SC-24"/>
        <s v="SC-28"/>
        <s v="SC-39"/>
        <s v="SI-1"/>
        <s v="SI-2"/>
        <s v="SI-3"/>
        <s v="SI-4"/>
        <s v="SI-5"/>
        <s v="SI-6"/>
        <s v="SI-7"/>
        <s v="SI-8"/>
        <s v="SI-10"/>
        <s v="SI-11"/>
        <s v="SI-12"/>
        <s v="SI-16"/>
        <s v="AC-9"/>
        <s v="AC-13"/>
        <s v="AC-15"/>
        <s v="AC-16"/>
        <s v="AC-23"/>
        <s v="AC-24"/>
        <s v="AC-25"/>
        <s v="AT-5"/>
        <s v="AU-13"/>
        <s v="AU-14"/>
        <s v="AU-15"/>
        <s v="AU-16"/>
        <s v="CA-4"/>
        <s v="CP-5"/>
        <s v="CP-11"/>
        <s v="CP-12"/>
        <s v="CP-13"/>
        <s v="IA-9"/>
        <s v="IA-10"/>
        <s v="IA-11"/>
        <s v="IR-9"/>
        <s v="IR-10"/>
        <s v="MP-8"/>
        <s v="PE-7"/>
        <s v="PE-19"/>
        <s v="PE-20"/>
        <s v="PL-3"/>
        <s v="PL-5"/>
        <s v="PL-6"/>
        <s v="PL-7"/>
        <s v="PL-9"/>
        <s v="RA-4"/>
        <s v="RA-6"/>
        <s v="SA-6"/>
        <s v="SA-7"/>
        <s v="SA-13"/>
        <s v="SA-14"/>
        <s v="SA-18"/>
        <s v="SA-19"/>
        <s v="SA-20"/>
        <s v="SA-21"/>
        <s v="SA-22"/>
        <s v="SC-6"/>
        <s v="SC-9"/>
        <s v="SC-11"/>
        <s v="SC-14"/>
        <s v="SC-16"/>
        <s v="SC-25"/>
        <s v="SC-26"/>
        <s v="SC-27"/>
        <s v="SC-29"/>
        <s v="SC-30"/>
        <s v="SC-31"/>
        <s v="SC-32"/>
        <s v="SC-33"/>
        <s v="SC-34"/>
        <s v="SC-35"/>
        <s v="SC-36"/>
        <s v="SC-37"/>
        <s v="SC-38"/>
        <s v="SC-40"/>
        <s v="SC-41"/>
        <s v="SC-42"/>
        <s v="SC-43"/>
        <s v="SC-44"/>
        <s v="SI-9"/>
        <s v="SI-13"/>
        <s v="SI-14"/>
        <s v="SI-15"/>
        <s v="SI-17"/>
        <s v="PM-1"/>
        <s v="PM-2"/>
        <s v="PM-3"/>
        <s v="PM-4"/>
        <s v="PM-5"/>
        <s v="PM-6"/>
        <s v="PM-7"/>
        <s v="PM-8"/>
        <s v="PM-9"/>
        <s v="PM-10"/>
        <s v="PM-11"/>
        <s v="PM-12"/>
        <s v="PM-13"/>
        <s v="PM-14"/>
        <s v="PM-15"/>
        <s v="PM-16"/>
      </sharedItems>
    </cacheField>
    <cacheField name="Control Enhancement Name" numFmtId="0">
      <sharedItems/>
    </cacheField>
    <cacheField name="Control Enhancement" numFmtId="0">
      <sharedItems containsSemiMixedTypes="0" containsString="0" containsNumber="1" containsInteger="1" minValue="0" maxValue="24"/>
    </cacheField>
    <cacheField name="Combined" numFmtId="0">
      <sharedItems/>
    </cacheField>
    <cacheField name="Related Controls" numFmtId="0">
      <sharedItems containsBlank="1"/>
    </cacheField>
    <cacheField name="Low" numFmtId="0">
      <sharedItems/>
    </cacheField>
    <cacheField name="Low2" numFmtId="0">
      <sharedItems containsBlank="1"/>
    </cacheField>
    <cacheField name="Tailoring Action" numFmtId="0">
      <sharedItems containsBlank="1"/>
    </cacheField>
    <cacheField name="Medium" numFmtId="0">
      <sharedItems/>
    </cacheField>
    <cacheField name="Medium2" numFmtId="0">
      <sharedItems containsBlank="1"/>
    </cacheField>
    <cacheField name="High" numFmtId="0">
      <sharedItems/>
    </cacheField>
    <cacheField name="High2" numFmtId="0">
      <sharedItems containsBlank="1"/>
    </cacheField>
    <cacheField name="Priority" numFmtId="0">
      <sharedItems containsBlank="1"/>
    </cacheField>
    <cacheField name="Impact (Y)/ No Impact (N)"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06">
  <r>
    <x v="0"/>
    <x v="0"/>
    <s v="ACCESS CONTROL POLICY AND PROCEDURES"/>
    <x v="0"/>
    <s v=""/>
    <x v="0"/>
    <s v="AC-1-0"/>
    <s v="PM-9"/>
    <s v="Y"/>
    <s v="AC-1-0"/>
    <x v="0"/>
    <s v="Y"/>
    <s v="AC-1-0"/>
    <x v="0"/>
    <s v="AC-1-0"/>
    <s v="P1"/>
    <x v="0"/>
  </r>
  <r>
    <x v="0"/>
    <x v="0"/>
    <s v="ACCOUNT MANAGEMENT"/>
    <x v="1"/>
    <s v=""/>
    <x v="0"/>
    <s v="AC-2-0"/>
    <s v="AC-3, AC-4, AC-5, AC-6, AC-10, AC-17, AC-19, AC-20, AU-9, IA-2, IA-4, IA-5, IA-8, CM-5, CM-6, CM-11, MA-3, MA-4, MA-5, PL-4, SC-13"/>
    <s v="Y"/>
    <s v="AC-2-0"/>
    <x v="1"/>
    <s v="Y"/>
    <s v="AC-2-0"/>
    <x v="0"/>
    <s v="AC-2-0"/>
    <s v="P1"/>
    <x v="0"/>
  </r>
  <r>
    <x v="0"/>
    <x v="0"/>
    <s v="ACCOUNT MANAGEMENT"/>
    <x v="1"/>
    <s v="AUTOMATED SYSTEM ACCOUNT MANAGEMENT"/>
    <x v="1"/>
    <s v="AC-2-1"/>
    <m/>
    <s v="N"/>
    <m/>
    <x v="2"/>
    <s v="Y"/>
    <s v="AC-2-1"/>
    <x v="0"/>
    <s v="AC-2-1"/>
    <s v="P1"/>
    <x v="0"/>
  </r>
  <r>
    <x v="0"/>
    <x v="0"/>
    <s v="ACCOUNT MANAGEMENT"/>
    <x v="1"/>
    <s v="REMOVAL OF TEMPORARY / EMERGENCY ACCOUNTS"/>
    <x v="2"/>
    <s v="AC-2-2"/>
    <m/>
    <s v="N"/>
    <m/>
    <x v="2"/>
    <s v="Y"/>
    <s v="AC-2-2"/>
    <x v="0"/>
    <s v="AC-2-2"/>
    <s v="P1"/>
    <x v="0"/>
  </r>
  <r>
    <x v="0"/>
    <x v="0"/>
    <s v="ACCOUNT MANAGEMENT"/>
    <x v="1"/>
    <s v="DISABLE INACTIVE ACCOUNTS"/>
    <x v="3"/>
    <s v="AC-2-3"/>
    <m/>
    <s v="N"/>
    <m/>
    <x v="2"/>
    <s v="Y"/>
    <s v="AC-2-3"/>
    <x v="0"/>
    <s v="AC-2-3"/>
    <s v="P1"/>
    <x v="0"/>
  </r>
  <r>
    <x v="0"/>
    <x v="0"/>
    <s v="ACCOUNT MANAGEMENT"/>
    <x v="1"/>
    <s v="AUTOMATED AUDIT ACTIONS"/>
    <x v="4"/>
    <s v="AC-2-4"/>
    <s v="AU-2, AU-12"/>
    <s v="N"/>
    <m/>
    <x v="2"/>
    <s v="Y"/>
    <s v="AC-2-4"/>
    <x v="0"/>
    <s v="AC-2-4"/>
    <s v="P1"/>
    <x v="0"/>
  </r>
  <r>
    <x v="0"/>
    <x v="0"/>
    <s v="ACCOUNT MANAGEMENT"/>
    <x v="1"/>
    <s v="INACTIVITY LOGOUT"/>
    <x v="5"/>
    <s v="AC-2-5"/>
    <s v="SC-23"/>
    <s v="N"/>
    <m/>
    <x v="2"/>
    <s v="Y"/>
    <s v="AC-2-5"/>
    <x v="0"/>
    <s v="AC-2-5"/>
    <s v="P1"/>
    <x v="0"/>
  </r>
  <r>
    <x v="0"/>
    <x v="0"/>
    <s v="ACCOUNT MANAGEMENT"/>
    <x v="1"/>
    <s v="DYNAMIC PRIVILEGE MANAGEMENT"/>
    <x v="6"/>
    <s v="AC-2-6"/>
    <s v="AC-16"/>
    <s v="N"/>
    <m/>
    <x v="2"/>
    <s v="N"/>
    <s v=" "/>
    <x v="1"/>
    <s v=" "/>
    <s v="P1"/>
    <x v="0"/>
  </r>
  <r>
    <x v="0"/>
    <x v="0"/>
    <s v="ACCOUNT MANAGEMENT"/>
    <x v="1"/>
    <s v="ROLE-BASED SCHEMES"/>
    <x v="7"/>
    <s v="AC-2-7"/>
    <m/>
    <s v="N"/>
    <m/>
    <x v="2"/>
    <s v="Y"/>
    <s v="AC-2-7"/>
    <x v="0"/>
    <s v="AC-2-7"/>
    <s v="P1"/>
    <x v="0"/>
  </r>
  <r>
    <x v="0"/>
    <x v="0"/>
    <s v="ACCOUNT MANAGEMENT"/>
    <x v="1"/>
    <s v="DYNAMIC ACCOUNT CREATION"/>
    <x v="8"/>
    <s v="AC-2-8"/>
    <s v="AC-16"/>
    <s v="N"/>
    <m/>
    <x v="2"/>
    <s v="N"/>
    <s v=" "/>
    <x v="1"/>
    <s v=" "/>
    <s v="P1"/>
    <x v="0"/>
  </r>
  <r>
    <x v="0"/>
    <x v="0"/>
    <s v="ACCOUNT MANAGEMENT"/>
    <x v="1"/>
    <s v="RESTRICTIONS ON USE OF SHARED / GROUP ACCOUNTS"/>
    <x v="9"/>
    <s v="AC-2-9"/>
    <m/>
    <s v="N"/>
    <m/>
    <x v="2"/>
    <s v="Y"/>
    <s v="AC-2-9"/>
    <x v="0"/>
    <s v="AC-2-9"/>
    <s v="P1"/>
    <x v="0"/>
  </r>
  <r>
    <x v="0"/>
    <x v="0"/>
    <s v="ACCOUNT MANAGEMENT"/>
    <x v="1"/>
    <s v="SHARED / GROUP ACCOUNT CREDENTIAL TERMINATION"/>
    <x v="10"/>
    <s v="AC-2-10"/>
    <m/>
    <s v="N"/>
    <m/>
    <x v="2"/>
    <s v="Y"/>
    <s v="AC-2-10"/>
    <x v="0"/>
    <s v="AC-2-10"/>
    <s v="P1"/>
    <x v="0"/>
  </r>
  <r>
    <x v="0"/>
    <x v="0"/>
    <s v="ACCOUNT MANAGEMENT"/>
    <x v="1"/>
    <s v="USAGE CONDITIONS"/>
    <x v="11"/>
    <s v="AC-2-11"/>
    <m/>
    <s v="N"/>
    <m/>
    <x v="2"/>
    <s v="N"/>
    <s v=" "/>
    <x v="0"/>
    <s v="AC-2-11"/>
    <s v="P1"/>
    <x v="0"/>
  </r>
  <r>
    <x v="0"/>
    <x v="0"/>
    <s v="ACCOUNT MANAGEMENT"/>
    <x v="1"/>
    <s v="ACCOUNT MONITORING / ATYPICAL USAGE"/>
    <x v="12"/>
    <s v="AC-2-12"/>
    <s v="CA-7"/>
    <s v="N"/>
    <m/>
    <x v="2"/>
    <s v="Y"/>
    <s v="AC-2-12"/>
    <x v="0"/>
    <s v="AC-2-12"/>
    <s v="P1"/>
    <x v="0"/>
  </r>
  <r>
    <x v="0"/>
    <x v="0"/>
    <s v="ACCOUNT MANAGEMENT"/>
    <x v="1"/>
    <s v="DISABLE ACCOUNTS FOR HIGH-RISK INDIVIDUALS"/>
    <x v="13"/>
    <s v="AC-2-13"/>
    <s v="PS-4"/>
    <s v="N"/>
    <m/>
    <x v="2"/>
    <s v="N"/>
    <s v=" "/>
    <x v="0"/>
    <s v="AC-2-13"/>
    <s v="P1"/>
    <x v="0"/>
  </r>
  <r>
    <x v="0"/>
    <x v="0"/>
    <s v="ACCESS ENFORCEMENT"/>
    <x v="2"/>
    <s v=""/>
    <x v="0"/>
    <s v="AC-3-0"/>
    <s v="AC-2, AC-4, AC-5, AC-6, AC-16, AC-17, AC-18, AC-19, AC-20, AC-21, AC-22, AU-9, CM-5, CM-6, CM-11, MA-3, MA-4, MA-5, PE-3"/>
    <s v="Y"/>
    <s v="AC-3-0"/>
    <x v="1"/>
    <s v="Y"/>
    <s v="AC-3-0"/>
    <x v="0"/>
    <s v="AC-3-0"/>
    <s v="P1"/>
    <x v="0"/>
  </r>
  <r>
    <x v="0"/>
    <x v="0"/>
    <s v="ACCESS ENFORCEMENT"/>
    <x v="2"/>
    <s v="RESTRICTED ACCESS TO PRIVILEGED FUNCTIONS"/>
    <x v="1"/>
    <s v="AC-3-1"/>
    <s v="Withdrawn"/>
    <s v="N"/>
    <m/>
    <x v="2"/>
    <s v="N"/>
    <s v=" "/>
    <x v="1"/>
    <s v=" "/>
    <s v="P1"/>
    <x v="0"/>
  </r>
  <r>
    <x v="0"/>
    <x v="0"/>
    <s v="ACCESS ENFORCEMENT"/>
    <x v="2"/>
    <s v="DUAL AUTHORIZATION"/>
    <x v="2"/>
    <s v="AC-3-2"/>
    <s v="CP-9, MP-6"/>
    <s v="N"/>
    <m/>
    <x v="2"/>
    <s v="N"/>
    <s v=" "/>
    <x v="1"/>
    <s v=" "/>
    <s v="P1"/>
    <x v="0"/>
  </r>
  <r>
    <x v="0"/>
    <x v="0"/>
    <s v="ACCESS ENFORCEMENT"/>
    <x v="2"/>
    <s v="MANDATORY ACCESS CONTROL"/>
    <x v="3"/>
    <s v="AC-3-3"/>
    <s v="AC-25, SC-11"/>
    <s v="N"/>
    <m/>
    <x v="2"/>
    <s v="N"/>
    <s v=" "/>
    <x v="1"/>
    <s v=" "/>
    <s v="P1"/>
    <x v="0"/>
  </r>
  <r>
    <x v="0"/>
    <x v="0"/>
    <s v="ACCESS ENFORCEMENT"/>
    <x v="2"/>
    <s v="DISCRETIONARY ACCESS CONTROL"/>
    <x v="4"/>
    <s v="AC-3-4"/>
    <m/>
    <s v="N"/>
    <m/>
    <x v="2"/>
    <s v="N"/>
    <s v=" "/>
    <x v="1"/>
    <s v=" "/>
    <s v="P1"/>
    <x v="0"/>
  </r>
  <r>
    <x v="0"/>
    <x v="0"/>
    <s v="ACCESS ENFORCEMENT"/>
    <x v="2"/>
    <s v="SECURITY-RELEVANT INFORMATION"/>
    <x v="5"/>
    <s v="AC-3-5"/>
    <s v="CM-3"/>
    <s v="N"/>
    <m/>
    <x v="2"/>
    <s v="N"/>
    <s v=" "/>
    <x v="1"/>
    <s v=" "/>
    <s v="P1"/>
    <x v="0"/>
  </r>
  <r>
    <x v="0"/>
    <x v="0"/>
    <s v="ACCESS ENFORCEMENT"/>
    <x v="2"/>
    <s v="PROTECTION OF USER AND SYSTEM INFORMATION"/>
    <x v="6"/>
    <s v="AC-3-6"/>
    <s v="Withdrawn"/>
    <s v="N"/>
    <m/>
    <x v="2"/>
    <s v="N"/>
    <s v=" "/>
    <x v="1"/>
    <s v=" "/>
    <s v="P1"/>
    <x v="0"/>
  </r>
  <r>
    <x v="0"/>
    <x v="0"/>
    <s v="ACCESS ENFORCEMENT"/>
    <x v="2"/>
    <s v="ROLE-BASED ACCESS CONTROL"/>
    <x v="7"/>
    <s v="AC-3-7"/>
    <m/>
    <s v="N"/>
    <m/>
    <x v="2"/>
    <s v="N"/>
    <s v=" "/>
    <x v="1"/>
    <s v=" "/>
    <s v="P1"/>
    <x v="0"/>
  </r>
  <r>
    <x v="0"/>
    <x v="0"/>
    <s v="ACCESS ENFORCEMENT"/>
    <x v="2"/>
    <s v="REVOCATION OF ACCESS AUTHORIZATIONS"/>
    <x v="8"/>
    <s v="AC-3-8"/>
    <m/>
    <s v="N"/>
    <m/>
    <x v="2"/>
    <s v="N"/>
    <s v=" "/>
    <x v="1"/>
    <s v=" "/>
    <s v="P1"/>
    <x v="0"/>
  </r>
  <r>
    <x v="0"/>
    <x v="0"/>
    <s v="ACCESS ENFORCEMENT"/>
    <x v="2"/>
    <s v="CONTROLLED RELEASE"/>
    <x v="9"/>
    <s v="AC-3-9"/>
    <m/>
    <s v="N"/>
    <m/>
    <x v="2"/>
    <s v="N"/>
    <s v=" "/>
    <x v="1"/>
    <s v=" "/>
    <s v="P1"/>
    <x v="0"/>
  </r>
  <r>
    <x v="0"/>
    <x v="0"/>
    <s v="ACCESS ENFORCEMENT"/>
    <x v="2"/>
    <s v="AUDITED OVERRIDE OF ACCESS CONTROL MECHANISMS"/>
    <x v="10"/>
    <s v="AC-3-10"/>
    <s v="AU-2, AU-6"/>
    <s v="N"/>
    <m/>
    <x v="2"/>
    <s v="N"/>
    <s v=" "/>
    <x v="1"/>
    <s v=" "/>
    <s v="P1"/>
    <x v="0"/>
  </r>
  <r>
    <x v="0"/>
    <x v="0"/>
    <s v="INFORMATION FLOW ENFORCEMENT"/>
    <x v="3"/>
    <s v=""/>
    <x v="0"/>
    <s v="AC-4-0"/>
    <s v="AC-3, AC-17, AC-19, AC-21, CM-6, CM-7, SA-8, SC-2, SC-5, SC-7, SC-18"/>
    <s v="N"/>
    <m/>
    <x v="2"/>
    <s v="Y"/>
    <s v="AC-4-0"/>
    <x v="0"/>
    <s v="AC-4-0"/>
    <s v="P1"/>
    <x v="0"/>
  </r>
  <r>
    <x v="0"/>
    <x v="0"/>
    <s v="INFORMATION FLOW ENFORCEMENT"/>
    <x v="3"/>
    <s v="OBJECT SECURITY ATTRIBUTES"/>
    <x v="1"/>
    <s v="AC-4-1"/>
    <s v="AC-16"/>
    <s v="N"/>
    <m/>
    <x v="2"/>
    <s v="N"/>
    <s v=" "/>
    <x v="1"/>
    <s v=" "/>
    <s v="P1"/>
    <x v="0"/>
  </r>
  <r>
    <x v="0"/>
    <x v="0"/>
    <s v="INFORMATION FLOW ENFORCEMENT"/>
    <x v="3"/>
    <s v="PROCESSING DOMAINS"/>
    <x v="2"/>
    <s v="AC-4-2"/>
    <m/>
    <s v="N"/>
    <m/>
    <x v="2"/>
    <s v="N"/>
    <s v=" "/>
    <x v="1"/>
    <s v=" "/>
    <s v="P1"/>
    <x v="0"/>
  </r>
  <r>
    <x v="0"/>
    <x v="0"/>
    <s v="INFORMATION FLOW ENFORCEMENT"/>
    <x v="3"/>
    <s v="DYNAMIC INFORMATION FLOW CONTROL"/>
    <x v="3"/>
    <s v="AC-4-3"/>
    <s v="SI-4"/>
    <s v="N"/>
    <m/>
    <x v="2"/>
    <s v="N"/>
    <s v=" "/>
    <x v="1"/>
    <s v=" "/>
    <s v="P1"/>
    <x v="0"/>
  </r>
  <r>
    <x v="0"/>
    <x v="0"/>
    <s v="INFORMATION FLOW ENFORCEMENT"/>
    <x v="3"/>
    <s v="CONTENT CHECK ENCRYPTED INFORMATION"/>
    <x v="4"/>
    <s v="AC-4-4"/>
    <s v="SI-4"/>
    <s v="N"/>
    <m/>
    <x v="2"/>
    <s v="N"/>
    <s v=" "/>
    <x v="1"/>
    <s v=" "/>
    <s v="P1"/>
    <x v="0"/>
  </r>
  <r>
    <x v="0"/>
    <x v="0"/>
    <s v="INFORMATION FLOW ENFORCEMENT"/>
    <x v="3"/>
    <s v="EMBEDDED DATA TYPES"/>
    <x v="5"/>
    <s v="AC-4-5"/>
    <m/>
    <s v="N"/>
    <m/>
    <x v="2"/>
    <s v="N"/>
    <s v=" "/>
    <x v="1"/>
    <s v=" "/>
    <s v="P1"/>
    <x v="0"/>
  </r>
  <r>
    <x v="0"/>
    <x v="0"/>
    <s v="INFORMATION FLOW ENFORCEMENT"/>
    <x v="3"/>
    <s v="METADATA"/>
    <x v="6"/>
    <s v="AC-4-6"/>
    <s v="AC-16, SI-7"/>
    <s v="N"/>
    <m/>
    <x v="2"/>
    <s v="N"/>
    <s v=" "/>
    <x v="1"/>
    <s v=" "/>
    <s v="P1"/>
    <x v="0"/>
  </r>
  <r>
    <x v="0"/>
    <x v="0"/>
    <s v="INFORMATION FLOW ENFORCEMENT"/>
    <x v="3"/>
    <s v="ONE-WAY FLOW MECHANISMS"/>
    <x v="7"/>
    <s v="AC-4-7"/>
    <m/>
    <s v="N"/>
    <m/>
    <x v="2"/>
    <s v="N"/>
    <s v=" "/>
    <x v="1"/>
    <s v=" "/>
    <s v="P1"/>
    <x v="0"/>
  </r>
  <r>
    <x v="0"/>
    <x v="0"/>
    <s v="INFORMATION FLOW ENFORCEMENT"/>
    <x v="3"/>
    <s v="SECURITY POLICY FILTERS"/>
    <x v="8"/>
    <s v="AC-4-8"/>
    <m/>
    <s v="N"/>
    <m/>
    <x v="2"/>
    <s v="N"/>
    <s v=" "/>
    <x v="0"/>
    <s v="AC-4-8"/>
    <s v="P1"/>
    <x v="0"/>
  </r>
  <r>
    <x v="0"/>
    <x v="0"/>
    <s v="INFORMATION FLOW ENFORCEMENT"/>
    <x v="3"/>
    <s v="HUMAN REVIEWS"/>
    <x v="9"/>
    <s v="AC-4-9"/>
    <m/>
    <s v="N"/>
    <m/>
    <x v="2"/>
    <s v="N"/>
    <s v=" "/>
    <x v="1"/>
    <s v=" "/>
    <s v="P1"/>
    <x v="0"/>
  </r>
  <r>
    <x v="0"/>
    <x v="0"/>
    <s v="INFORMATION FLOW ENFORCEMENT"/>
    <x v="3"/>
    <s v="ENABLE / DISABLE SECURITY POLICY FILTERS"/>
    <x v="10"/>
    <s v="AC-4-10"/>
    <m/>
    <s v="N"/>
    <m/>
    <x v="2"/>
    <s v="N"/>
    <s v=" "/>
    <x v="1"/>
    <s v=" "/>
    <s v="P1"/>
    <x v="0"/>
  </r>
  <r>
    <x v="0"/>
    <x v="0"/>
    <s v="INFORMATION FLOW ENFORCEMENT"/>
    <x v="3"/>
    <s v="CONFIGURATION OF SECURITY POLICY FILTERS"/>
    <x v="11"/>
    <s v="AC-4-11"/>
    <m/>
    <s v="N"/>
    <m/>
    <x v="2"/>
    <s v="N"/>
    <s v=" "/>
    <x v="1"/>
    <s v=" "/>
    <s v="P1"/>
    <x v="0"/>
  </r>
  <r>
    <x v="0"/>
    <x v="0"/>
    <s v="INFORMATION FLOW ENFORCEMENT"/>
    <x v="3"/>
    <s v="DATA TYPE IDENTIFIERS"/>
    <x v="12"/>
    <s v="AC-4-12"/>
    <m/>
    <s v="N"/>
    <m/>
    <x v="2"/>
    <s v="N"/>
    <s v=" "/>
    <x v="1"/>
    <s v=" "/>
    <s v="P1"/>
    <x v="0"/>
  </r>
  <r>
    <x v="0"/>
    <x v="0"/>
    <s v="INFORMATION FLOW ENFORCEMENT"/>
    <x v="3"/>
    <s v="DECOMPOSITION INTO POLICY- RELEVANT SUBCOMPONENTS"/>
    <x v="13"/>
    <s v="AC-4-13"/>
    <m/>
    <s v="N"/>
    <m/>
    <x v="2"/>
    <s v="N"/>
    <s v=" "/>
    <x v="1"/>
    <s v=" "/>
    <s v="P1"/>
    <x v="0"/>
  </r>
  <r>
    <x v="0"/>
    <x v="0"/>
    <s v="INFORMATION FLOW ENFORCEMENT"/>
    <x v="3"/>
    <s v="SECURITY POLICY FILTER CONSTRAINTS"/>
    <x v="14"/>
    <s v="AC-4-14"/>
    <m/>
    <s v="N"/>
    <m/>
    <x v="2"/>
    <s v="N"/>
    <s v=" "/>
    <x v="1"/>
    <s v=" "/>
    <s v="P1"/>
    <x v="0"/>
  </r>
  <r>
    <x v="0"/>
    <x v="0"/>
    <s v="INFORMATION FLOW ENFORCEMENT"/>
    <x v="3"/>
    <s v="DETECTION OF UNSANCTIONED INFORMATION"/>
    <x v="15"/>
    <s v="AC-4-15"/>
    <s v="SI-3"/>
    <s v="N"/>
    <m/>
    <x v="2"/>
    <s v="N"/>
    <s v=" "/>
    <x v="1"/>
    <s v=" "/>
    <s v="P1"/>
    <x v="0"/>
  </r>
  <r>
    <x v="0"/>
    <x v="0"/>
    <s v="INFORMATION FLOW ENFORCEMENT"/>
    <x v="3"/>
    <s v="INFORMATION TRANSFERS ON INTERCONNECTED SYSTEMS"/>
    <x v="16"/>
    <s v="AC-4-16"/>
    <s v="Withdrawn"/>
    <s v="N"/>
    <m/>
    <x v="2"/>
    <s v="N"/>
    <s v=" "/>
    <x v="1"/>
    <s v=" "/>
    <s v="P1"/>
    <x v="0"/>
  </r>
  <r>
    <x v="0"/>
    <x v="0"/>
    <s v="INFORMATION FLOW ENFORCEMENT"/>
    <x v="3"/>
    <s v="DOMAIN AUTHENTICATION"/>
    <x v="17"/>
    <s v="AC-4-17"/>
    <s v="IA-2, IA-3, IA-4, IA-5"/>
    <s v="N"/>
    <m/>
    <x v="2"/>
    <s v="N"/>
    <s v=" "/>
    <x v="1"/>
    <s v=" "/>
    <s v="P1"/>
    <x v="0"/>
  </r>
  <r>
    <x v="0"/>
    <x v="0"/>
    <s v="INFORMATION FLOW ENFORCEMENT"/>
    <x v="3"/>
    <s v="SECURITY ATTRIBUTE BINDING"/>
    <x v="18"/>
    <s v="AC-4-18"/>
    <s v="AC-16, SC-16"/>
    <s v="N"/>
    <m/>
    <x v="2"/>
    <s v="N"/>
    <s v=" "/>
    <x v="1"/>
    <s v=" "/>
    <s v="P1"/>
    <x v="0"/>
  </r>
  <r>
    <x v="0"/>
    <x v="0"/>
    <s v="INFORMATION FLOW ENFORCEMENT"/>
    <x v="3"/>
    <s v="VALIDATION OF METADATA"/>
    <x v="19"/>
    <s v="AC-4-19"/>
    <m/>
    <s v="N"/>
    <m/>
    <x v="2"/>
    <s v="N"/>
    <s v=" "/>
    <x v="1"/>
    <s v=" "/>
    <s v="P1"/>
    <x v="0"/>
  </r>
  <r>
    <x v="0"/>
    <x v="0"/>
    <s v="INFORMATION FLOW ENFORCEMENT"/>
    <x v="3"/>
    <s v="APPROVED SOLUTIONS"/>
    <x v="20"/>
    <s v="AC-4-20"/>
    <m/>
    <s v="N"/>
    <m/>
    <x v="2"/>
    <s v="N"/>
    <s v=" "/>
    <x v="1"/>
    <s v=" "/>
    <s v="P1"/>
    <x v="0"/>
  </r>
  <r>
    <x v="0"/>
    <x v="0"/>
    <s v="INFORMATION FLOW ENFORCEMENT"/>
    <x v="3"/>
    <s v="PHYSICAL / LOGICAL SEPARATION OF INFORMATION FLOWS"/>
    <x v="21"/>
    <s v="AC-4-21"/>
    <m/>
    <s v="N"/>
    <m/>
    <x v="2"/>
    <s v="Y"/>
    <s v="AC-4-21"/>
    <x v="0"/>
    <s v="AC-4-21"/>
    <s v="P1"/>
    <x v="0"/>
  </r>
  <r>
    <x v="0"/>
    <x v="0"/>
    <s v="INFORMATION FLOW ENFORCEMENT"/>
    <x v="3"/>
    <s v="ACCESS ONLY"/>
    <x v="22"/>
    <s v="AC-4-22"/>
    <m/>
    <s v="N"/>
    <m/>
    <x v="2"/>
    <s v="N"/>
    <s v=" "/>
    <x v="1"/>
    <s v=" "/>
    <s v="P1"/>
    <x v="0"/>
  </r>
  <r>
    <x v="0"/>
    <x v="0"/>
    <s v="SEPARATION OF DUTIES"/>
    <x v="4"/>
    <s v=""/>
    <x v="0"/>
    <s v="AC-5-0"/>
    <s v="AC-3, AC-6, PE-3, PE-4, PS-2"/>
    <s v="N"/>
    <m/>
    <x v="2"/>
    <s v="Y"/>
    <s v="AC-5-0"/>
    <x v="0"/>
    <s v="AC-5-0"/>
    <s v="P1"/>
    <x v="0"/>
  </r>
  <r>
    <x v="0"/>
    <x v="0"/>
    <s v="LEAST PRIVILEGE"/>
    <x v="5"/>
    <s v=""/>
    <x v="0"/>
    <s v="AC-6-0"/>
    <s v="AC-2, AC-3, AC-5, CM-6, CM-7, PL-2"/>
    <s v="N"/>
    <m/>
    <x v="2"/>
    <s v="Y"/>
    <s v="AC-6-0"/>
    <x v="0"/>
    <s v="AC-6-0"/>
    <s v="P1"/>
    <x v="0"/>
  </r>
  <r>
    <x v="0"/>
    <x v="0"/>
    <s v="LEAST PRIVILEGE"/>
    <x v="5"/>
    <s v="AUTHORIZE ACCESS TO SECURITY FUNCTIONS"/>
    <x v="1"/>
    <s v="AC-6-1"/>
    <s v="AC-17, AC-18, AC-19"/>
    <s v="N"/>
    <m/>
    <x v="2"/>
    <s v="Y"/>
    <s v="AC-6-1"/>
    <x v="0"/>
    <s v="AC-6-1"/>
    <s v="P1"/>
    <x v="0"/>
  </r>
  <r>
    <x v="0"/>
    <x v="0"/>
    <s v="LEAST PRIVILEGE"/>
    <x v="5"/>
    <s v="NON-PRIVILEGED ACCESS FOR NONSECURITY FUNCTIONS"/>
    <x v="2"/>
    <s v="AC-6-2"/>
    <s v="PL-4"/>
    <s v="N"/>
    <m/>
    <x v="2"/>
    <s v="Y"/>
    <s v="AC-6-2"/>
    <x v="0"/>
    <s v="AC-6-2"/>
    <s v="P1"/>
    <x v="0"/>
  </r>
  <r>
    <x v="0"/>
    <x v="0"/>
    <s v="LEAST PRIVILEGE"/>
    <x v="5"/>
    <s v="NETWORK ACCESS TO PRIVILEGED COMMANDS"/>
    <x v="3"/>
    <s v="AC-6-3"/>
    <s v="AC-17"/>
    <s v="N"/>
    <m/>
    <x v="2"/>
    <s v="N"/>
    <s v=" "/>
    <x v="0"/>
    <s v="AC-6-3"/>
    <s v="P1"/>
    <x v="0"/>
  </r>
  <r>
    <x v="0"/>
    <x v="0"/>
    <s v="LEAST PRIVILEGE"/>
    <x v="5"/>
    <s v="SEPARATE PROCESSING DOMAINS"/>
    <x v="4"/>
    <s v="AC-6-4"/>
    <s v="AC-4, SC-3, SC-30, SC-32"/>
    <s v="N"/>
    <m/>
    <x v="2"/>
    <s v="N"/>
    <s v=" "/>
    <x v="1"/>
    <s v=" "/>
    <s v="P1"/>
    <x v="0"/>
  </r>
  <r>
    <x v="0"/>
    <x v="0"/>
    <s v="LEAST PRIVILEGE"/>
    <x v="5"/>
    <s v="PRIVILEGED ACCOUNTS"/>
    <x v="5"/>
    <s v="AC-6-5"/>
    <s v="CM-6"/>
    <s v="N"/>
    <m/>
    <x v="2"/>
    <s v="Y"/>
    <s v="AC-6-5"/>
    <x v="0"/>
    <s v="AC-6-5"/>
    <s v="P1"/>
    <x v="0"/>
  </r>
  <r>
    <x v="0"/>
    <x v="0"/>
    <s v="LEAST PRIVILEGE"/>
    <x v="5"/>
    <s v="PRIVILEGED ACCESS BY NON-ORGANIZATIONAL USERS"/>
    <x v="6"/>
    <s v="AC-6-6"/>
    <s v="IA-8"/>
    <s v="N"/>
    <m/>
    <x v="2"/>
    <s v="N"/>
    <s v=" "/>
    <x v="1"/>
    <s v=" "/>
    <s v="P1"/>
    <x v="0"/>
  </r>
  <r>
    <x v="0"/>
    <x v="0"/>
    <s v="LEAST PRIVILEGE"/>
    <x v="5"/>
    <s v="REVIEW OF USER PRIVILEGES"/>
    <x v="7"/>
    <s v="AC-6-7"/>
    <s v="CA-7"/>
    <s v="N"/>
    <m/>
    <x v="2"/>
    <s v="N"/>
    <s v=" "/>
    <x v="0"/>
    <s v="AC-6-7"/>
    <s v="P1"/>
    <x v="0"/>
  </r>
  <r>
    <x v="0"/>
    <x v="0"/>
    <s v="LEAST PRIVILEGE"/>
    <x v="5"/>
    <s v="PRIVILEGE LEVELS FOR CODE EXECUTION"/>
    <x v="8"/>
    <s v="AC-6-8"/>
    <m/>
    <s v="N"/>
    <m/>
    <x v="2"/>
    <s v="N"/>
    <s v=" "/>
    <x v="0"/>
    <s v="AC-6-8"/>
    <s v="P1"/>
    <x v="0"/>
  </r>
  <r>
    <x v="0"/>
    <x v="0"/>
    <s v="LEAST PRIVILEGE"/>
    <x v="5"/>
    <s v="AUDITING USE OF PRIVILEGED FUNCTIONS"/>
    <x v="9"/>
    <s v="AC-6-9"/>
    <s v="AU-2"/>
    <s v="N"/>
    <m/>
    <x v="2"/>
    <s v="Y"/>
    <s v="AC-6-9"/>
    <x v="0"/>
    <s v="AC-6-9"/>
    <s v="P1"/>
    <x v="0"/>
  </r>
  <r>
    <x v="0"/>
    <x v="0"/>
    <s v="LEAST PRIVILEGE"/>
    <x v="5"/>
    <s v="PROHIBIT NON-PRIVILEGED USERS FROM EXECUTING PRIVILEGED FUNCTIONS"/>
    <x v="10"/>
    <s v="AC-6-10"/>
    <m/>
    <s v="N"/>
    <m/>
    <x v="2"/>
    <s v="Y"/>
    <s v="AC-6-10"/>
    <x v="0"/>
    <s v="AC-6-10"/>
    <s v="P1"/>
    <x v="0"/>
  </r>
  <r>
    <x v="0"/>
    <x v="0"/>
    <s v="UNSUCCESSFUL LOGON ATTEMPTS"/>
    <x v="6"/>
    <s v=""/>
    <x v="0"/>
    <s v="AC-7-0"/>
    <s v="AC-2, AC-9, AC-14, IA-5"/>
    <s v="Y"/>
    <s v="AC-7-0"/>
    <x v="3"/>
    <s v="Y"/>
    <s v="AC-7-0"/>
    <x v="0"/>
    <s v="AC-7-0"/>
    <s v="P2"/>
    <x v="0"/>
  </r>
  <r>
    <x v="0"/>
    <x v="0"/>
    <s v="UNSUCCESSFUL LOGON ATTEMPTS"/>
    <x v="6"/>
    <s v="AUTOMATIC ACCOUNT LOCK"/>
    <x v="1"/>
    <s v="AC-7-1"/>
    <s v="Withdrawn"/>
    <s v="N"/>
    <m/>
    <x v="2"/>
    <s v="N"/>
    <s v=" "/>
    <x v="1"/>
    <s v=" "/>
    <s v="P2"/>
    <x v="0"/>
  </r>
  <r>
    <x v="0"/>
    <x v="0"/>
    <s v="UNSUCCESSFUL LOGON ATTEMPTS"/>
    <x v="6"/>
    <s v="PURGE / WIPE MOBILE DEVICE"/>
    <x v="2"/>
    <s v="AC-7-2"/>
    <s v="AC-19,MP-5,MP-6,SC-13"/>
    <s v="N"/>
    <m/>
    <x v="2"/>
    <s v="N"/>
    <s v=" "/>
    <x v="0"/>
    <s v="AC-7-2"/>
    <s v="P2"/>
    <x v="0"/>
  </r>
  <r>
    <x v="0"/>
    <x v="0"/>
    <s v="SYSTEM USE NOTIFICATION"/>
    <x v="7"/>
    <s v=""/>
    <x v="0"/>
    <s v="AC-8-0"/>
    <s v=" "/>
    <s v="Y"/>
    <s v="AC-8-0"/>
    <x v="4"/>
    <s v="Y"/>
    <s v="AC-8-0"/>
    <x v="0"/>
    <s v="AC-8-0"/>
    <s v="P1"/>
    <x v="0"/>
  </r>
  <r>
    <x v="0"/>
    <x v="0"/>
    <s v="CONCURRENT SESSION CONTROL"/>
    <x v="8"/>
    <s v=""/>
    <x v="0"/>
    <s v="AC-10-0"/>
    <s v=" "/>
    <s v="N"/>
    <m/>
    <x v="2"/>
    <s v="Y"/>
    <s v="AC-10-0"/>
    <x v="0"/>
    <s v="AC-10-0"/>
    <s v="P3"/>
    <x v="0"/>
  </r>
  <r>
    <x v="0"/>
    <x v="0"/>
    <s v="SESSION LOCK"/>
    <x v="9"/>
    <s v=""/>
    <x v="0"/>
    <s v="AC-11-0"/>
    <s v="AC-7"/>
    <s v="N"/>
    <m/>
    <x v="2"/>
    <s v="Y"/>
    <s v="AC-11-0"/>
    <x v="0"/>
    <s v="AC-11-0"/>
    <s v="P3"/>
    <x v="0"/>
  </r>
  <r>
    <x v="0"/>
    <x v="0"/>
    <s v="SESSION LOCK"/>
    <x v="9"/>
    <s v="PATTERN-HIDING DISPLAYS"/>
    <x v="1"/>
    <s v="AC-11-1"/>
    <s v=" "/>
    <s v="N"/>
    <m/>
    <x v="2"/>
    <s v="Y"/>
    <s v="AC-11-1"/>
    <x v="0"/>
    <s v="AC-11-1"/>
    <s v="P3"/>
    <x v="0"/>
  </r>
  <r>
    <x v="0"/>
    <x v="0"/>
    <s v="SESSION TERMINATION"/>
    <x v="10"/>
    <s v=""/>
    <x v="0"/>
    <s v="AC-12-0"/>
    <s v="SC-10, SC-23"/>
    <s v="N"/>
    <m/>
    <x v="2"/>
    <s v="Y"/>
    <s v="AC-12-0"/>
    <x v="0"/>
    <s v="AC-12-0"/>
    <s v="P2"/>
    <x v="0"/>
  </r>
  <r>
    <x v="0"/>
    <x v="0"/>
    <s v="SESSION TERMINATION"/>
    <x v="10"/>
    <s v="USER-INITIATED LOGOUTS / MESSAGE DISPLAYS"/>
    <x v="1"/>
    <s v="AC-12-1"/>
    <s v=" "/>
    <s v="N"/>
    <m/>
    <x v="2"/>
    <s v="N"/>
    <s v=" "/>
    <x v="0"/>
    <s v="AC-12-1"/>
    <s v="P2"/>
    <x v="0"/>
  </r>
  <r>
    <x v="0"/>
    <x v="0"/>
    <s v="PERMITTED ACTIONS WITHOUT IDENTIFICATION OR AUTHENTICATION"/>
    <x v="11"/>
    <s v=""/>
    <x v="0"/>
    <s v="AC-14-0"/>
    <s v="CP-2, IA-2"/>
    <s v="Y"/>
    <s v="AC-14-0"/>
    <x v="4"/>
    <s v="Y"/>
    <s v="AC-14-0"/>
    <x v="0"/>
    <s v="AC-14-0"/>
    <s v="P3"/>
    <x v="0"/>
  </r>
  <r>
    <x v="0"/>
    <x v="0"/>
    <s v="PERMITTED ACTIONS WITHOUT IDENTIFICATION OR AUTHENTICATION"/>
    <x v="11"/>
    <s v="NECESSARY USES"/>
    <x v="1"/>
    <s v="AC-14-1"/>
    <s v="Withdrawn"/>
    <s v="N"/>
    <m/>
    <x v="2"/>
    <s v="N"/>
    <s v=" "/>
    <x v="1"/>
    <s v=" "/>
    <s v="P3"/>
    <x v="0"/>
  </r>
  <r>
    <x v="0"/>
    <x v="0"/>
    <s v="REMOTE ACCESS"/>
    <x v="12"/>
    <s v=""/>
    <x v="0"/>
    <s v="AC-17-0"/>
    <s v="AC-2, AC-3, AC-18, AC-19, AC-20, CA-3, CA-7, CM-8, IA-2, IA-3, IA-8, MA-4, PE-17, PL-4, SC-10, SI-4"/>
    <s v="Y"/>
    <s v="AC-17-0"/>
    <x v="1"/>
    <s v="Y"/>
    <s v="AC-17-0"/>
    <x v="0"/>
    <s v="AC-17-0"/>
    <s v="P1"/>
    <x v="0"/>
  </r>
  <r>
    <x v="0"/>
    <x v="0"/>
    <s v="REMOTE ACCESS"/>
    <x v="12"/>
    <s v="AUTOMATED MONITORING / CONTROL"/>
    <x v="1"/>
    <s v="AC-17-1"/>
    <s v="AU-2,AU-12"/>
    <s v="N"/>
    <m/>
    <x v="2"/>
    <s v="Y"/>
    <s v="AC-17-1"/>
    <x v="0"/>
    <s v="AC-17-1"/>
    <s v="P1"/>
    <x v="0"/>
  </r>
  <r>
    <x v="0"/>
    <x v="0"/>
    <s v="REMOTE ACCESS"/>
    <x v="12"/>
    <s v="PROTECTION OF CONFIDENTIALITY / INTEGRITY USING ENCRYPTION"/>
    <x v="2"/>
    <s v="AC-17-2"/>
    <s v="SC-8,SC-12,SC-13"/>
    <s v="N"/>
    <m/>
    <x v="2"/>
    <s v="Y"/>
    <s v="AC-17-2"/>
    <x v="0"/>
    <s v="AC-17-2"/>
    <s v="P1"/>
    <x v="0"/>
  </r>
  <r>
    <x v="0"/>
    <x v="0"/>
    <s v="REMOTE ACCESS"/>
    <x v="12"/>
    <s v="MANAGED ACCESS CONTROL POINTS"/>
    <x v="3"/>
    <s v="AC-17-3"/>
    <s v="SC-7"/>
    <s v="N"/>
    <m/>
    <x v="2"/>
    <s v="Y"/>
    <s v="AC-17-3"/>
    <x v="0"/>
    <s v="AC-17-3"/>
    <s v="P1"/>
    <x v="0"/>
  </r>
  <r>
    <x v="0"/>
    <x v="0"/>
    <s v="REMOTE ACCESS"/>
    <x v="12"/>
    <s v="PRIVILEGED COMMANDS / ACCESS"/>
    <x v="4"/>
    <s v="AC-17-4"/>
    <s v="AC-6"/>
    <s v="N"/>
    <m/>
    <x v="2"/>
    <s v="Y"/>
    <s v="AC-17-4"/>
    <x v="0"/>
    <s v="AC-17-4"/>
    <s v="P1"/>
    <x v="0"/>
  </r>
  <r>
    <x v="0"/>
    <x v="0"/>
    <s v="REMOTE ACCESS"/>
    <x v="12"/>
    <s v="MONITORING FOR UNAUTHORIZED CONNECTIONS"/>
    <x v="5"/>
    <s v="AC-17-5"/>
    <s v="Withdrawn"/>
    <s v="N"/>
    <m/>
    <x v="2"/>
    <s v="N"/>
    <s v=" "/>
    <x v="1"/>
    <s v=" "/>
    <s v="P1"/>
    <x v="0"/>
  </r>
  <r>
    <x v="0"/>
    <x v="0"/>
    <s v="REMOTE ACCESS"/>
    <x v="12"/>
    <s v="PROTECTION OF INFORMATION"/>
    <x v="6"/>
    <s v="AC-17-6"/>
    <s v="AT-2,AT-3,PS-6"/>
    <s v="N"/>
    <m/>
    <x v="2"/>
    <s v="N"/>
    <s v=" "/>
    <x v="1"/>
    <s v=" "/>
    <s v="P1"/>
    <x v="0"/>
  </r>
  <r>
    <x v="0"/>
    <x v="0"/>
    <s v="REMOTE ACCESS"/>
    <x v="12"/>
    <s v="ADDITIONAL PROTECTION FOR SECURITY FUNCTION ACCESS"/>
    <x v="7"/>
    <s v="AC-17-7"/>
    <s v="Withdrawn"/>
    <s v="N"/>
    <m/>
    <x v="2"/>
    <s v="N"/>
    <s v=" "/>
    <x v="1"/>
    <s v=" "/>
    <s v="P1"/>
    <x v="0"/>
  </r>
  <r>
    <x v="0"/>
    <x v="0"/>
    <s v="REMOTE ACCESS"/>
    <x v="12"/>
    <s v="DISABLE NONSECURE NETWORK PROTOCOLS"/>
    <x v="8"/>
    <s v="AC-17-8"/>
    <s v="Withdrawn"/>
    <s v="N"/>
    <m/>
    <x v="2"/>
    <s v="N"/>
    <s v=" "/>
    <x v="1"/>
    <s v=" "/>
    <s v="P1"/>
    <x v="0"/>
  </r>
  <r>
    <x v="0"/>
    <x v="0"/>
    <s v="REMOTE ACCESS"/>
    <x v="12"/>
    <s v="DISCONNECT / DISABLE ACCESS"/>
    <x v="9"/>
    <s v="AC-17-9"/>
    <s v=" "/>
    <s v="N"/>
    <m/>
    <x v="2"/>
    <s v="Y"/>
    <s v="AC-17-9"/>
    <x v="0"/>
    <s v="AC-17-9"/>
    <s v="P1"/>
    <x v="0"/>
  </r>
  <r>
    <x v="0"/>
    <x v="0"/>
    <s v="WIRELESS ACCESS"/>
    <x v="13"/>
    <s v=""/>
    <x v="0"/>
    <s v="AC-18-0"/>
    <s v="AC-2, AC-3, AC-17, AC-19, CA-3, CA-7, CM-8, IA-2, IA-3, IA-8, PL-4, SI-4"/>
    <s v="Y"/>
    <s v="AC-18-0"/>
    <x v="5"/>
    <s v="Y"/>
    <s v="AC-18-0"/>
    <x v="0"/>
    <s v="AC-18-0"/>
    <s v="P1"/>
    <x v="0"/>
  </r>
  <r>
    <x v="0"/>
    <x v="0"/>
    <s v="WIRELESS ACCESS"/>
    <x v="13"/>
    <s v="AUTHENTICATION AND ENCRYPTION"/>
    <x v="1"/>
    <s v="AC-18-1"/>
    <s v="SC-8,SC-13"/>
    <s v="N"/>
    <m/>
    <x v="2"/>
    <s v="Y"/>
    <s v="AC-18-1"/>
    <x v="0"/>
    <s v="AC-18-1"/>
    <s v="P1"/>
    <x v="0"/>
  </r>
  <r>
    <x v="0"/>
    <x v="0"/>
    <s v="WIRELESS ACCESS"/>
    <x v="13"/>
    <s v="MONITORING UNAUTHORIZED CONNECTIONS"/>
    <x v="2"/>
    <s v="AC-18-2"/>
    <s v="Withdrawn"/>
    <s v="N"/>
    <m/>
    <x v="2"/>
    <s v="N"/>
    <s v=" "/>
    <x v="1"/>
    <s v=" "/>
    <s v="P1"/>
    <x v="0"/>
  </r>
  <r>
    <x v="0"/>
    <x v="0"/>
    <s v="WIRELESS ACCESS"/>
    <x v="13"/>
    <s v="DISABLE WIRELESS NETWORKING"/>
    <x v="3"/>
    <s v="AC-18-3"/>
    <s v="AC-19"/>
    <s v="N"/>
    <m/>
    <x v="2"/>
    <s v="N"/>
    <s v=" "/>
    <x v="0"/>
    <s v="AC-18-3"/>
    <s v="P1"/>
    <x v="0"/>
  </r>
  <r>
    <x v="0"/>
    <x v="0"/>
    <s v="WIRELESS ACCESS"/>
    <x v="13"/>
    <s v="RESTRICT CONFIGURATIONS BY USERS"/>
    <x v="4"/>
    <s v="AC-18-4"/>
    <s v="AC-3,SC-15"/>
    <s v="N"/>
    <m/>
    <x v="2"/>
    <s v="N"/>
    <s v=" "/>
    <x v="0"/>
    <s v="AC-18-4"/>
    <s v="P1"/>
    <x v="0"/>
  </r>
  <r>
    <x v="0"/>
    <x v="0"/>
    <s v="WIRELESS ACCESS"/>
    <x v="13"/>
    <s v="ANTENNAS / TRANSMISSION POWER LEVELS"/>
    <x v="5"/>
    <s v="AC-18-5"/>
    <s v="PE-19"/>
    <s v="N"/>
    <m/>
    <x v="2"/>
    <s v="N"/>
    <s v=" "/>
    <x v="0"/>
    <s v="AC-18-5"/>
    <s v="P1"/>
    <x v="0"/>
  </r>
  <r>
    <x v="0"/>
    <x v="0"/>
    <s v="ACCESS CONTROL FOR MOBILE DEVICES"/>
    <x v="14"/>
    <s v=""/>
    <x v="0"/>
    <s v="AC-19-0"/>
    <s v="AC-3, AC-7, AC-18, AC-20, CA-9, CM-2, IA-2, IA-3, MP-2, MP-4, MP-5, PL-4, SC-7, SC-43, SI-3, SI-4"/>
    <s v="Y"/>
    <s v="AC-19-0"/>
    <x v="5"/>
    <s v="Y"/>
    <s v="AC-19-0"/>
    <x v="0"/>
    <s v="AC-19-0"/>
    <s v="P1"/>
    <x v="0"/>
  </r>
  <r>
    <x v="0"/>
    <x v="0"/>
    <s v="ACCESS CONTROL FOR MOBILE DEVICES"/>
    <x v="14"/>
    <s v="USE OF WRITABLE / PORTABLE STORAGE DEVICES"/>
    <x v="1"/>
    <s v="AC-19-1"/>
    <s v="Withdrawn"/>
    <s v="N"/>
    <m/>
    <x v="2"/>
    <s v="N"/>
    <s v=" "/>
    <x v="1"/>
    <s v=" "/>
    <s v="P1"/>
    <x v="0"/>
  </r>
  <r>
    <x v="0"/>
    <x v="0"/>
    <s v="ACCESS CONTROL FOR MOBILE DEVICES"/>
    <x v="14"/>
    <s v="USE OF PERSONALLY OWNED PORTABLE STORAGE DEVICES"/>
    <x v="2"/>
    <s v="AC-19-2"/>
    <s v="Withdrawn"/>
    <s v="N"/>
    <m/>
    <x v="2"/>
    <s v="N"/>
    <s v=" "/>
    <x v="1"/>
    <s v=" "/>
    <s v="P1"/>
    <x v="0"/>
  </r>
  <r>
    <x v="0"/>
    <x v="0"/>
    <s v="ACCESS CONTROL FOR MOBILE DEVICES"/>
    <x v="14"/>
    <s v="USE OF PORTABLE STORAGE DEVICES WITH NO IDENTIFIABLE OWNER"/>
    <x v="3"/>
    <s v="AC-19-3"/>
    <s v="Withdrawn"/>
    <s v="N"/>
    <m/>
    <x v="2"/>
    <s v="N"/>
    <s v=" "/>
    <x v="1"/>
    <s v=" "/>
    <s v="P1"/>
    <x v="0"/>
  </r>
  <r>
    <x v="0"/>
    <x v="0"/>
    <s v="ACCESS CONTROL FOR MOBILE DEVICES"/>
    <x v="14"/>
    <s v="RESTRICTIONS FOR CLASSIFIED INFORMATION"/>
    <x v="4"/>
    <s v="AC-19-4"/>
    <s v="CA-6,IR-4"/>
    <s v="N"/>
    <m/>
    <x v="2"/>
    <s v="N"/>
    <s v=" "/>
    <x v="1"/>
    <s v=" "/>
    <s v="P1"/>
    <x v="0"/>
  </r>
  <r>
    <x v="0"/>
    <x v="0"/>
    <s v="ACCESS CONTROL FOR MOBILE DEVICES"/>
    <x v="14"/>
    <s v="FULL DEVICE / CONTAINER- BASED ENCRYPTION"/>
    <x v="5"/>
    <s v="AC-19-5"/>
    <s v="MP-5,SC-13,SC-28"/>
    <s v="N"/>
    <m/>
    <x v="2"/>
    <s v="Y"/>
    <s v="AC-19-5"/>
    <x v="0"/>
    <s v="AC-19-5"/>
    <s v="P1"/>
    <x v="0"/>
  </r>
  <r>
    <x v="0"/>
    <x v="0"/>
    <s v="USE OF EXTERNAL INFORMATION SYSTEMS"/>
    <x v="15"/>
    <s v=""/>
    <x v="0"/>
    <s v="AC-20-0"/>
    <s v="AC-3, AC-17, AC-19, CA-3, PL-4, SA-9"/>
    <s v="Y"/>
    <s v="AC-20-0"/>
    <x v="0"/>
    <s v="Y"/>
    <s v="AC-20-0"/>
    <x v="0"/>
    <s v="AC-20-0"/>
    <s v="P1"/>
    <x v="0"/>
  </r>
  <r>
    <x v="0"/>
    <x v="0"/>
    <s v="USE OF EXTERNAL INFORMATION SYSTEMS"/>
    <x v="15"/>
    <s v="LIMITS ON AUTHORIZED USE"/>
    <x v="1"/>
    <s v="AC-20-1"/>
    <s v="CA-2"/>
    <s v="N"/>
    <m/>
    <x v="2"/>
    <s v="Y"/>
    <s v="AC-20-1"/>
    <x v="0"/>
    <s v="AC-20-1"/>
    <s v="P1"/>
    <x v="0"/>
  </r>
  <r>
    <x v="0"/>
    <x v="0"/>
    <s v="USE OF EXTERNAL INFORMATION SYSTEMS"/>
    <x v="15"/>
    <s v="PORTABLE STORAGE DEVICES"/>
    <x v="2"/>
    <s v="AC-20-2"/>
    <s v=" "/>
    <s v="N"/>
    <m/>
    <x v="2"/>
    <s v="Y"/>
    <s v="AC-20-2"/>
    <x v="0"/>
    <s v="AC-20-2"/>
    <s v="P1"/>
    <x v="0"/>
  </r>
  <r>
    <x v="0"/>
    <x v="0"/>
    <s v="USE OF EXTERNAL INFORMATION SYSTEMS"/>
    <x v="15"/>
    <s v="NON- ORGANIZATIONALLY OWNED SYSTEMS / COMPONENTS / DEVICES"/>
    <x v="3"/>
    <s v="AC-20-3"/>
    <s v=" "/>
    <s v="N"/>
    <m/>
    <x v="2"/>
    <s v="N"/>
    <s v=" "/>
    <x v="1"/>
    <s v=" "/>
    <s v="P1"/>
    <x v="0"/>
  </r>
  <r>
    <x v="0"/>
    <x v="0"/>
    <s v="USE OF EXTERNAL INFORMATION SYSTEMS"/>
    <x v="15"/>
    <s v="NETWORK ACCESSIBLE STORAGE DEVICES"/>
    <x v="4"/>
    <s v="AC-20-4"/>
    <s v=" "/>
    <s v="N"/>
    <m/>
    <x v="2"/>
    <s v="N"/>
    <s v=" "/>
    <x v="1"/>
    <s v=" "/>
    <s v="P1"/>
    <x v="0"/>
  </r>
  <r>
    <x v="0"/>
    <x v="0"/>
    <s v="INFORMATION SHARING"/>
    <x v="16"/>
    <s v=""/>
    <x v="0"/>
    <s v="AC-21-0"/>
    <s v="AC-3"/>
    <s v="N"/>
    <m/>
    <x v="2"/>
    <s v="Y"/>
    <s v="AC-21-0"/>
    <x v="0"/>
    <s v="AC-21-0"/>
    <s v="P2"/>
    <x v="0"/>
  </r>
  <r>
    <x v="0"/>
    <x v="0"/>
    <s v="INFORMATION SHARING"/>
    <x v="16"/>
    <s v="AUTOMATED DECISION SUPPORT"/>
    <x v="1"/>
    <s v="AC-21-1"/>
    <s v=" "/>
    <s v="N"/>
    <m/>
    <x v="2"/>
    <s v="N"/>
    <s v=" "/>
    <x v="1"/>
    <s v=" "/>
    <s v="P2"/>
    <x v="0"/>
  </r>
  <r>
    <x v="0"/>
    <x v="0"/>
    <s v="INFORMATION SHARING"/>
    <x v="16"/>
    <s v="INFORMATION SEARCH AND RETRIEVAL"/>
    <x v="2"/>
    <s v="AC-21-2"/>
    <s v=" "/>
    <s v="N"/>
    <m/>
    <x v="2"/>
    <s v="N"/>
    <s v=" "/>
    <x v="1"/>
    <s v=" "/>
    <s v="P2"/>
    <x v="0"/>
  </r>
  <r>
    <x v="0"/>
    <x v="0"/>
    <s v="PUBLICLY ACCESSIBLE CONTENT"/>
    <x v="17"/>
    <s v=""/>
    <x v="0"/>
    <s v="AC-22-0"/>
    <s v="AC-3, AC-4, AT-2, AT-3, AU-13"/>
    <s v="Y"/>
    <s v="AC-22-0"/>
    <x v="1"/>
    <s v="Y"/>
    <s v="AC-22-0"/>
    <x v="0"/>
    <s v="AC-22-0"/>
    <s v="P3"/>
    <x v="0"/>
  </r>
  <r>
    <x v="1"/>
    <x v="1"/>
    <s v="SECURITY AWARENESS AND TRAINING POLICY AND PROCEDURES"/>
    <x v="18"/>
    <s v=""/>
    <x v="0"/>
    <s v="AT-1-0"/>
    <s v="PM-9"/>
    <s v="Y"/>
    <s v="AT-1-0"/>
    <x v="0"/>
    <s v="Y"/>
    <s v="AT-1-0"/>
    <x v="0"/>
    <s v="AT-1-0"/>
    <s v="P1"/>
    <x v="0"/>
  </r>
  <r>
    <x v="1"/>
    <x v="1"/>
    <s v="SECURITY AWARENESS TRAINING"/>
    <x v="19"/>
    <s v=""/>
    <x v="0"/>
    <s v="AT-2-0"/>
    <s v="AT-3, AT-4, PL-4"/>
    <s v="Y"/>
    <s v="AT-2-0"/>
    <x v="0"/>
    <s v="Y"/>
    <s v="AT-2-0"/>
    <x v="0"/>
    <s v="AT-2-0"/>
    <s v="P1"/>
    <x v="0"/>
  </r>
  <r>
    <x v="1"/>
    <x v="1"/>
    <s v="SECURITY AWARENESS TRAINING"/>
    <x v="19"/>
    <s v="PRACTICAL EXERCISES"/>
    <x v="1"/>
    <s v="AT-2-1"/>
    <s v="CA-2,CA-7,CP-4,IR-13"/>
    <s v="N"/>
    <m/>
    <x v="2"/>
    <s v="N"/>
    <s v=" "/>
    <x v="1"/>
    <s v=" "/>
    <s v="P1"/>
    <x v="0"/>
  </r>
  <r>
    <x v="1"/>
    <x v="1"/>
    <s v="SECURITY AWARENESS TRAINING"/>
    <x v="19"/>
    <s v="INSIDER THREAT"/>
    <x v="2"/>
    <s v="AT-2-2"/>
    <s v="PL-4,PM-12,PS-3,PS-6"/>
    <s v="N"/>
    <m/>
    <x v="2"/>
    <s v="Y"/>
    <s v="AT-2-2"/>
    <x v="0"/>
    <s v="AT-2-2"/>
    <s v="P1"/>
    <x v="0"/>
  </r>
  <r>
    <x v="1"/>
    <x v="1"/>
    <s v="ROLE-BASED SECURITY TRAINING"/>
    <x v="20"/>
    <s v=""/>
    <x v="0"/>
    <s v="AT-3-0"/>
    <s v="AT-2, AT-4, PL-4, PS-7, SA-3, SA-12, SA-16"/>
    <s v="Y"/>
    <s v="AT-3-0"/>
    <x v="0"/>
    <s v="Y"/>
    <s v="AT-3-0"/>
    <x v="0"/>
    <s v="AT-3-0"/>
    <s v="P1"/>
    <x v="0"/>
  </r>
  <r>
    <x v="1"/>
    <x v="1"/>
    <s v="ROLE-BASED SECURITY TRAINING"/>
    <x v="20"/>
    <s v="ENVIRONMENTAL CONTROLS"/>
    <x v="1"/>
    <s v="AT-3-1"/>
    <s v="PE-1,PE-13,PE-14,PE-15"/>
    <s v="N"/>
    <m/>
    <x v="2"/>
    <s v="N"/>
    <s v=" "/>
    <x v="1"/>
    <s v=" "/>
    <s v="P1"/>
    <x v="0"/>
  </r>
  <r>
    <x v="1"/>
    <x v="1"/>
    <s v="ROLE-BASED SECURITY TRAINING"/>
    <x v="20"/>
    <s v="PHYSICAL SECURITY CONTROLS"/>
    <x v="2"/>
    <s v="AT-3-2"/>
    <s v="PE-2,PE-3,PE-4,PE-5"/>
    <s v="N"/>
    <m/>
    <x v="2"/>
    <s v="N"/>
    <s v=" "/>
    <x v="1"/>
    <s v=" "/>
    <s v="P1"/>
    <x v="0"/>
  </r>
  <r>
    <x v="1"/>
    <x v="1"/>
    <s v="ROLE-BASED SECURITY TRAINING"/>
    <x v="20"/>
    <s v="PRACTICAL EXERCISES"/>
    <x v="3"/>
    <s v="AT-3-3"/>
    <s v=" "/>
    <s v="N"/>
    <m/>
    <x v="2"/>
    <s v="N"/>
    <s v=" "/>
    <x v="0"/>
    <s v="AT-3-3"/>
    <s v="P1"/>
    <x v="0"/>
  </r>
  <r>
    <x v="1"/>
    <x v="1"/>
    <s v="ROLE-BASED SECURITY TRAINING"/>
    <x v="20"/>
    <s v="SUSPICIOUS COMMUNICATIONS AND ANOMALOUS SYSTEM BEHAVIOR"/>
    <x v="4"/>
    <s v="AT-3-4"/>
    <s v=" "/>
    <s v="N"/>
    <m/>
    <x v="2"/>
    <s v="N"/>
    <s v=" "/>
    <x v="0"/>
    <s v="AT-3-4"/>
    <s v="P1"/>
    <x v="0"/>
  </r>
  <r>
    <x v="1"/>
    <x v="1"/>
    <s v="SECURITY TRAINING RECORDS"/>
    <x v="21"/>
    <s v=""/>
    <x v="0"/>
    <s v="AT-4-0"/>
    <s v="AT-2, AT-3, PM-14"/>
    <s v="Y"/>
    <s v="AT-4-0"/>
    <x v="0"/>
    <s v="Y"/>
    <s v="AT-4-0"/>
    <x v="0"/>
    <s v="AT-4-0"/>
    <s v="P3"/>
    <x v="0"/>
  </r>
  <r>
    <x v="2"/>
    <x v="2"/>
    <s v="AUDIT AND ACCOUNTABILITY POLICY AND PROCEDURES"/>
    <x v="22"/>
    <s v=""/>
    <x v="0"/>
    <s v="AU-1-0"/>
    <s v="PM-9"/>
    <s v="Y"/>
    <s v="AU-1-0"/>
    <x v="0"/>
    <s v="Y"/>
    <s v="AU-1-0"/>
    <x v="0"/>
    <s v="AU-1-0"/>
    <s v="P1"/>
    <x v="0"/>
  </r>
  <r>
    <x v="2"/>
    <x v="2"/>
    <s v="AUDIT EVENTS"/>
    <x v="23"/>
    <s v=""/>
    <x v="0"/>
    <s v="AU-2-0"/>
    <s v="AC-6, AC-17, AU-3, AU-12, MA-4, MP-2, MP-4, SI-4"/>
    <s v="Y"/>
    <s v="AU-2-0"/>
    <x v="0"/>
    <s v="Y"/>
    <s v="AU-2-0"/>
    <x v="0"/>
    <s v="AU-2-0"/>
    <s v="P1"/>
    <x v="0"/>
  </r>
  <r>
    <x v="2"/>
    <x v="2"/>
    <s v="AUDIT EVENTS"/>
    <x v="23"/>
    <s v="COMPILATION OF AUDIT RECORDS FROM MULTIPLE SOURCES"/>
    <x v="1"/>
    <s v="AU-2-1"/>
    <s v="Withdrawn"/>
    <s v="N"/>
    <m/>
    <x v="2"/>
    <s v="N"/>
    <s v=" "/>
    <x v="1"/>
    <s v=" "/>
    <s v="P1"/>
    <x v="0"/>
  </r>
  <r>
    <x v="2"/>
    <x v="2"/>
    <s v="AUDIT EVENTS"/>
    <x v="23"/>
    <s v="SELECTION OF AUDIT EVENTS BY COMPONENT"/>
    <x v="2"/>
    <s v="AU-2-2"/>
    <s v="Withdrawn"/>
    <s v="N"/>
    <m/>
    <x v="2"/>
    <s v="N"/>
    <s v=" "/>
    <x v="1"/>
    <s v=" "/>
    <s v="P1"/>
    <x v="0"/>
  </r>
  <r>
    <x v="2"/>
    <x v="2"/>
    <s v="AUDIT EVENTS"/>
    <x v="23"/>
    <s v="REVIEWS AND UPDATES"/>
    <x v="3"/>
    <s v="AU-2-3"/>
    <s v=" "/>
    <s v="N"/>
    <m/>
    <x v="2"/>
    <s v="Y"/>
    <s v="AU-2-3"/>
    <x v="0"/>
    <s v="AU-2-3"/>
    <s v="P1"/>
    <x v="0"/>
  </r>
  <r>
    <x v="2"/>
    <x v="2"/>
    <s v="AUDIT EVENTS"/>
    <x v="23"/>
    <s v="PRIVILEGED FUNCTIONS"/>
    <x v="4"/>
    <s v="AU-2-4"/>
    <s v="Withdrawn"/>
    <s v="N"/>
    <m/>
    <x v="2"/>
    <s v="N"/>
    <s v=" "/>
    <x v="1"/>
    <s v=" "/>
    <s v="P1"/>
    <x v="0"/>
  </r>
  <r>
    <x v="2"/>
    <x v="2"/>
    <s v="CONTENT OF AUDIT RECORDS"/>
    <x v="24"/>
    <s v=""/>
    <x v="0"/>
    <s v="AU-3-0"/>
    <s v="AU-2, AU-8, AU-12, SI-11"/>
    <s v="Y"/>
    <s v="AU-3-0"/>
    <x v="1"/>
    <s v="Y"/>
    <s v="AU-3-0"/>
    <x v="0"/>
    <s v="AU-3-0"/>
    <s v="P1"/>
    <x v="0"/>
  </r>
  <r>
    <x v="2"/>
    <x v="2"/>
    <s v="CONTENT OF AUDIT RECORDS"/>
    <x v="24"/>
    <s v="ADDITIONAL AUDIT INFORMATION"/>
    <x v="1"/>
    <s v="AU-3-1"/>
    <s v=" "/>
    <s v="N"/>
    <m/>
    <x v="2"/>
    <s v="Y"/>
    <s v="AU-3-1"/>
    <x v="0"/>
    <s v="AU-3-1"/>
    <s v="P1"/>
    <x v="0"/>
  </r>
  <r>
    <x v="2"/>
    <x v="2"/>
    <s v="CONTENT OF AUDIT RECORDS"/>
    <x v="24"/>
    <s v="CENTRALIZED MANAGEMENT OF PLANNED AUDIT RECORD CONTENT"/>
    <x v="2"/>
    <s v="AU-3-2"/>
    <s v="AU-6,AU-7"/>
    <s v="N"/>
    <m/>
    <x v="2"/>
    <s v="N"/>
    <s v=" "/>
    <x v="0"/>
    <s v="AU-3-2"/>
    <s v="P1"/>
    <x v="0"/>
  </r>
  <r>
    <x v="2"/>
    <x v="2"/>
    <s v="AUDIT STORAGE CAPACITY"/>
    <x v="25"/>
    <s v=""/>
    <x v="0"/>
    <s v="AU-4-0"/>
    <s v="AU-2, AU-5, AU-6, AU-7, AU-11, SI-4"/>
    <s v="Y"/>
    <s v="AU-4-0"/>
    <x v="5"/>
    <s v="Y"/>
    <s v="AU-4-0"/>
    <x v="0"/>
    <s v="AU-4-0"/>
    <s v="P1"/>
    <x v="0"/>
  </r>
  <r>
    <x v="2"/>
    <x v="2"/>
    <s v="AUDIT STORAGE CAPACITY"/>
    <x v="25"/>
    <s v="TRANSFER TO ALTERNATE STORAGE"/>
    <x v="1"/>
    <s v="AU-4-1"/>
    <s v=" "/>
    <s v="N"/>
    <m/>
    <x v="2"/>
    <s v="N"/>
    <s v=" "/>
    <x v="1"/>
    <s v=" "/>
    <s v="P1"/>
    <x v="0"/>
  </r>
  <r>
    <x v="2"/>
    <x v="2"/>
    <s v="RESPONSE TO AUDIT PROCESSING FAILURES"/>
    <x v="26"/>
    <s v=""/>
    <x v="0"/>
    <s v="AU-5-0"/>
    <s v="AU-4, SI-12"/>
    <s v="Y"/>
    <s v="AU-5-0"/>
    <x v="1"/>
    <s v="Y"/>
    <s v="AU-5-0"/>
    <x v="0"/>
    <s v="AU-5-0"/>
    <s v="P1"/>
    <x v="0"/>
  </r>
  <r>
    <x v="2"/>
    <x v="2"/>
    <s v="RESPONSE TO AUDIT PROCESSING FAILURES"/>
    <x v="26"/>
    <s v="AUDIT STORAGE CAPACITY"/>
    <x v="1"/>
    <s v="AU-5-1"/>
    <s v=" "/>
    <s v="N"/>
    <m/>
    <x v="2"/>
    <s v="N"/>
    <s v=" "/>
    <x v="0"/>
    <s v="AU-5-1"/>
    <s v="P1"/>
    <x v="0"/>
  </r>
  <r>
    <x v="2"/>
    <x v="2"/>
    <s v="RESPONSE TO AUDIT PROCESSING FAILURES"/>
    <x v="26"/>
    <s v="REAL-TIME ALERTS"/>
    <x v="2"/>
    <s v="AU-5-2"/>
    <s v=" "/>
    <s v="N"/>
    <m/>
    <x v="2"/>
    <s v="N"/>
    <s v=" "/>
    <x v="0"/>
    <s v="AU-5-2"/>
    <s v="P1"/>
    <x v="0"/>
  </r>
  <r>
    <x v="2"/>
    <x v="2"/>
    <s v="RESPONSE TO AUDIT PROCESSING FAILURES"/>
    <x v="26"/>
    <s v="CONFIGURABLE TRAFFIC VOLUME THRESHOLDS"/>
    <x v="3"/>
    <s v="AU-5-3"/>
    <s v=" "/>
    <s v="N"/>
    <m/>
    <x v="2"/>
    <s v="N"/>
    <s v=" "/>
    <x v="1"/>
    <s v=" "/>
    <s v="P1"/>
    <x v="0"/>
  </r>
  <r>
    <x v="2"/>
    <x v="2"/>
    <s v="RESPONSE TO AUDIT PROCESSING FAILURES"/>
    <x v="26"/>
    <s v="SHUTDOWN ON FAILURE"/>
    <x v="4"/>
    <s v="AU-5-4"/>
    <s v="AU-15"/>
    <s v="N"/>
    <m/>
    <x v="2"/>
    <s v="N"/>
    <s v=" "/>
    <x v="1"/>
    <s v=" "/>
    <s v="P1"/>
    <x v="0"/>
  </r>
  <r>
    <x v="2"/>
    <x v="2"/>
    <s v="AUDIT REVIEW, ANALYSIS, AND REPORTING"/>
    <x v="27"/>
    <s v=""/>
    <x v="0"/>
    <s v="AU-6-0"/>
    <s v="AC-2, AC-3, AC-6, AC-17, AT-3, AU-7, AU-16, CA-7, CM-5, CM-10, CM-11, IA-3, IA-5, IR-5, IR-6, MA-4, MP-4, PE-3, PE-6, PE-14, PE-16, RA-5, SC-7, SC-18, SC-19, SI-3, SI-4, SI-7"/>
    <s v="Y"/>
    <s v="AU-6-0"/>
    <x v="1"/>
    <s v="Y"/>
    <s v="AU-6-0"/>
    <x v="0"/>
    <s v="AU-6-0"/>
    <s v="P1"/>
    <x v="0"/>
  </r>
  <r>
    <x v="2"/>
    <x v="2"/>
    <s v="AUDIT REVIEW, ANALYSIS, AND REPORTING"/>
    <x v="27"/>
    <s v="PROCESS INTEGRATION"/>
    <x v="1"/>
    <s v="AU-6-1"/>
    <s v="AU-12,PM-7"/>
    <s v="N"/>
    <m/>
    <x v="2"/>
    <s v="Y"/>
    <s v="AU-6-1"/>
    <x v="0"/>
    <s v="AU-6-1"/>
    <s v="P1"/>
    <x v="0"/>
  </r>
  <r>
    <x v="2"/>
    <x v="2"/>
    <s v="AUDIT REVIEW, ANALYSIS, AND REPORTING"/>
    <x v="27"/>
    <s v="AUTOMATED SECURITY ALERTS"/>
    <x v="2"/>
    <s v="AU-6-2"/>
    <s v="Withdrawn"/>
    <s v="N"/>
    <m/>
    <x v="2"/>
    <s v="N"/>
    <s v=" "/>
    <x v="1"/>
    <s v=" "/>
    <s v="P1"/>
    <x v="0"/>
  </r>
  <r>
    <x v="2"/>
    <x v="2"/>
    <s v="AUDIT REVIEW, ANALYSIS, AND REPORTING"/>
    <x v="27"/>
    <s v="CORRELATE AUDIT REPOSITORIES"/>
    <x v="3"/>
    <s v="AU-6-3"/>
    <s v="AU-12,IR-4"/>
    <s v="N"/>
    <m/>
    <x v="2"/>
    <s v="Y"/>
    <s v="AU-6-3"/>
    <x v="0"/>
    <s v="AU-6-3"/>
    <s v="P1"/>
    <x v="0"/>
  </r>
  <r>
    <x v="2"/>
    <x v="2"/>
    <s v="AUDIT REVIEW, ANALYSIS, AND REPORTING"/>
    <x v="27"/>
    <s v="CENTRAL REVIEW AND ANALYSIS"/>
    <x v="4"/>
    <s v="AU-6-4"/>
    <s v="AU-2,AU-12"/>
    <s v="N"/>
    <m/>
    <x v="2"/>
    <s v="N"/>
    <s v=" "/>
    <x v="0"/>
    <s v="AU-6-4"/>
    <s v="P1"/>
    <x v="0"/>
  </r>
  <r>
    <x v="2"/>
    <x v="2"/>
    <s v="AUDIT REVIEW, ANALYSIS, AND REPORTING"/>
    <x v="27"/>
    <s v="INTEGRATION / SCANNING AND MONITORING CAPABILITIES"/>
    <x v="5"/>
    <s v="AU-6-5"/>
    <s v="AU-12,IR-4,RA-5"/>
    <s v="N"/>
    <m/>
    <x v="2"/>
    <s v="N"/>
    <s v=" "/>
    <x v="0"/>
    <s v="AU-6-5"/>
    <s v="P1"/>
    <x v="0"/>
  </r>
  <r>
    <x v="2"/>
    <x v="2"/>
    <s v="AUDIT REVIEW, ANALYSIS, AND REPORTING"/>
    <x v="27"/>
    <s v="CORRELATION WITH PHYSICAL MONITORING"/>
    <x v="6"/>
    <s v="AU-6-6"/>
    <s v=" "/>
    <s v="N"/>
    <m/>
    <x v="2"/>
    <s v="N"/>
    <s v=" "/>
    <x v="0"/>
    <s v="AU-6-6"/>
    <s v="P1"/>
    <x v="0"/>
  </r>
  <r>
    <x v="2"/>
    <x v="2"/>
    <s v="AUDIT REVIEW, ANALYSIS, AND REPORTING"/>
    <x v="27"/>
    <s v="PERMITTED ACTIONS"/>
    <x v="7"/>
    <s v="AU-6-7"/>
    <s v=" "/>
    <s v="N"/>
    <m/>
    <x v="2"/>
    <s v="N"/>
    <s v=" "/>
    <x v="0"/>
    <s v="AU-6-7"/>
    <s v="P1"/>
    <x v="0"/>
  </r>
  <r>
    <x v="2"/>
    <x v="2"/>
    <s v="AUDIT REVIEW, ANALYSIS, AND REPORTING"/>
    <x v="27"/>
    <s v="FULL TEXT ANALYSIS OF PRIVILEGED COMMANDS"/>
    <x v="8"/>
    <s v="AU-6-8"/>
    <s v="AU-3,AU-9,AU-11,AU-12"/>
    <s v="N"/>
    <m/>
    <x v="2"/>
    <s v="N"/>
    <s v=" "/>
    <x v="1"/>
    <s v=" "/>
    <s v="P1"/>
    <x v="0"/>
  </r>
  <r>
    <x v="2"/>
    <x v="2"/>
    <s v="AUDIT REVIEW, ANALYSIS, AND REPORTING"/>
    <x v="27"/>
    <s v="CORRELATION WITH INFORMATION FROM NONTECHNICAL SOURCES"/>
    <x v="9"/>
    <s v="AU-6-9"/>
    <s v="AT-2"/>
    <s v="N"/>
    <m/>
    <x v="2"/>
    <s v="N"/>
    <s v=" "/>
    <x v="1"/>
    <s v=" "/>
    <s v="P1"/>
    <x v="0"/>
  </r>
  <r>
    <x v="2"/>
    <x v="2"/>
    <s v="AUDIT REVIEW, ANALYSIS, AND REPORTING"/>
    <x v="27"/>
    <s v="AUDIT LEVEL ADJUSTMENT"/>
    <x v="10"/>
    <s v="AU-6-10"/>
    <s v=" "/>
    <s v="N"/>
    <m/>
    <x v="2"/>
    <s v="N"/>
    <s v=" "/>
    <x v="0"/>
    <s v="AU-6-10"/>
    <s v="P1"/>
    <x v="0"/>
  </r>
  <r>
    <x v="2"/>
    <x v="2"/>
    <s v="AUDIT REDUCTION AND REPORT GENERATION"/>
    <x v="28"/>
    <s v=""/>
    <x v="0"/>
    <s v="AU-7-0"/>
    <s v="AU-6"/>
    <s v="N"/>
    <m/>
    <x v="2"/>
    <s v="Y"/>
    <s v="AU-7-0"/>
    <x v="0"/>
    <s v="AU-7-0"/>
    <s v="P2"/>
    <x v="0"/>
  </r>
  <r>
    <x v="2"/>
    <x v="2"/>
    <s v="AUDIT REDUCTION AND REPORT GENERATION"/>
    <x v="28"/>
    <s v="AUTOMATIC PROCESSING"/>
    <x v="1"/>
    <s v="AU-7-1"/>
    <s v="AU-2,AU-12"/>
    <s v="N"/>
    <m/>
    <x v="2"/>
    <s v="Y"/>
    <s v="AU-7-1"/>
    <x v="0"/>
    <s v="AU-7-1"/>
    <s v="P2"/>
    <x v="0"/>
  </r>
  <r>
    <x v="2"/>
    <x v="2"/>
    <s v="AUDIT REDUCTION AND REPORT GENERATION"/>
    <x v="28"/>
    <s v="AUTOMATIC SORT AND SEARCH"/>
    <x v="2"/>
    <s v="AU-7-2"/>
    <s v=" "/>
    <s v="N"/>
    <m/>
    <x v="2"/>
    <s v="N"/>
    <s v=" "/>
    <x v="1"/>
    <s v=" "/>
    <s v="P2"/>
    <x v="0"/>
  </r>
  <r>
    <x v="2"/>
    <x v="2"/>
    <s v="TIME STAMPS"/>
    <x v="29"/>
    <s v=""/>
    <x v="0"/>
    <s v="AU-8-0"/>
    <s v="AU-3, AU-12"/>
    <s v="Y"/>
    <s v="AU-8-0"/>
    <x v="0"/>
    <s v="Y"/>
    <s v="AU-8-0"/>
    <x v="0"/>
    <s v="AU-8-0"/>
    <s v="P1"/>
    <x v="0"/>
  </r>
  <r>
    <x v="2"/>
    <x v="2"/>
    <s v="TIME STAMPS"/>
    <x v="29"/>
    <s v="SYNCHRONIZATION WITH AUTHORITATIVE TIME SOURCE"/>
    <x v="1"/>
    <s v="AU-8-1"/>
    <s v=" "/>
    <s v="N"/>
    <m/>
    <x v="2"/>
    <s v="Y"/>
    <s v="AU-8-1"/>
    <x v="0"/>
    <s v="AU-8-1"/>
    <s v="P1"/>
    <x v="0"/>
  </r>
  <r>
    <x v="2"/>
    <x v="2"/>
    <s v="TIME STAMPS"/>
    <x v="29"/>
    <s v="SECONDARY AUTHORITATIVE TIME SOURCE"/>
    <x v="2"/>
    <s v="AU-8-2"/>
    <s v=" "/>
    <s v="N"/>
    <m/>
    <x v="2"/>
    <s v="N"/>
    <s v=" "/>
    <x v="1"/>
    <s v=" "/>
    <s v="P1"/>
    <x v="0"/>
  </r>
  <r>
    <x v="2"/>
    <x v="2"/>
    <s v="PROTECTION OF AUDIT INFORMATION"/>
    <x v="30"/>
    <s v=""/>
    <x v="0"/>
    <s v="AU-9-0"/>
    <s v="AC-3, AC-6, MP-2, MP-4, PE-2, PE-3, PE-6"/>
    <s v="Y"/>
    <s v="AU-9-0"/>
    <x v="0"/>
    <s v="Y"/>
    <s v="AU-9-0"/>
    <x v="0"/>
    <s v="AU-9-0"/>
    <s v="P1"/>
    <x v="0"/>
  </r>
  <r>
    <x v="2"/>
    <x v="2"/>
    <s v="PROTECTION OF AUDIT INFORMATION"/>
    <x v="30"/>
    <s v="HARDWARE WRITE-ONCE MEDIA"/>
    <x v="1"/>
    <s v="AU-9-1"/>
    <s v="AU-4,AU-5"/>
    <s v="N"/>
    <m/>
    <x v="2"/>
    <s v="N"/>
    <s v=" "/>
    <x v="1"/>
    <s v=" "/>
    <s v="P1"/>
    <x v="0"/>
  </r>
  <r>
    <x v="2"/>
    <x v="2"/>
    <s v="PROTECTION OF AUDIT INFORMATION"/>
    <x v="30"/>
    <s v="AUDIT BACKUP ON SEPARATE PHYSICAL SYSTEMS / COMPONENTS"/>
    <x v="2"/>
    <s v="AU-9-2"/>
    <s v="AU-4,AU-5,AU-11"/>
    <s v="N"/>
    <m/>
    <x v="2"/>
    <s v="Y"/>
    <s v="AU-9-2"/>
    <x v="0"/>
    <s v="AU-9-2"/>
    <s v="P1"/>
    <x v="0"/>
  </r>
  <r>
    <x v="2"/>
    <x v="2"/>
    <s v="PROTECTION OF AUDIT INFORMATION"/>
    <x v="30"/>
    <s v="CRYPTOGRAPHIC PROTECTION"/>
    <x v="3"/>
    <s v="AU-9-3"/>
    <s v="AU-10,SC-12,SC-13"/>
    <s v="N"/>
    <m/>
    <x v="2"/>
    <s v="N"/>
    <s v=" "/>
    <x v="0"/>
    <s v="AU-9-3"/>
    <s v="P1"/>
    <x v="0"/>
  </r>
  <r>
    <x v="2"/>
    <x v="2"/>
    <s v="PROTECTION OF AUDIT INFORMATION"/>
    <x v="30"/>
    <s v="ACCESS BY SUBSET OF PRIVILEGED USERS"/>
    <x v="4"/>
    <s v="AU-9-4"/>
    <s v="AC-5"/>
    <s v="N"/>
    <m/>
    <x v="2"/>
    <s v="Y"/>
    <s v="AU-9-4"/>
    <x v="0"/>
    <s v="AU-9-4"/>
    <s v="P1"/>
    <x v="0"/>
  </r>
  <r>
    <x v="2"/>
    <x v="2"/>
    <s v="PROTECTION OF AUDIT INFORMATION"/>
    <x v="30"/>
    <s v="DUAL AUTHORIZATION"/>
    <x v="5"/>
    <s v="AU-9-5"/>
    <s v="AC-3,MP-2"/>
    <s v="N"/>
    <m/>
    <x v="2"/>
    <s v="N"/>
    <s v=" "/>
    <x v="1"/>
    <s v=" "/>
    <s v="P1"/>
    <x v="0"/>
  </r>
  <r>
    <x v="2"/>
    <x v="2"/>
    <s v="PROTECTION OF AUDIT INFORMATION"/>
    <x v="30"/>
    <s v="READ-ONLY ACCESS"/>
    <x v="6"/>
    <s v="AU-9-6"/>
    <s v=" "/>
    <s v="N"/>
    <m/>
    <x v="2"/>
    <s v="N"/>
    <s v=" "/>
    <x v="1"/>
    <s v=" "/>
    <s v="P1"/>
    <x v="0"/>
  </r>
  <r>
    <x v="2"/>
    <x v="2"/>
    <s v="NON-REPUDIATION"/>
    <x v="31"/>
    <s v=""/>
    <x v="0"/>
    <s v="AU-10-0"/>
    <s v="SC-12, SC-8, SC-13, SC-16, SC-17, SC-23"/>
    <s v="N"/>
    <m/>
    <x v="2"/>
    <s v="N"/>
    <s v=" "/>
    <x v="0"/>
    <s v="AU-10-0"/>
    <s v="P2"/>
    <x v="0"/>
  </r>
  <r>
    <x v="2"/>
    <x v="2"/>
    <s v="NON-REPUDIATION"/>
    <x v="31"/>
    <s v="ASSOCIATION OF IDENTITIES"/>
    <x v="1"/>
    <s v="AU-10-1"/>
    <s v="AC-4,AC-16"/>
    <s v="N"/>
    <m/>
    <x v="2"/>
    <s v="N"/>
    <s v=" "/>
    <x v="1"/>
    <s v=" "/>
    <s v="P2"/>
    <x v="0"/>
  </r>
  <r>
    <x v="2"/>
    <x v="2"/>
    <s v="NON-REPUDIATION"/>
    <x v="31"/>
    <s v="VALIDATE BINDING OF INFORMATION PRODUCER IDENTITY"/>
    <x v="2"/>
    <s v="AU-10-2"/>
    <s v="AC-3,AC-4,AC-16"/>
    <s v="N"/>
    <m/>
    <x v="2"/>
    <s v="N"/>
    <s v=" "/>
    <x v="1"/>
    <s v=" "/>
    <s v="P2"/>
    <x v="0"/>
  </r>
  <r>
    <x v="2"/>
    <x v="2"/>
    <s v="NON-REPUDIATION"/>
    <x v="31"/>
    <s v="CHAIN OF CUSTODY"/>
    <x v="3"/>
    <s v="AU-10-3"/>
    <s v="AC-4,AC-16"/>
    <s v="N"/>
    <m/>
    <x v="2"/>
    <s v="N"/>
    <s v=" "/>
    <x v="1"/>
    <s v=" "/>
    <s v="P2"/>
    <x v="0"/>
  </r>
  <r>
    <x v="2"/>
    <x v="2"/>
    <s v="NON-REPUDIATION"/>
    <x v="31"/>
    <s v="VALIDATE BINDING OF INFORMATION REVIEWER IDENTITY"/>
    <x v="4"/>
    <s v="AU-10-4"/>
    <s v="AC-4,AC-16"/>
    <s v="N"/>
    <m/>
    <x v="2"/>
    <s v="N"/>
    <s v=" "/>
    <x v="1"/>
    <s v=" "/>
    <s v="P2"/>
    <x v="0"/>
  </r>
  <r>
    <x v="2"/>
    <x v="2"/>
    <s v="NON-REPUDIATION"/>
    <x v="31"/>
    <s v="DIGITAL SIGNATURES"/>
    <x v="5"/>
    <s v="AU-10-5"/>
    <s v="Withdrawn"/>
    <s v="N"/>
    <m/>
    <x v="2"/>
    <s v="N"/>
    <s v=" "/>
    <x v="1"/>
    <s v=" "/>
    <s v="P2"/>
    <x v="0"/>
  </r>
  <r>
    <x v="2"/>
    <x v="2"/>
    <s v="AUDIT RECORD RETENTION"/>
    <x v="32"/>
    <s v=""/>
    <x v="0"/>
    <s v="AU-11-0"/>
    <s v="AU-4, AU-5, AU-9, MP-6"/>
    <s v="Y"/>
    <s v="AU-11-0"/>
    <x v="5"/>
    <s v="Y"/>
    <s v="AU-11-0"/>
    <x v="0"/>
    <s v="AU-11-0"/>
    <s v="P3"/>
    <x v="0"/>
  </r>
  <r>
    <x v="2"/>
    <x v="2"/>
    <s v="AUDIT RECORD RETENTION"/>
    <x v="32"/>
    <s v="LONG-TERM RETRIEVAL CAPABILITY"/>
    <x v="1"/>
    <s v="AU-11-1"/>
    <s v=" "/>
    <s v="N"/>
    <m/>
    <x v="2"/>
    <s v="N"/>
    <s v=" "/>
    <x v="1"/>
    <s v=" "/>
    <s v="P3"/>
    <x v="0"/>
  </r>
  <r>
    <x v="2"/>
    <x v="2"/>
    <s v="AUDIT GENERATION"/>
    <x v="33"/>
    <s v=""/>
    <x v="0"/>
    <s v="AU-12-0"/>
    <s v="AC-3, AU-2, AU-3, AU-6, AU-7"/>
    <s v="Y"/>
    <s v="AU-12-0"/>
    <x v="0"/>
    <s v="Y"/>
    <s v="AU-12-0"/>
    <x v="0"/>
    <s v="AU-12-0"/>
    <s v="P1"/>
    <x v="0"/>
  </r>
  <r>
    <x v="2"/>
    <x v="2"/>
    <s v="AUDIT GENERATION"/>
    <x v="33"/>
    <s v="SYSTEM-WIDE / TIME-CORRELATED AUDIT TRAIL"/>
    <x v="1"/>
    <s v="AU-12-1"/>
    <s v="AU-8,AU-12"/>
    <s v="N"/>
    <m/>
    <x v="2"/>
    <s v="N"/>
    <s v=" "/>
    <x v="0"/>
    <s v="AU-12-1"/>
    <s v="P1"/>
    <x v="0"/>
  </r>
  <r>
    <x v="2"/>
    <x v="2"/>
    <s v="AUDIT GENERATION"/>
    <x v="33"/>
    <s v="STANDARDIZED FORMATS"/>
    <x v="2"/>
    <s v="AU-12-2"/>
    <s v=" "/>
    <s v="N"/>
    <m/>
    <x v="2"/>
    <s v="N"/>
    <s v=" "/>
    <x v="1"/>
    <s v=" "/>
    <s v="P1"/>
    <x v="0"/>
  </r>
  <r>
    <x v="2"/>
    <x v="2"/>
    <s v="AUDIT GENERATION"/>
    <x v="33"/>
    <s v="CHANGES BY AUTHORIZED INDIVIDUALS"/>
    <x v="3"/>
    <s v="AU-12-3"/>
    <s v="AU-7"/>
    <s v="N"/>
    <m/>
    <x v="2"/>
    <s v="N"/>
    <s v=" "/>
    <x v="0"/>
    <s v="AU-12-3"/>
    <s v="P1"/>
    <x v="0"/>
  </r>
  <r>
    <x v="3"/>
    <x v="3"/>
    <s v="SECURITY ASSESSMENT AND AUTHORIZATION POLICY AND PROCEDURES"/>
    <x v="34"/>
    <s v=""/>
    <x v="0"/>
    <s v="CA-1-0"/>
    <s v="PM-9"/>
    <s v="Y"/>
    <s v="CA-1-0"/>
    <x v="0"/>
    <s v="Y"/>
    <s v="CA-1-0"/>
    <x v="0"/>
    <s v="CA-1-0"/>
    <s v="P1"/>
    <x v="0"/>
  </r>
  <r>
    <x v="3"/>
    <x v="3"/>
    <s v="SECURITY ASSESSMENTS"/>
    <x v="35"/>
    <s v=""/>
    <x v="0"/>
    <s v="CA-2-0"/>
    <s v="CA-5, CA-6, CA-7, PM-9, RA-5, SA-11, SA-12, SI-4"/>
    <s v="Y"/>
    <s v="CA-2-0"/>
    <x v="1"/>
    <s v="Y"/>
    <s v="CA-2-0"/>
    <x v="0"/>
    <s v="CA-2-0"/>
    <s v="P2"/>
    <x v="0"/>
  </r>
  <r>
    <x v="3"/>
    <x v="3"/>
    <s v="SECURITY ASSESSMENTS"/>
    <x v="35"/>
    <s v="INDEPENDENT ASSESSORS"/>
    <x v="1"/>
    <s v="CA-2-1"/>
    <s v=" "/>
    <s v="N"/>
    <m/>
    <x v="0"/>
    <s v="Y"/>
    <s v="CA-2-1"/>
    <x v="0"/>
    <s v="CA-2-1"/>
    <s v="P2"/>
    <x v="0"/>
  </r>
  <r>
    <x v="3"/>
    <x v="3"/>
    <s v="SECURITY ASSESSMENTS"/>
    <x v="35"/>
    <s v="SPECIALIZED ASSESSMENTS"/>
    <x v="2"/>
    <s v="CA-2-2"/>
    <s v="PE-3,SI-2"/>
    <s v="N"/>
    <m/>
    <x v="2"/>
    <s v="Y"/>
    <s v="CA-2-2"/>
    <x v="0"/>
    <s v="CA-2-2"/>
    <s v="P2"/>
    <x v="0"/>
  </r>
  <r>
    <x v="3"/>
    <x v="3"/>
    <s v="SECURITY ASSESSMENTS"/>
    <x v="35"/>
    <s v="EXTERNAL ORGANIZATIONS"/>
    <x v="3"/>
    <s v="CA-2-3"/>
    <s v=" "/>
    <s v="N"/>
    <m/>
    <x v="2"/>
    <s v="Y"/>
    <s v="CA-2-3"/>
    <x v="0"/>
    <s v="CA-2-3"/>
    <s v="P2"/>
    <x v="0"/>
  </r>
  <r>
    <x v="3"/>
    <x v="3"/>
    <s v="SYSTEM INTERCONNECTIONS"/>
    <x v="36"/>
    <s v=""/>
    <x v="0"/>
    <s v="CA-3-0"/>
    <s v="AC-3, AC-4, AC-20, AU-2, AU-12, AU-16, CA-7, IA-3, SA-9, SC-7, SI-4"/>
    <s v="Y"/>
    <s v="CA-3-0"/>
    <x v="6"/>
    <s v="Y"/>
    <s v="CA-3-0"/>
    <x v="0"/>
    <s v="CA-3-0"/>
    <s v="P1"/>
    <x v="0"/>
  </r>
  <r>
    <x v="3"/>
    <x v="3"/>
    <s v="SYSTEM INTERCONNECTIONS"/>
    <x v="36"/>
    <s v="UNCLASSIFIED NATIONAL SECURITY SYSTEM CONNECTIONS"/>
    <x v="1"/>
    <s v="CA-3-1"/>
    <s v=" "/>
    <s v="N"/>
    <m/>
    <x v="2"/>
    <s v="N"/>
    <s v=" "/>
    <x v="1"/>
    <s v=" "/>
    <s v="P1"/>
    <x v="0"/>
  </r>
  <r>
    <x v="3"/>
    <x v="3"/>
    <s v="SYSTEM INTERCONNECTIONS"/>
    <x v="36"/>
    <s v="CLASSIFIED NATIONAL SECURITY SYSTEM CONNECTIONS"/>
    <x v="2"/>
    <s v="CA-3-2"/>
    <s v=" "/>
    <s v="N"/>
    <m/>
    <x v="2"/>
    <s v="N"/>
    <s v=" "/>
    <x v="1"/>
    <s v=" "/>
    <s v="P1"/>
    <x v="0"/>
  </r>
  <r>
    <x v="3"/>
    <x v="3"/>
    <s v="SYSTEM INTERCONNECTIONS"/>
    <x v="36"/>
    <s v="UNCLASSIFIED NON-NATIONAL SECURITY SYSTEM CONNECTIONS"/>
    <x v="3"/>
    <s v="CA-3-3"/>
    <s v=" "/>
    <s v="N"/>
    <m/>
    <x v="2"/>
    <s v="Y"/>
    <s v="CA-3-3"/>
    <x v="0"/>
    <s v="CA-3-3"/>
    <s v="P1"/>
    <x v="0"/>
  </r>
  <r>
    <x v="3"/>
    <x v="3"/>
    <s v="SYSTEM INTERCONNECTIONS"/>
    <x v="36"/>
    <s v="CONNECTIONS TO PUBLIC NETWORKS"/>
    <x v="4"/>
    <s v="CA-3-4"/>
    <s v=" "/>
    <s v="N"/>
    <m/>
    <x v="2"/>
    <s v="N"/>
    <s v=" "/>
    <x v="1"/>
    <s v=" "/>
    <s v="P1"/>
    <x v="0"/>
  </r>
  <r>
    <x v="3"/>
    <x v="3"/>
    <s v="SYSTEM INTERCONNECTIONS"/>
    <x v="36"/>
    <s v="RESTRICTIONS ON EXTERNAL SYSTEM CONNECTIONS"/>
    <x v="5"/>
    <s v="CA-3-5"/>
    <s v="CM-7"/>
    <s v="N"/>
    <m/>
    <x v="2"/>
    <s v="Y"/>
    <s v="CA-3-5"/>
    <x v="0"/>
    <s v="CA-3-5"/>
    <s v="P1"/>
    <x v="0"/>
  </r>
  <r>
    <x v="3"/>
    <x v="3"/>
    <s v="PLAN OF ACTION AND MILESTONES"/>
    <x v="37"/>
    <s v=""/>
    <x v="0"/>
    <s v="CA-5-0"/>
    <s v="CA-2, CA-7, CM-4, PM-4"/>
    <s v="Y"/>
    <s v="CA-5-0"/>
    <x v="0"/>
    <s v="Y"/>
    <s v="CA-5-0"/>
    <x v="0"/>
    <s v="CA-5-0"/>
    <s v="P3"/>
    <x v="0"/>
  </r>
  <r>
    <x v="3"/>
    <x v="3"/>
    <s v="PLAN OF ACTION AND MILESTONES"/>
    <x v="37"/>
    <s v="AUTOMATION SUPPORT FOR ACCURACY / CURRENCY"/>
    <x v="1"/>
    <s v="CA-5-1"/>
    <s v=" "/>
    <s v="N"/>
    <m/>
    <x v="2"/>
    <s v="N"/>
    <s v=" "/>
    <x v="1"/>
    <s v=" "/>
    <s v="P3"/>
    <x v="0"/>
  </r>
  <r>
    <x v="3"/>
    <x v="3"/>
    <s v="SECURITY AUTHORIZATION"/>
    <x v="38"/>
    <s v=""/>
    <x v="0"/>
    <s v="CA-6-0"/>
    <s v="CA-2, CA-7, PM-9, PM-10"/>
    <s v="Y"/>
    <s v="CA-6-0"/>
    <x v="1"/>
    <s v="Y"/>
    <s v="CA-6-0"/>
    <x v="0"/>
    <s v="CA-6-0"/>
    <s v="P2"/>
    <x v="0"/>
  </r>
  <r>
    <x v="3"/>
    <x v="3"/>
    <s v="CONTINUOUS MONITORING"/>
    <x v="39"/>
    <s v=""/>
    <x v="0"/>
    <s v="CA-7-0"/>
    <s v="CA-2, CA-5, CA-6, CM-3, CM-4, PM-6, PM-9, RA-5, SA-11, SA-12, SI-2, SI-4"/>
    <s v="Y"/>
    <s v="CA-7-0"/>
    <x v="1"/>
    <s v="Y"/>
    <s v="CA-7-0"/>
    <x v="0"/>
    <s v="CA-7-0"/>
    <s v="P2"/>
    <x v="0"/>
  </r>
  <r>
    <x v="3"/>
    <x v="3"/>
    <s v="CONTINUOUS MONITORING"/>
    <x v="39"/>
    <s v="INDEPENDENT ASSESSMENT"/>
    <x v="1"/>
    <s v="CA-7-1"/>
    <s v=" "/>
    <s v="N"/>
    <m/>
    <x v="2"/>
    <s v="Y"/>
    <s v="CA-7-1"/>
    <x v="0"/>
    <s v="CA-7-1"/>
    <s v="P2"/>
    <x v="0"/>
  </r>
  <r>
    <x v="3"/>
    <x v="3"/>
    <s v="CONTINUOUS MONITORING"/>
    <x v="39"/>
    <s v="TYPES OF ASSESSMENTS"/>
    <x v="2"/>
    <s v="CA-7-2"/>
    <s v="Withdrawn"/>
    <s v="N"/>
    <m/>
    <x v="2"/>
    <s v="N"/>
    <s v=" "/>
    <x v="1"/>
    <s v=" "/>
    <s v="P2"/>
    <x v="0"/>
  </r>
  <r>
    <x v="3"/>
    <x v="3"/>
    <s v="CONTINUOUS MONITORING"/>
    <x v="39"/>
    <s v="TREND ANALYSES"/>
    <x v="3"/>
    <s v="CA-7-3"/>
    <s v=" "/>
    <s v="N"/>
    <m/>
    <x v="2"/>
    <s v="N"/>
    <s v=" "/>
    <x v="0"/>
    <s v="CA-7-3"/>
    <s v="P2"/>
    <x v="0"/>
  </r>
  <r>
    <x v="3"/>
    <x v="3"/>
    <s v="PENETRATION TESTING"/>
    <x v="40"/>
    <s v=""/>
    <x v="0"/>
    <s v="CA-8-0"/>
    <s v="SA-12"/>
    <s v="N"/>
    <m/>
    <x v="2"/>
    <s v="Y"/>
    <s v="CA-8-0"/>
    <x v="0"/>
    <s v="CA-8-0"/>
    <s v="P2"/>
    <x v="0"/>
  </r>
  <r>
    <x v="3"/>
    <x v="3"/>
    <s v="PENETRATION TESTING"/>
    <x v="40"/>
    <s v="INDEPENDENT PENETRATION AGENT OR TEAM"/>
    <x v="1"/>
    <s v="CA-8-1"/>
    <s v="CA-2"/>
    <s v="N"/>
    <m/>
    <x v="2"/>
    <s v="Y"/>
    <s v="CA-8-1"/>
    <x v="0"/>
    <s v="CA-8-1"/>
    <s v="P2"/>
    <x v="0"/>
  </r>
  <r>
    <x v="3"/>
    <x v="3"/>
    <s v="PENETRATION TESTING"/>
    <x v="40"/>
    <s v="RED TEAM EXERCISES"/>
    <x v="2"/>
    <s v="CA-8-2"/>
    <s v=" "/>
    <s v="N"/>
    <m/>
    <x v="2"/>
    <s v="N"/>
    <s v=" "/>
    <x v="1"/>
    <s v=" "/>
    <s v="P2"/>
    <x v="0"/>
  </r>
  <r>
    <x v="3"/>
    <x v="3"/>
    <s v="INTERNAL SYSTEM CONNECTIONS"/>
    <x v="41"/>
    <s v=""/>
    <x v="0"/>
    <s v="CA-9-0"/>
    <s v="AC-3, AC-4, AC-18, AC-19, AU-2, AU-12, CA-7, CM-2, IA-3, SC-7, SI-4"/>
    <s v="Y"/>
    <s v="CA-9-0"/>
    <x v="6"/>
    <s v="Y"/>
    <s v="CA-9-0"/>
    <x v="0"/>
    <s v="CA-9-0"/>
    <s v="P2"/>
    <x v="0"/>
  </r>
  <r>
    <x v="3"/>
    <x v="3"/>
    <s v="INTERNAL SYSTEM CONNECTIONS"/>
    <x v="41"/>
    <s v="SECURITY COMPLIANCE CHECKS"/>
    <x v="1"/>
    <s v="CA-9-1"/>
    <s v="CM-6"/>
    <s v="N"/>
    <m/>
    <x v="2"/>
    <s v="N"/>
    <s v=" "/>
    <x v="1"/>
    <s v=" "/>
    <s v="P2"/>
    <x v="0"/>
  </r>
  <r>
    <x v="4"/>
    <x v="4"/>
    <s v="CONFIGURATION MANAGEMENT POLICY AND PROCEDURES"/>
    <x v="42"/>
    <s v=""/>
    <x v="0"/>
    <s v="CM-1-0"/>
    <s v="PM-9"/>
    <s v="Y"/>
    <s v="CM-1-0"/>
    <x v="0"/>
    <s v="Y"/>
    <s v="CM-1-0"/>
    <x v="0"/>
    <s v="CM-1-0"/>
    <s v="P1"/>
    <x v="0"/>
  </r>
  <r>
    <x v="4"/>
    <x v="4"/>
    <s v="BASELINE CONFIGURATION"/>
    <x v="43"/>
    <s v=""/>
    <x v="0"/>
    <s v="CM-2-0"/>
    <s v="CM-3, CM-6, CM-8, CM-9, SA-10, PM-5, PM-7"/>
    <s v="Y"/>
    <s v="CM-2-0"/>
    <x v="0"/>
    <s v="Y"/>
    <s v="CM-2-0"/>
    <x v="0"/>
    <s v="CM-2-0"/>
    <s v="P1"/>
    <x v="0"/>
  </r>
  <r>
    <x v="4"/>
    <x v="4"/>
    <s v="BASELINE CONFIGURATION"/>
    <x v="43"/>
    <s v="REVIEWS AND UPDATES"/>
    <x v="1"/>
    <s v="CM-2-1"/>
    <s v="CM-5"/>
    <s v="N"/>
    <m/>
    <x v="2"/>
    <s v="Y"/>
    <s v="CM-2-1"/>
    <x v="0"/>
    <s v="CM-2-1"/>
    <s v="P1"/>
    <x v="0"/>
  </r>
  <r>
    <x v="4"/>
    <x v="4"/>
    <s v="BASELINE CONFIGURATION"/>
    <x v="43"/>
    <s v="AUTOMATION SUPPORT FOR ACCURACY / CURRENCY"/>
    <x v="2"/>
    <s v="CM-2-2"/>
    <s v="CM-7,RA-5"/>
    <s v="N"/>
    <m/>
    <x v="2"/>
    <s v="Y"/>
    <s v="CM-2-2"/>
    <x v="0"/>
    <s v="CM-2-2"/>
    <s v="P1"/>
    <x v="0"/>
  </r>
  <r>
    <x v="4"/>
    <x v="4"/>
    <s v="BASELINE CONFIGURATION"/>
    <x v="43"/>
    <s v="RETENTION OF PREVIOUS CONFIGURATIONS"/>
    <x v="3"/>
    <s v="CM-2-3"/>
    <s v=" "/>
    <s v="N"/>
    <m/>
    <x v="2"/>
    <s v="Y"/>
    <s v="CM-2-3"/>
    <x v="0"/>
    <s v="CM-2-3"/>
    <s v="P1"/>
    <x v="0"/>
  </r>
  <r>
    <x v="4"/>
    <x v="4"/>
    <s v="BASELINE CONFIGURATION"/>
    <x v="43"/>
    <s v="UNAUTHORIZED SOFTWARE"/>
    <x v="4"/>
    <s v="CM-2-4"/>
    <s v="Withdrawn"/>
    <s v="N"/>
    <m/>
    <x v="2"/>
    <s v="N"/>
    <s v=" "/>
    <x v="1"/>
    <s v=" "/>
    <s v="P1"/>
    <x v="0"/>
  </r>
  <r>
    <x v="4"/>
    <x v="4"/>
    <s v="BASELINE CONFIGURATION"/>
    <x v="43"/>
    <s v="AUTHORIZED SOFTWARE"/>
    <x v="5"/>
    <s v="CM-2-5"/>
    <s v="Withdrawn"/>
    <s v="N"/>
    <m/>
    <x v="2"/>
    <s v="N"/>
    <s v=" "/>
    <x v="1"/>
    <s v=" "/>
    <s v="P1"/>
    <x v="0"/>
  </r>
  <r>
    <x v="4"/>
    <x v="4"/>
    <s v="BASELINE CONFIGURATION"/>
    <x v="43"/>
    <s v="DEVELOPMENT AND TEST ENVIRONMENTS"/>
    <x v="6"/>
    <s v="CM-2-6"/>
    <s v="CM-4,SC-3,SC-7"/>
    <s v="N"/>
    <m/>
    <x v="2"/>
    <s v="N"/>
    <s v=" "/>
    <x v="1"/>
    <s v=" "/>
    <s v="P1"/>
    <x v="0"/>
  </r>
  <r>
    <x v="4"/>
    <x v="4"/>
    <s v="BASELINE CONFIGURATION"/>
    <x v="43"/>
    <s v="CONFIGURE SYSTEMS, COMPONENTS, OR DEVICES FOR HIGH-RISK AREAS"/>
    <x v="7"/>
    <s v="CM-2-7"/>
    <s v=" "/>
    <s v="N"/>
    <m/>
    <x v="2"/>
    <s v="Y"/>
    <s v="CM-2-7"/>
    <x v="0"/>
    <s v="CM-2-7"/>
    <s v="P1"/>
    <x v="0"/>
  </r>
  <r>
    <x v="4"/>
    <x v="4"/>
    <s v="CONFIGURATION CHANGE CONTROL"/>
    <x v="44"/>
    <s v=""/>
    <x v="0"/>
    <s v="CM-3-0"/>
    <s v="CA-7, CM-2, CM-4, CM-5, CM-6, CM-9, SA-10, SI-2, SI-12"/>
    <s v="N"/>
    <m/>
    <x v="2"/>
    <s v="Y"/>
    <s v="CM-3-0"/>
    <x v="0"/>
    <s v="CM-3-0"/>
    <s v="P1"/>
    <x v="0"/>
  </r>
  <r>
    <x v="4"/>
    <x v="4"/>
    <s v="CONFIGURATION CHANGE CONTROL"/>
    <x v="44"/>
    <s v="AUTOMATED DOCUMENT / NOTIFICATION / PROHIBITION OF CHANGES"/>
    <x v="1"/>
    <s v="CM-3-1"/>
    <s v=" "/>
    <s v="N"/>
    <m/>
    <x v="2"/>
    <s v="N"/>
    <s v=" "/>
    <x v="0"/>
    <s v="CM-3-1"/>
    <s v="P1"/>
    <x v="0"/>
  </r>
  <r>
    <x v="4"/>
    <x v="4"/>
    <s v="CONFIGURATION CHANGE CONTROL"/>
    <x v="44"/>
    <s v="TEST / VALIDATE / DOCUMENT CHANGES"/>
    <x v="2"/>
    <s v="CM-3-2"/>
    <s v=" "/>
    <s v="N"/>
    <m/>
    <x v="2"/>
    <s v="N"/>
    <s v=" "/>
    <x v="0"/>
    <s v="CM-3-2"/>
    <s v="P1"/>
    <x v="0"/>
  </r>
  <r>
    <x v="4"/>
    <x v="4"/>
    <s v="CONFIGURATION CHANGE CONTROL"/>
    <x v="44"/>
    <s v="AUTOMATED CHANGE IMPLEMENTATION"/>
    <x v="3"/>
    <s v="CM-3-3"/>
    <s v=" "/>
    <s v="N"/>
    <m/>
    <x v="2"/>
    <s v="N"/>
    <s v=" "/>
    <x v="1"/>
    <s v=" "/>
    <s v="P1"/>
    <x v="0"/>
  </r>
  <r>
    <x v="4"/>
    <x v="4"/>
    <s v="CONFIGURATION CHANGE CONTROL"/>
    <x v="44"/>
    <s v="SECURITY REPRESENTATIVE"/>
    <x v="4"/>
    <s v="CM-3-4"/>
    <s v=" "/>
    <s v="N"/>
    <m/>
    <x v="2"/>
    <s v="N"/>
    <s v=" "/>
    <x v="0"/>
    <s v="CM-3-4"/>
    <s v="P1"/>
    <x v="0"/>
  </r>
  <r>
    <x v="4"/>
    <x v="4"/>
    <s v="CONFIGURATION CHANGE CONTROL"/>
    <x v="44"/>
    <s v="AUTOMATED SECURITY RESPONSE"/>
    <x v="5"/>
    <s v="CM-3-5"/>
    <s v=" "/>
    <s v="N"/>
    <m/>
    <x v="2"/>
    <s v="N"/>
    <s v=" "/>
    <x v="1"/>
    <s v=" "/>
    <s v="P1"/>
    <x v="0"/>
  </r>
  <r>
    <x v="4"/>
    <x v="4"/>
    <s v="CONFIGURATION CHANGE CONTROL"/>
    <x v="44"/>
    <s v="CRYPTOGRAPHY MANAGEMENT"/>
    <x v="6"/>
    <s v="CM-3-6"/>
    <s v="SC-13"/>
    <s v="N"/>
    <m/>
    <x v="2"/>
    <s v="N"/>
    <s v=" "/>
    <x v="0"/>
    <s v="CM-3-6"/>
    <s v="P1"/>
    <x v="0"/>
  </r>
  <r>
    <x v="4"/>
    <x v="4"/>
    <s v="SECURITY IMPACT ANALYSIS"/>
    <x v="45"/>
    <s v=""/>
    <x v="0"/>
    <s v="CM-4-0"/>
    <s v="CA-2, CA-7, CM-3, CM-9, SA-4, SA-5, SA-10, SI-2"/>
    <s v="Y"/>
    <s v="CM-4-0"/>
    <x v="1"/>
    <s v="Y"/>
    <s v="CM-4-0"/>
    <x v="0"/>
    <s v="CM-4-0"/>
    <s v="P2"/>
    <x v="0"/>
  </r>
  <r>
    <x v="4"/>
    <x v="4"/>
    <s v="SECURITY IMPACT ANALYSIS"/>
    <x v="45"/>
    <s v="SEPARATE TEST ENVIRONMENTS"/>
    <x v="1"/>
    <s v="CM-4-1"/>
    <s v="SA-11,SC-3,SC-7"/>
    <s v="N"/>
    <m/>
    <x v="2"/>
    <s v="N"/>
    <s v=" "/>
    <x v="0"/>
    <s v="CM-4-1"/>
    <s v="P2"/>
    <x v="0"/>
  </r>
  <r>
    <x v="4"/>
    <x v="4"/>
    <s v="SECURITY IMPACT ANALYSIS"/>
    <x v="45"/>
    <s v="VERIFICATION OF SECURITY FUNCTIONS"/>
    <x v="2"/>
    <s v="CM-4-2"/>
    <s v="SA-11"/>
    <s v="N"/>
    <m/>
    <x v="2"/>
    <s v="N"/>
    <s v=" "/>
    <x v="1"/>
    <s v=" "/>
    <s v="P2"/>
    <x v="0"/>
  </r>
  <r>
    <x v="4"/>
    <x v="4"/>
    <s v="ACCESS RESTRICTIONS FOR CHANGE"/>
    <x v="46"/>
    <s v=""/>
    <x v="0"/>
    <s v="CM-5-0"/>
    <s v="AC-3, AC-6, PE-3"/>
    <s v="N"/>
    <m/>
    <x v="2"/>
    <s v="Y"/>
    <s v="CM-5-0"/>
    <x v="0"/>
    <s v="CM-5-0"/>
    <s v="P1"/>
    <x v="0"/>
  </r>
  <r>
    <x v="4"/>
    <x v="4"/>
    <s v="ACCESS RESTRICTIONS FOR CHANGE"/>
    <x v="46"/>
    <s v="AUTOMATED ACCESS ENFORCEMENT / AUDITING"/>
    <x v="1"/>
    <s v="CM-5-1"/>
    <s v="AU-2,AU-12,AU-6,CM-3,CM-6"/>
    <s v="N"/>
    <m/>
    <x v="2"/>
    <s v="Y"/>
    <s v="CM-5-1"/>
    <x v="0"/>
    <s v="CM-5-1"/>
    <s v="P1"/>
    <x v="0"/>
  </r>
  <r>
    <x v="4"/>
    <x v="4"/>
    <s v="ACCESS RESTRICTIONS FOR CHANGE"/>
    <x v="46"/>
    <s v="REVIEW SYSTEM CHANGES"/>
    <x v="2"/>
    <s v="CM-5-2"/>
    <s v="AU-6,AU-7,CM-3,CM-5,PE-6,PE-8"/>
    <s v="N"/>
    <m/>
    <x v="2"/>
    <s v="N"/>
    <s v=" "/>
    <x v="0"/>
    <s v="CM-5-2"/>
    <s v="P1"/>
    <x v="0"/>
  </r>
  <r>
    <x v="4"/>
    <x v="4"/>
    <s v="ACCESS RESTRICTIONS FOR CHANGE"/>
    <x v="46"/>
    <s v="SIGNED COMPONENTS"/>
    <x v="3"/>
    <s v="CM-5-3"/>
    <s v="CM-7,SC-13,SI-7"/>
    <s v="N"/>
    <m/>
    <x v="2"/>
    <s v="Y"/>
    <s v="CM-5-3"/>
    <x v="0"/>
    <s v="CM-5-3"/>
    <s v="P1"/>
    <x v="0"/>
  </r>
  <r>
    <x v="4"/>
    <x v="4"/>
    <s v="ACCESS RESTRICTIONS FOR CHANGE"/>
    <x v="46"/>
    <s v="DUAL AUTHORIZATION"/>
    <x v="4"/>
    <s v="CM-5-4"/>
    <s v="AC-5,CM-3"/>
    <s v="N"/>
    <m/>
    <x v="2"/>
    <s v="N"/>
    <s v=" "/>
    <x v="1"/>
    <s v=" "/>
    <s v="P1"/>
    <x v="0"/>
  </r>
  <r>
    <x v="4"/>
    <x v="4"/>
    <s v="ACCESS RESTRICTIONS FOR CHANGE"/>
    <x v="46"/>
    <s v="LIMIT PRODUCTION / OPERATIONAL PRIVILEGES"/>
    <x v="5"/>
    <s v="CM-5-5"/>
    <s v="AC-2"/>
    <s v="N"/>
    <m/>
    <x v="2"/>
    <s v="Y"/>
    <s v="CM-5-5"/>
    <x v="0"/>
    <s v="CM-5-5"/>
    <s v="P1"/>
    <x v="0"/>
  </r>
  <r>
    <x v="4"/>
    <x v="4"/>
    <s v="ACCESS RESTRICTIONS FOR CHANGE"/>
    <x v="46"/>
    <s v="LIMIT LIBRARY PRIVILEGES"/>
    <x v="6"/>
    <s v="CM-5-6"/>
    <s v="AC-2"/>
    <s v="N"/>
    <m/>
    <x v="2"/>
    <s v="N"/>
    <s v=" "/>
    <x v="1"/>
    <s v=" "/>
    <s v="P1"/>
    <x v="0"/>
  </r>
  <r>
    <x v="4"/>
    <x v="4"/>
    <s v="ACCESS RESTRICTIONS FOR CHANGE"/>
    <x v="46"/>
    <s v="AUTOMATIC IMPLEMENTATION OF SECURITY SAFEGUARDS"/>
    <x v="7"/>
    <s v="CM-5-7"/>
    <s v="Withdrawn"/>
    <s v="N"/>
    <m/>
    <x v="2"/>
    <s v="N"/>
    <s v=" "/>
    <x v="1"/>
    <s v=" "/>
    <s v="P1"/>
    <x v="0"/>
  </r>
  <r>
    <x v="4"/>
    <x v="4"/>
    <s v="CONFIGURATION SETTINGS"/>
    <x v="47"/>
    <s v=""/>
    <x v="0"/>
    <s v="CM-6-0"/>
    <s v="AC-19, CM-2, CM-3, CM-7, SI-4"/>
    <s v="Y"/>
    <s v="CM-6-0"/>
    <x v="1"/>
    <s v="Y"/>
    <s v="CM-6-0"/>
    <x v="0"/>
    <s v="CM-6-0"/>
    <s v="P1"/>
    <x v="0"/>
  </r>
  <r>
    <x v="4"/>
    <x v="4"/>
    <s v="CONFIGURATION SETTINGS"/>
    <x v="47"/>
    <s v="AUTOMATED CENTRAL MANAGEMENT / APPLICATION / VERIFICATION"/>
    <x v="1"/>
    <s v="CM-6-1"/>
    <s v="CA-7,CM-4"/>
    <s v="N"/>
    <m/>
    <x v="2"/>
    <s v="Y"/>
    <s v="CM-6-1"/>
    <x v="0"/>
    <s v="CM-6-1"/>
    <s v="P1"/>
    <x v="0"/>
  </r>
  <r>
    <x v="4"/>
    <x v="4"/>
    <s v="CONFIGURATION SETTINGS"/>
    <x v="47"/>
    <s v="RESPOND TO UNAUTHORIZED CHANGES"/>
    <x v="2"/>
    <s v="CM-6-2"/>
    <s v="IR-4,SI-7"/>
    <s v="N"/>
    <m/>
    <x v="2"/>
    <s v="N"/>
    <s v=" "/>
    <x v="0"/>
    <s v="CM-6-2"/>
    <s v="P1"/>
    <x v="0"/>
  </r>
  <r>
    <x v="4"/>
    <x v="4"/>
    <s v="CONFIGURATION SETTINGS"/>
    <x v="47"/>
    <s v="UNAUTHORIZED CHANGE DETECTION"/>
    <x v="3"/>
    <s v="CM-6-3"/>
    <s v="Withdrawn"/>
    <s v="N"/>
    <m/>
    <x v="2"/>
    <s v="N"/>
    <s v=" "/>
    <x v="1"/>
    <s v=" "/>
    <s v="P1"/>
    <x v="0"/>
  </r>
  <r>
    <x v="4"/>
    <x v="4"/>
    <s v="CONFIGURATION SETTINGS"/>
    <x v="47"/>
    <s v="CONFORMANCE DEMONSTRATION"/>
    <x v="4"/>
    <s v="CM-6-4"/>
    <s v="Withdrawn"/>
    <s v="N"/>
    <m/>
    <x v="2"/>
    <s v="N"/>
    <s v=" "/>
    <x v="1"/>
    <s v=" "/>
    <s v="P1"/>
    <x v="0"/>
  </r>
  <r>
    <x v="4"/>
    <x v="4"/>
    <s v="LEAST FUNCTIONALITY"/>
    <x v="48"/>
    <s v=""/>
    <x v="0"/>
    <s v="CM-7-0"/>
    <s v="AC-6, CM-2, RA-5, SA-5, SC-7"/>
    <s v="Y"/>
    <s v="CM-7-0"/>
    <x v="0"/>
    <s v="Y"/>
    <s v="CM-7-0"/>
    <x v="0"/>
    <s v="CM-7-0"/>
    <s v="P1"/>
    <x v="0"/>
  </r>
  <r>
    <x v="4"/>
    <x v="4"/>
    <s v="LEAST FUNCTIONALITY"/>
    <x v="48"/>
    <s v="PERIODIC REVIEW"/>
    <x v="1"/>
    <s v="CM-7-1"/>
    <s v="AC-18,CM-7,IA-2"/>
    <s v="N"/>
    <m/>
    <x v="2"/>
    <s v="Y"/>
    <s v="CM-7-1"/>
    <x v="0"/>
    <s v="CM-7-1"/>
    <s v="P1"/>
    <x v="0"/>
  </r>
  <r>
    <x v="4"/>
    <x v="4"/>
    <s v="LEAST FUNCTIONALITY"/>
    <x v="48"/>
    <s v="PREVENT PROGRAM EXECUTION"/>
    <x v="2"/>
    <s v="CM-7-2"/>
    <s v="CM-8,PM-5"/>
    <s v="N"/>
    <m/>
    <x v="2"/>
    <s v="Y"/>
    <s v="CM-7-2"/>
    <x v="0"/>
    <s v="CM-7-2"/>
    <s v="P1"/>
    <x v="0"/>
  </r>
  <r>
    <x v="4"/>
    <x v="4"/>
    <s v="LEAST FUNCTIONALITY"/>
    <x v="48"/>
    <s v="REGISTRATION COMPLIANCE"/>
    <x v="3"/>
    <s v="CM-7-3"/>
    <s v=" "/>
    <s v="N"/>
    <m/>
    <x v="2"/>
    <s v="N"/>
    <s v=" "/>
    <x v="1"/>
    <s v=" "/>
    <s v="P1"/>
    <x v="0"/>
  </r>
  <r>
    <x v="4"/>
    <x v="4"/>
    <s v="LEAST FUNCTIONALITY"/>
    <x v="48"/>
    <s v="UNAUTHORIZED SOFTWARE / BLACKLISTING"/>
    <x v="4"/>
    <s v="CM-7-4"/>
    <s v="CM-6,CM-8,PM-5"/>
    <s v="N"/>
    <m/>
    <x v="2"/>
    <s v="N"/>
    <s v=" "/>
    <x v="1"/>
    <s v=" "/>
    <s v="P1"/>
    <x v="0"/>
  </r>
  <r>
    <x v="4"/>
    <x v="4"/>
    <s v="LEAST FUNCTIONALITY"/>
    <x v="48"/>
    <s v="AUTHORIZED SOFTWARE / WHITELISTING"/>
    <x v="5"/>
    <s v="CM-7-5"/>
    <s v="CM-2,CM-6,CM-8,PM-5,SA-10,SC-34,SI-7"/>
    <s v="N"/>
    <m/>
    <x v="2"/>
    <s v="Y"/>
    <s v="CM-7-5"/>
    <x v="0"/>
    <s v="CM-7-5"/>
    <s v="P1"/>
    <x v="0"/>
  </r>
  <r>
    <x v="4"/>
    <x v="4"/>
    <s v="INFORMATION SYSTEM COMPONENT INVENTORY"/>
    <x v="49"/>
    <s v=""/>
    <x v="0"/>
    <s v="CM-8-0"/>
    <s v="CM-2, CM-6, PM-5"/>
    <s v="Y"/>
    <s v="CM-8-0"/>
    <x v="1"/>
    <s v="Y"/>
    <s v="CM-8-0"/>
    <x v="0"/>
    <s v="CM-8-0"/>
    <s v="P1"/>
    <x v="0"/>
  </r>
  <r>
    <x v="4"/>
    <x v="4"/>
    <s v="INFORMATION SYSTEM COMPONENT INVENTORY"/>
    <x v="49"/>
    <s v="UPDATES DURING INSTALLATIONS / REMOVALS"/>
    <x v="1"/>
    <s v="CM-8-1"/>
    <s v=" "/>
    <s v="N"/>
    <m/>
    <x v="2"/>
    <s v="Y"/>
    <s v="CM-8-1"/>
    <x v="0"/>
    <s v="CM-8-1"/>
    <s v="P1"/>
    <x v="0"/>
  </r>
  <r>
    <x v="4"/>
    <x v="4"/>
    <s v="INFORMATION SYSTEM COMPONENT INVENTORY"/>
    <x v="49"/>
    <s v="AUTOMATED MAINTENANCE"/>
    <x v="2"/>
    <s v="CM-8-2"/>
    <s v="SI-7"/>
    <s v="N"/>
    <m/>
    <x v="2"/>
    <s v="N"/>
    <s v=" "/>
    <x v="0"/>
    <s v="CM-8-2"/>
    <s v="P1"/>
    <x v="0"/>
  </r>
  <r>
    <x v="4"/>
    <x v="4"/>
    <s v="INFORMATION SYSTEM COMPONENT INVENTORY"/>
    <x v="49"/>
    <s v="AUTOMATED UNAUTHORIZED COMPONENT DETECTION"/>
    <x v="3"/>
    <s v="CM-8-3"/>
    <s v="AC-17,AC-18,AC-19,CA-7,SI-3,SI-4,SI-7,RA-5"/>
    <s v="N"/>
    <m/>
    <x v="2"/>
    <s v="Y"/>
    <s v="CM-8-3"/>
    <x v="0"/>
    <s v="CM-8-3"/>
    <s v="P1"/>
    <x v="0"/>
  </r>
  <r>
    <x v="4"/>
    <x v="4"/>
    <s v="INFORMATION SYSTEM COMPONENT INVENTORY"/>
    <x v="49"/>
    <s v="ACCOUNTABILITY INFORMATION"/>
    <x v="4"/>
    <s v="CM-8-4"/>
    <s v=" "/>
    <s v="N"/>
    <m/>
    <x v="2"/>
    <s v="N"/>
    <s v=" "/>
    <x v="0"/>
    <s v="CM-8-4"/>
    <s v="P1"/>
    <x v="0"/>
  </r>
  <r>
    <x v="4"/>
    <x v="4"/>
    <s v="INFORMATION SYSTEM COMPONENT INVENTORY"/>
    <x v="49"/>
    <s v="NO DUPLICATE ACCOUNTING OF COMPONENTS"/>
    <x v="5"/>
    <s v="CM-8-5"/>
    <s v=" "/>
    <s v="N"/>
    <m/>
    <x v="2"/>
    <s v="Y"/>
    <s v="CM-8-5"/>
    <x v="0"/>
    <s v="CM-8-5"/>
    <s v="P1"/>
    <x v="0"/>
  </r>
  <r>
    <x v="4"/>
    <x v="4"/>
    <s v="INFORMATION SYSTEM COMPONENT INVENTORY"/>
    <x v="49"/>
    <s v="ASSESSED CONFIGURATIONS / APPROVED DEVIATIONS"/>
    <x v="6"/>
    <s v="CM-8-6"/>
    <s v="CM-2,CM-6"/>
    <s v="N"/>
    <m/>
    <x v="2"/>
    <s v="N"/>
    <s v=" "/>
    <x v="1"/>
    <s v=" "/>
    <s v="P1"/>
    <x v="0"/>
  </r>
  <r>
    <x v="4"/>
    <x v="4"/>
    <s v="INFORMATION SYSTEM COMPONENT INVENTORY"/>
    <x v="49"/>
    <s v="CENTRALIZED REPOSITORY"/>
    <x v="7"/>
    <s v="CM-8-7"/>
    <s v=" "/>
    <s v="N"/>
    <m/>
    <x v="2"/>
    <s v="N"/>
    <s v=" "/>
    <x v="1"/>
    <s v=" "/>
    <s v="P1"/>
    <x v="0"/>
  </r>
  <r>
    <x v="4"/>
    <x v="4"/>
    <s v="INFORMATION SYSTEM COMPONENT INVENTORY"/>
    <x v="49"/>
    <s v="AUTOMATED LOCATION TRACKING"/>
    <x v="8"/>
    <s v="CM-8-8"/>
    <s v=" "/>
    <s v="N"/>
    <m/>
    <x v="2"/>
    <s v="N"/>
    <s v=" "/>
    <x v="1"/>
    <s v=" "/>
    <s v="P1"/>
    <x v="0"/>
  </r>
  <r>
    <x v="4"/>
    <x v="4"/>
    <s v="INFORMATION SYSTEM COMPONENT INVENTORY"/>
    <x v="49"/>
    <s v="ASSIGNMENT OF COMPONENTS TO SYSTEMS"/>
    <x v="9"/>
    <s v="CM-8-9"/>
    <s v="SA-4"/>
    <s v="N"/>
    <m/>
    <x v="2"/>
    <s v="N"/>
    <s v=" "/>
    <x v="1"/>
    <s v=" "/>
    <s v="P1"/>
    <x v="0"/>
  </r>
  <r>
    <x v="4"/>
    <x v="4"/>
    <s v="CONFIGURATION MANAGEMENT PLAN"/>
    <x v="50"/>
    <s v=""/>
    <x v="0"/>
    <s v="CM-9-0"/>
    <s v="CM-2, CM-3, CM-4, CM-5, CM-8, SA-10"/>
    <s v="N"/>
    <m/>
    <x v="2"/>
    <s v="Y"/>
    <s v="CM-9-0"/>
    <x v="0"/>
    <s v="CM-9-0"/>
    <s v="P1"/>
    <x v="0"/>
  </r>
  <r>
    <x v="4"/>
    <x v="4"/>
    <s v="CONFIGURATION MANAGEMENT PLAN"/>
    <x v="50"/>
    <s v="ASSIGNMENT OF RESPONSIBILITY"/>
    <x v="1"/>
    <s v="CM-9-1"/>
    <s v=" "/>
    <s v="N"/>
    <m/>
    <x v="2"/>
    <s v="N"/>
    <s v=" "/>
    <x v="1"/>
    <s v=" "/>
    <s v="P1"/>
    <x v="0"/>
  </r>
  <r>
    <x v="4"/>
    <x v="4"/>
    <s v="SOFTWARE USAGE RESTRICTIONS"/>
    <x v="51"/>
    <s v=""/>
    <x v="0"/>
    <s v="CM-10-0"/>
    <s v="AC-17, CM-8, SC-7"/>
    <s v="Y"/>
    <s v="CM-10-0"/>
    <x v="5"/>
    <s v="Y"/>
    <s v="CM-10-0"/>
    <x v="0"/>
    <s v="CM-10-0"/>
    <s v="P2"/>
    <x v="0"/>
  </r>
  <r>
    <x v="4"/>
    <x v="4"/>
    <s v="SOFTWARE USAGE RESTRICTIONS"/>
    <x v="51"/>
    <s v="OPEN SOURCE SOFTWARE"/>
    <x v="1"/>
    <s v="CM-10-1"/>
    <s v=" "/>
    <s v="N"/>
    <m/>
    <x v="2"/>
    <s v="Y"/>
    <s v="CM-10-1"/>
    <x v="0"/>
    <s v="CM-10-1"/>
    <s v="P2"/>
    <x v="0"/>
  </r>
  <r>
    <x v="4"/>
    <x v="4"/>
    <s v="USER-INSTALLED SOFTWARE"/>
    <x v="52"/>
    <s v=""/>
    <x v="0"/>
    <s v="CM-11-0"/>
    <s v="AC-3, CM-2, CM-3, CM-5, CM-6, CM-7, PL-4"/>
    <s v="Y"/>
    <s v="CM-11-0"/>
    <x v="5"/>
    <s v="Y"/>
    <s v="CM-11-0"/>
    <x v="0"/>
    <s v="CM-11-0"/>
    <s v="P1"/>
    <x v="0"/>
  </r>
  <r>
    <x v="4"/>
    <x v="4"/>
    <s v="USER-INSTALLED SOFTWARE"/>
    <x v="52"/>
    <s v="ALERTS FOR UNAUTHORIZED INSTALLATIONS"/>
    <x v="1"/>
    <s v="CM-11-1"/>
    <s v="CA-7,SI-4"/>
    <s v="N"/>
    <m/>
    <x v="2"/>
    <s v="N"/>
    <s v=" "/>
    <x v="0"/>
    <s v="CM-11-1"/>
    <s v="P1"/>
    <x v="0"/>
  </r>
  <r>
    <x v="4"/>
    <x v="4"/>
    <s v="USER-INSTALLED SOFTWARE"/>
    <x v="52"/>
    <s v="PROHIBIT INSTALLATION WITHOUT PRIVILEGED STATUS"/>
    <x v="2"/>
    <s v="CM-11-2"/>
    <s v="AC-6"/>
    <s v="N"/>
    <m/>
    <x v="2"/>
    <s v="N"/>
    <s v=" "/>
    <x v="1"/>
    <s v=" "/>
    <s v="P1"/>
    <x v="0"/>
  </r>
  <r>
    <x v="5"/>
    <x v="5"/>
    <s v="CONTINGENCY PLANNING POLICY AND PROCEDURES"/>
    <x v="53"/>
    <s v=""/>
    <x v="0"/>
    <s v="CP-1-0"/>
    <s v="PM-9"/>
    <s v="Y"/>
    <s v="CP-1-0"/>
    <x v="0"/>
    <s v="Y"/>
    <s v="CP-1-0"/>
    <x v="0"/>
    <s v="CP-1-0"/>
    <s v="P1"/>
    <x v="0"/>
  </r>
  <r>
    <x v="5"/>
    <x v="5"/>
    <s v="CONTINGENCY PLAN"/>
    <x v="54"/>
    <s v=""/>
    <x v="0"/>
    <s v="CP-2-0"/>
    <s v="AC-14, CP-6, CP-7, CP-8, CP-9, CP-10, IR-4, IR-8, MP-2, MP-4, MP-5, PM-8, PM-11"/>
    <s v="Y"/>
    <s v="CP-2-0"/>
    <x v="5"/>
    <s v="Y"/>
    <s v="CP-2-0"/>
    <x v="0"/>
    <s v="CP-2-0"/>
    <s v="P1"/>
    <x v="0"/>
  </r>
  <r>
    <x v="5"/>
    <x v="5"/>
    <s v="CONTINGENCY PLAN"/>
    <x v="54"/>
    <s v="COORDINATE WITH RELATED PLANS"/>
    <x v="1"/>
    <s v="CP-2-1"/>
    <s v=" "/>
    <s v="N"/>
    <m/>
    <x v="2"/>
    <s v="Y"/>
    <s v="CP-2-1"/>
    <x v="0"/>
    <s v="CP-2-1"/>
    <s v="P1"/>
    <x v="0"/>
  </r>
  <r>
    <x v="5"/>
    <x v="5"/>
    <s v="CONTINGENCY PLAN"/>
    <x v="54"/>
    <s v="CAPACITY PLANNING"/>
    <x v="2"/>
    <s v="CP-2-2"/>
    <s v=" "/>
    <s v="N"/>
    <m/>
    <x v="2"/>
    <s v="Y"/>
    <s v="CP-2-2"/>
    <x v="0"/>
    <s v="CP-2-2"/>
    <s v="P1"/>
    <x v="0"/>
  </r>
  <r>
    <x v="5"/>
    <x v="5"/>
    <s v="CONTINGENCY PLAN"/>
    <x v="54"/>
    <s v="RESUME ESSENTIAL MISSIONS / BUSINESS FUNCTIONS"/>
    <x v="3"/>
    <s v="CP-2-3"/>
    <s v="PE-12"/>
    <s v="N"/>
    <m/>
    <x v="2"/>
    <s v="Y"/>
    <s v="CP-2-3"/>
    <x v="0"/>
    <s v="CP-2-3"/>
    <s v="P1"/>
    <x v="0"/>
  </r>
  <r>
    <x v="5"/>
    <x v="5"/>
    <s v="CONTINGENCY PLAN"/>
    <x v="54"/>
    <s v="RESUME ALL MISSIONS / BUSINESS FUNCTIONS"/>
    <x v="4"/>
    <s v="CP-2-4"/>
    <s v="PE-12"/>
    <s v="N"/>
    <m/>
    <x v="2"/>
    <s v="N"/>
    <s v=" "/>
    <x v="0"/>
    <s v="CP-2-4"/>
    <s v="P1"/>
    <x v="0"/>
  </r>
  <r>
    <x v="5"/>
    <x v="5"/>
    <s v="CONTINGENCY PLAN"/>
    <x v="54"/>
    <s v="CONTINUE ESSENTIAL MISSIONS / BUSINESS FUNCTIONS"/>
    <x v="5"/>
    <s v="CP-2-5"/>
    <s v="PE-12"/>
    <s v="N"/>
    <m/>
    <x v="2"/>
    <s v="N"/>
    <s v=" "/>
    <x v="0"/>
    <s v="CP-2-5"/>
    <s v="P1"/>
    <x v="0"/>
  </r>
  <r>
    <x v="5"/>
    <x v="5"/>
    <s v="CONTINGENCY PLAN"/>
    <x v="54"/>
    <s v="ALTERNATE PROCESSING / STORAGE SITE"/>
    <x v="6"/>
    <s v="CP-2-6"/>
    <s v="PE-12"/>
    <s v="N"/>
    <m/>
    <x v="2"/>
    <s v="N"/>
    <s v=" "/>
    <x v="1"/>
    <s v=" "/>
    <s v="P1"/>
    <x v="0"/>
  </r>
  <r>
    <x v="5"/>
    <x v="5"/>
    <s v="CONTINGENCY PLAN"/>
    <x v="54"/>
    <s v="COORDINATE WITH EXTERNAL SERVICE PROVIDERS"/>
    <x v="7"/>
    <s v="CP-2-7"/>
    <s v="SA-9"/>
    <s v="N"/>
    <m/>
    <x v="2"/>
    <s v="N"/>
    <s v=" "/>
    <x v="1"/>
    <s v=" "/>
    <s v="P1"/>
    <x v="0"/>
  </r>
  <r>
    <x v="5"/>
    <x v="5"/>
    <s v="CONTINGENCY PLAN"/>
    <x v="54"/>
    <s v="IDENTIFY CRITICAL ASSETS"/>
    <x v="8"/>
    <s v="CP-2-8"/>
    <s v="SA-14,SA-15"/>
    <s v="N"/>
    <m/>
    <x v="2"/>
    <s v="Y"/>
    <s v="CP-2-8"/>
    <x v="0"/>
    <s v="CP-2-8"/>
    <s v="P1"/>
    <x v="0"/>
  </r>
  <r>
    <x v="5"/>
    <x v="5"/>
    <s v="CONTINGENCY TRAINING"/>
    <x v="55"/>
    <s v=""/>
    <x v="0"/>
    <s v="CP-3-0"/>
    <s v="AT-2, AT-3, CP-2, IR-2"/>
    <s v="Y"/>
    <s v="CP-3-0"/>
    <x v="5"/>
    <s v="Y"/>
    <s v="CP-3-0"/>
    <x v="0"/>
    <s v="CP-3-0"/>
    <s v="P2"/>
    <x v="0"/>
  </r>
  <r>
    <x v="5"/>
    <x v="5"/>
    <s v="CONTINGENCY TRAINING"/>
    <x v="55"/>
    <s v="SIMULATED EVENTS"/>
    <x v="1"/>
    <s v="CP-3-1"/>
    <s v=" "/>
    <s v="N"/>
    <m/>
    <x v="2"/>
    <s v="N"/>
    <s v=" "/>
    <x v="0"/>
    <s v="CP-3-1"/>
    <s v="P2"/>
    <x v="0"/>
  </r>
  <r>
    <x v="5"/>
    <x v="5"/>
    <s v="CONTINGENCY TRAINING"/>
    <x v="55"/>
    <s v="AUTOMATED TRAINING ENVIRONMENTS"/>
    <x v="2"/>
    <s v="CP-3-2"/>
    <s v=" "/>
    <s v="N"/>
    <m/>
    <x v="2"/>
    <s v="N"/>
    <s v=" "/>
    <x v="1"/>
    <s v=" "/>
    <s v="P2"/>
    <x v="0"/>
  </r>
  <r>
    <x v="5"/>
    <x v="5"/>
    <s v="CONTINGENCY PLAN TESTING"/>
    <x v="56"/>
    <s v=""/>
    <x v="0"/>
    <s v="CP-4-0"/>
    <s v="CP-2, CP-3, IR-3"/>
    <s v="Y"/>
    <s v="CP-4-0"/>
    <x v="5"/>
    <s v="Y"/>
    <s v="CP-4-0"/>
    <x v="0"/>
    <s v="CP-4-0"/>
    <s v="P2"/>
    <x v="0"/>
  </r>
  <r>
    <x v="5"/>
    <x v="5"/>
    <s v="CONTINGENCY PLAN TESTING"/>
    <x v="56"/>
    <s v="COORDINATE WITH RELATED PLANS"/>
    <x v="1"/>
    <s v="CP-4-1"/>
    <s v="IR-8,PM-8"/>
    <s v="N"/>
    <m/>
    <x v="2"/>
    <s v="Y"/>
    <s v="CP-4-1"/>
    <x v="0"/>
    <s v="CP-4-1"/>
    <s v="P2"/>
    <x v="0"/>
  </r>
  <r>
    <x v="5"/>
    <x v="5"/>
    <s v="CONTINGENCY PLAN TESTING"/>
    <x v="56"/>
    <s v="ALTERNATE PROCESSING SITE"/>
    <x v="2"/>
    <s v="CP-4-2"/>
    <s v="CP-7"/>
    <s v="N"/>
    <m/>
    <x v="2"/>
    <s v="N"/>
    <s v=" "/>
    <x v="0"/>
    <s v="CP-4-2"/>
    <s v="P2"/>
    <x v="0"/>
  </r>
  <r>
    <x v="5"/>
    <x v="5"/>
    <s v="CONTINGENCY PLAN TESTING"/>
    <x v="56"/>
    <s v="AUTOMATED TESTING"/>
    <x v="3"/>
    <s v="CP-4-3"/>
    <s v=" "/>
    <s v="N"/>
    <m/>
    <x v="2"/>
    <s v="N"/>
    <s v=" "/>
    <x v="1"/>
    <s v=" "/>
    <s v="P2"/>
    <x v="0"/>
  </r>
  <r>
    <x v="5"/>
    <x v="5"/>
    <s v="CONTINGENCY PLAN TESTING"/>
    <x v="56"/>
    <s v="FULL RECOVERY / RECONSTITUTION"/>
    <x v="4"/>
    <s v="CP-4-4"/>
    <s v="CP-10,SC-24"/>
    <s v="N"/>
    <m/>
    <x v="2"/>
    <s v="N"/>
    <s v=" "/>
    <x v="1"/>
    <s v=" "/>
    <s v="P2"/>
    <x v="0"/>
  </r>
  <r>
    <x v="5"/>
    <x v="5"/>
    <s v="ALTERNATE STORAGE SITE"/>
    <x v="57"/>
    <s v=""/>
    <x v="0"/>
    <s v="CP-6-0"/>
    <s v="CP-2, CP-7, CP-9, CP-10, MP-4"/>
    <s v="N"/>
    <m/>
    <x v="2"/>
    <s v="Y"/>
    <s v="CP-6-0"/>
    <x v="0"/>
    <s v="CP-6-0"/>
    <s v="P1"/>
    <x v="0"/>
  </r>
  <r>
    <x v="5"/>
    <x v="5"/>
    <s v="ALTERNATE STORAGE SITE"/>
    <x v="57"/>
    <s v="SEPARATION FROM PRIMARY SITE"/>
    <x v="1"/>
    <s v="CP-6-1"/>
    <s v="RA-3"/>
    <s v="N"/>
    <m/>
    <x v="2"/>
    <s v="Y"/>
    <s v="CP-6-1"/>
    <x v="0"/>
    <s v="CP-6-1"/>
    <s v="P1"/>
    <x v="0"/>
  </r>
  <r>
    <x v="5"/>
    <x v="5"/>
    <s v="ALTERNATE STORAGE SITE"/>
    <x v="57"/>
    <s v="RECOVERY TIME / POINT OBJECTIVES"/>
    <x v="2"/>
    <s v="CP-6-2"/>
    <s v=" "/>
    <s v="N"/>
    <m/>
    <x v="2"/>
    <s v="N"/>
    <s v=" "/>
    <x v="0"/>
    <s v="CP-6-2"/>
    <s v="P1"/>
    <x v="0"/>
  </r>
  <r>
    <x v="5"/>
    <x v="5"/>
    <s v="ALTERNATE STORAGE SITE"/>
    <x v="57"/>
    <s v="ACCESSIBILITY"/>
    <x v="3"/>
    <s v="CP-6-3"/>
    <s v="RA-3"/>
    <s v="N"/>
    <m/>
    <x v="2"/>
    <s v="Y"/>
    <s v="CP-6-3"/>
    <x v="0"/>
    <s v="CP-6-3"/>
    <s v="P1"/>
    <x v="0"/>
  </r>
  <r>
    <x v="5"/>
    <x v="5"/>
    <s v="ALTERNATE PROCESSING SITE"/>
    <x v="58"/>
    <s v=""/>
    <x v="0"/>
    <s v="CP-7-0"/>
    <s v="CP-2, CP-6, CP-8, CP-9, CP-10, MA-6"/>
    <s v="N"/>
    <m/>
    <x v="2"/>
    <s v="Y"/>
    <s v="CP-7-0"/>
    <x v="0"/>
    <s v="CP-7-0"/>
    <s v="P1"/>
    <x v="0"/>
  </r>
  <r>
    <x v="5"/>
    <x v="5"/>
    <s v="ALTERNATE PROCESSING SITE"/>
    <x v="58"/>
    <s v="SEPARATION FROM PRIMARY SITE"/>
    <x v="1"/>
    <s v="CP-7-1"/>
    <s v="RA-3"/>
    <s v="N"/>
    <m/>
    <x v="2"/>
    <s v="Y"/>
    <s v="CP-7-1"/>
    <x v="0"/>
    <s v="CP-7-1"/>
    <s v="P1"/>
    <x v="0"/>
  </r>
  <r>
    <x v="5"/>
    <x v="5"/>
    <s v="ALTERNATE PROCESSING SITE"/>
    <x v="58"/>
    <s v="ACCESSIBILITY"/>
    <x v="2"/>
    <s v="CP-7-2"/>
    <s v="RA-3"/>
    <s v="N"/>
    <m/>
    <x v="2"/>
    <s v="Y"/>
    <s v="CP-7-2"/>
    <x v="0"/>
    <s v="CP-7-2"/>
    <s v="P1"/>
    <x v="0"/>
  </r>
  <r>
    <x v="5"/>
    <x v="5"/>
    <s v="ALTERNATE PROCESSING SITE"/>
    <x v="58"/>
    <s v="PRIORITY OF SERVICE"/>
    <x v="3"/>
    <s v="CP-7-3"/>
    <s v=" "/>
    <s v="N"/>
    <m/>
    <x v="2"/>
    <s v="Y"/>
    <s v="CP-7-3"/>
    <x v="0"/>
    <s v="CP-7-3"/>
    <s v="P1"/>
    <x v="0"/>
  </r>
  <r>
    <x v="5"/>
    <x v="5"/>
    <s v="ALTERNATE PROCESSING SITE"/>
    <x v="58"/>
    <s v="PREPARATION FOR USE"/>
    <x v="4"/>
    <s v="CP-7-4"/>
    <s v="CM-2, CM-6"/>
    <s v="N"/>
    <m/>
    <x v="2"/>
    <s v="N"/>
    <s v=" "/>
    <x v="0"/>
    <s v="CP-7-4"/>
    <s v="P1"/>
    <x v="0"/>
  </r>
  <r>
    <x v="5"/>
    <x v="5"/>
    <s v="ALTERNATE PROCESSING SITE"/>
    <x v="58"/>
    <s v="EQUIVALENT INFORMATION SECURITY SAFEGUARDS"/>
    <x v="5"/>
    <s v="CP-7-5"/>
    <s v="Withdrawn"/>
    <s v="N"/>
    <m/>
    <x v="2"/>
    <s v="N"/>
    <s v=" "/>
    <x v="1"/>
    <s v=" "/>
    <s v="P1"/>
    <x v="0"/>
  </r>
  <r>
    <x v="5"/>
    <x v="5"/>
    <s v="ALTERNATE PROCESSING SITE"/>
    <x v="58"/>
    <s v="INABILITY TO RETURN TO PRIMARY SITE"/>
    <x v="6"/>
    <s v="CP-7-6"/>
    <s v=" "/>
    <s v="N"/>
    <m/>
    <x v="2"/>
    <s v="N"/>
    <s v=" "/>
    <x v="1"/>
    <s v=" "/>
    <s v="P1"/>
    <x v="0"/>
  </r>
  <r>
    <x v="5"/>
    <x v="5"/>
    <s v="TELECOMMUNICATIONS SERVICES"/>
    <x v="59"/>
    <s v=""/>
    <x v="0"/>
    <s v="CP-8-0"/>
    <s v="CP-2, CP-6, CP-7"/>
    <s v="N"/>
    <m/>
    <x v="2"/>
    <s v="Y"/>
    <s v="CP-8-0"/>
    <x v="0"/>
    <s v="CP-8-0"/>
    <s v="P1"/>
    <x v="0"/>
  </r>
  <r>
    <x v="5"/>
    <x v="5"/>
    <s v="TELECOMMUNICATIONS SERVICES"/>
    <x v="59"/>
    <s v="PRIORITY OF SERVICE PROVISIONS"/>
    <x v="1"/>
    <s v="CP-8-1"/>
    <s v=" "/>
    <s v="N"/>
    <m/>
    <x v="2"/>
    <s v="Y"/>
    <s v="CP-8-1"/>
    <x v="0"/>
    <s v="CP-8-1"/>
    <s v="P1"/>
    <x v="0"/>
  </r>
  <r>
    <x v="5"/>
    <x v="5"/>
    <s v="TELECOMMUNICATIONS SERVICES"/>
    <x v="59"/>
    <s v="SINGLE POINTS OF FAILURE"/>
    <x v="2"/>
    <s v="CP-8-2"/>
    <s v=" "/>
    <s v="N"/>
    <m/>
    <x v="2"/>
    <s v="Y"/>
    <s v="CP-8-2"/>
    <x v="0"/>
    <s v="CP-8-2"/>
    <s v="P1"/>
    <x v="0"/>
  </r>
  <r>
    <x v="5"/>
    <x v="5"/>
    <s v="TELECOMMUNICATIONS SERVICES"/>
    <x v="59"/>
    <s v="SEPARATION OF PRIMARY / ALTERNATE PROVIDERS"/>
    <x v="3"/>
    <s v="CP-8-3"/>
    <s v=" "/>
    <s v="N"/>
    <m/>
    <x v="2"/>
    <s v="N"/>
    <s v=" "/>
    <x v="0"/>
    <s v="CP-8-3"/>
    <s v="P1"/>
    <x v="0"/>
  </r>
  <r>
    <x v="5"/>
    <x v="5"/>
    <s v="TELECOMMUNICATIONS SERVICES"/>
    <x v="59"/>
    <s v="PROVIDER CONTINGENCY PLAN"/>
    <x v="4"/>
    <s v="CP-8-4"/>
    <s v=" "/>
    <s v="N"/>
    <m/>
    <x v="2"/>
    <s v="N"/>
    <s v=" "/>
    <x v="0"/>
    <s v="CP-8-4"/>
    <s v="P1"/>
    <x v="0"/>
  </r>
  <r>
    <x v="5"/>
    <x v="5"/>
    <s v="TELECOMMUNICATIONS SERVICES"/>
    <x v="59"/>
    <s v="ALTERNATE TELECOMMUNICATION SERVICE TESTING"/>
    <x v="5"/>
    <s v="CP-8-5"/>
    <s v=" "/>
    <s v="N"/>
    <m/>
    <x v="2"/>
    <s v="N"/>
    <s v=" "/>
    <x v="1"/>
    <s v=" "/>
    <s v="P1"/>
    <x v="0"/>
  </r>
  <r>
    <x v="5"/>
    <x v="5"/>
    <s v="INFORMATION SYSTEM BACKUP"/>
    <x v="60"/>
    <s v=""/>
    <x v="0"/>
    <s v="CP-9-0"/>
    <s v="CP-2, CP-6, MP-4, MP-5, SC-13"/>
    <s v="Y"/>
    <s v="CP-9-0"/>
    <x v="1"/>
    <s v="Y"/>
    <s v="CP-9-0"/>
    <x v="0"/>
    <s v="CP-9-0"/>
    <s v="P1"/>
    <x v="0"/>
  </r>
  <r>
    <x v="5"/>
    <x v="5"/>
    <s v="INFORMATION SYSTEM BACKUP"/>
    <x v="60"/>
    <s v="TESTING FOR RELIABILITY / INTEGRITY"/>
    <x v="1"/>
    <s v="CP-9-1"/>
    <s v="CP-4"/>
    <s v="N"/>
    <m/>
    <x v="2"/>
    <s v="Y"/>
    <s v="CP-9-1"/>
    <x v="0"/>
    <s v="CP-9-1"/>
    <s v="P1"/>
    <x v="0"/>
  </r>
  <r>
    <x v="5"/>
    <x v="5"/>
    <s v="INFORMATION SYSTEM BACKUP"/>
    <x v="60"/>
    <s v="TEST RESTORATION USING SAMPLING"/>
    <x v="2"/>
    <s v="CP-9-2"/>
    <s v="CP-4"/>
    <s v="N"/>
    <m/>
    <x v="2"/>
    <s v="N"/>
    <s v=" "/>
    <x v="0"/>
    <s v="CP-9-2"/>
    <s v="P1"/>
    <x v="0"/>
  </r>
  <r>
    <x v="5"/>
    <x v="5"/>
    <s v="INFORMATION SYSTEM BACKUP"/>
    <x v="60"/>
    <s v="SEPARATE STORAGE FOR CRITICAL INFORMATION"/>
    <x v="3"/>
    <s v="CP-9-3"/>
    <s v="CM-2,CM-8"/>
    <s v="N"/>
    <m/>
    <x v="2"/>
    <s v="Y"/>
    <s v="CP-9-3"/>
    <x v="0"/>
    <s v="CP-9-3"/>
    <s v="P1"/>
    <x v="0"/>
  </r>
  <r>
    <x v="5"/>
    <x v="5"/>
    <s v="INFORMATION SYSTEM BACKUP"/>
    <x v="60"/>
    <s v="PROTECTION FROM UNAUTHORIZED MODIFICATION"/>
    <x v="4"/>
    <s v="CP-9-4"/>
    <s v="Withdrawn"/>
    <s v="N"/>
    <m/>
    <x v="2"/>
    <s v="N"/>
    <s v=" "/>
    <x v="1"/>
    <s v=" "/>
    <s v="P1"/>
    <x v="0"/>
  </r>
  <r>
    <x v="5"/>
    <x v="5"/>
    <s v="INFORMATION SYSTEM BACKUP"/>
    <x v="60"/>
    <s v="TRANSFER TO ALTERNATE STORAGE SITE"/>
    <x v="5"/>
    <s v="CP-9-5"/>
    <s v=" "/>
    <s v="N"/>
    <m/>
    <x v="2"/>
    <s v="N"/>
    <s v=" "/>
    <x v="0"/>
    <s v="CP-9-5"/>
    <s v="P1"/>
    <x v="0"/>
  </r>
  <r>
    <x v="5"/>
    <x v="5"/>
    <s v="INFORMATION SYSTEM BACKUP"/>
    <x v="60"/>
    <s v="REDUNDANT SECONDARY SYSTEM"/>
    <x v="6"/>
    <s v="CP-9-6"/>
    <s v="CP-7,CP-10"/>
    <s v="N"/>
    <m/>
    <x v="2"/>
    <s v="N"/>
    <s v=" "/>
    <x v="1"/>
    <s v=" "/>
    <s v="P1"/>
    <x v="0"/>
  </r>
  <r>
    <x v="5"/>
    <x v="5"/>
    <s v="INFORMATION SYSTEM BACKUP"/>
    <x v="60"/>
    <s v="DUAL AUTHORIZATION"/>
    <x v="7"/>
    <s v="CP-9-7"/>
    <s v="AC-3,MP-2"/>
    <s v="N"/>
    <m/>
    <x v="2"/>
    <s v="N"/>
    <s v=" "/>
    <x v="1"/>
    <s v=" "/>
    <s v="P1"/>
    <x v="0"/>
  </r>
  <r>
    <x v="5"/>
    <x v="5"/>
    <s v="INFORMATION SYSTEM RECOVERY AND RECONSTITUTION"/>
    <x v="61"/>
    <s v=""/>
    <x v="0"/>
    <s v="CP-10-0"/>
    <s v="CA-2, CA-6, CA-7, CP-2, CP-6, CP-7, CP-9, SC-24"/>
    <s v="Y"/>
    <s v="CP-10-0"/>
    <x v="5"/>
    <s v="Y"/>
    <s v="CP-10-0"/>
    <x v="0"/>
    <s v="CP-10-0"/>
    <s v="P1"/>
    <x v="0"/>
  </r>
  <r>
    <x v="5"/>
    <x v="5"/>
    <s v="INFORMATION SYSTEM RECOVERY AND RECONSTITUTION"/>
    <x v="61"/>
    <s v="CONTINGENCY PLAN TESTING"/>
    <x v="1"/>
    <s v="CP-10-1"/>
    <s v="Withdrawn"/>
    <s v="N"/>
    <m/>
    <x v="2"/>
    <s v="N"/>
    <s v=" "/>
    <x v="1"/>
    <s v=" "/>
    <s v="P1"/>
    <x v="0"/>
  </r>
  <r>
    <x v="5"/>
    <x v="5"/>
    <s v="INFORMATION SYSTEM RECOVERY AND RECONSTITUTION"/>
    <x v="61"/>
    <s v="TRANSACTION RECOVERY"/>
    <x v="2"/>
    <s v="CP-10-2"/>
    <s v=" "/>
    <s v="N"/>
    <m/>
    <x v="2"/>
    <s v="Y"/>
    <s v="CP-10-2"/>
    <x v="0"/>
    <s v="CP-10-2"/>
    <s v="P1"/>
    <x v="0"/>
  </r>
  <r>
    <x v="5"/>
    <x v="5"/>
    <s v="INFORMATION SYSTEM RECOVERY AND RECONSTITUTION"/>
    <x v="61"/>
    <s v="COMPENSATING SECURITY CONTROLS"/>
    <x v="3"/>
    <s v="CP-10-3"/>
    <s v="Withdrawn"/>
    <s v="N"/>
    <m/>
    <x v="2"/>
    <s v="N"/>
    <s v=" "/>
    <x v="1"/>
    <s v=" "/>
    <s v="P1"/>
    <x v="0"/>
  </r>
  <r>
    <x v="5"/>
    <x v="5"/>
    <s v="INFORMATION SYSTEM RECOVERY AND RECONSTITUTION"/>
    <x v="61"/>
    <s v="RESTORE WITHIN TIME PERIOD"/>
    <x v="4"/>
    <s v="CP-10-4"/>
    <s v="CM-2"/>
    <s v="N"/>
    <m/>
    <x v="2"/>
    <s v="N"/>
    <s v=" "/>
    <x v="0"/>
    <s v="CP-10-4"/>
    <s v="P1"/>
    <x v="0"/>
  </r>
  <r>
    <x v="5"/>
    <x v="5"/>
    <s v="INFORMATION SYSTEM RECOVERY AND RECONSTITUTION"/>
    <x v="61"/>
    <s v="FAILOVER CAPABILITY"/>
    <x v="5"/>
    <s v="CP-10-5"/>
    <s v="Withdrawn"/>
    <s v="N"/>
    <m/>
    <x v="2"/>
    <s v="N"/>
    <s v=" "/>
    <x v="1"/>
    <s v=" "/>
    <s v="P1"/>
    <x v="0"/>
  </r>
  <r>
    <x v="5"/>
    <x v="5"/>
    <s v="INFORMATION SYSTEM RECOVERY AND RECONSTITUTION"/>
    <x v="61"/>
    <s v="COMPONENT PROTECTION"/>
    <x v="6"/>
    <s v="CP-10-6"/>
    <s v="AC-3,AC-6,PE-3"/>
    <s v="N"/>
    <m/>
    <x v="2"/>
    <s v="N"/>
    <s v=" "/>
    <x v="1"/>
    <s v=" "/>
    <s v="P1"/>
    <x v="0"/>
  </r>
  <r>
    <x v="6"/>
    <x v="6"/>
    <s v="IDENTIFICATION AND AUTHENTICATION POLICY AND PROCEDURES"/>
    <x v="62"/>
    <s v=""/>
    <x v="0"/>
    <s v="IA-1-0"/>
    <s v="PM-9"/>
    <s v="Y"/>
    <s v="IA-1-0"/>
    <x v="0"/>
    <s v="Y"/>
    <s v="IA-1-0"/>
    <x v="0"/>
    <s v="IA-1-0"/>
    <s v="P1"/>
    <x v="0"/>
  </r>
  <r>
    <x v="6"/>
    <x v="6"/>
    <s v="IDENTIFICATION AND AUTHENTICATION (ORGANIZATIONAL USERS)"/>
    <x v="63"/>
    <s v=""/>
    <x v="0"/>
    <s v="IA-2-0"/>
    <s v="AC-2, AC-3, AC-14, AC-17, AC-18, IA-4, IA-5, IA-8"/>
    <s v="Y"/>
    <s v="IA-2-0"/>
    <x v="3"/>
    <s v="Y"/>
    <s v="IA-2-0"/>
    <x v="0"/>
    <s v="IA-2-0"/>
    <s v="P1"/>
    <x v="0"/>
  </r>
  <r>
    <x v="6"/>
    <x v="6"/>
    <s v="IDENTIFICATION AND AUTHENTICATION (ORGANIZATIONAL USERS)"/>
    <x v="63"/>
    <s v="NETWORK ACCESS TO PRIVILEGED ACCOUNTS"/>
    <x v="1"/>
    <s v="IA-2-1"/>
    <s v="AC-6"/>
    <s v="Y"/>
    <s v="IA-2-1"/>
    <x v="1"/>
    <s v="Y"/>
    <s v="IA-2-1"/>
    <x v="0"/>
    <s v="IA-2-1"/>
    <s v="P1"/>
    <x v="0"/>
  </r>
  <r>
    <x v="6"/>
    <x v="6"/>
    <s v="IDENTIFICATION AND AUTHENTICATION (ORGANIZATIONAL USERS)"/>
    <x v="63"/>
    <s v="NETWORK ACCESS TO NON-PRIVILEGED ACCOUNTS"/>
    <x v="2"/>
    <s v="IA-2-2"/>
    <s v=" "/>
    <s v="N"/>
    <m/>
    <x v="2"/>
    <s v="Y"/>
    <s v="IA-2-2"/>
    <x v="0"/>
    <s v="IA-2-2"/>
    <s v="P1"/>
    <x v="0"/>
  </r>
  <r>
    <x v="6"/>
    <x v="6"/>
    <s v="IDENTIFICATION AND AUTHENTICATION (ORGANIZATIONAL USERS)"/>
    <x v="63"/>
    <s v="LOCAL ACCESS TO PRIVILEGED ACCOUNTS"/>
    <x v="3"/>
    <s v="IA-2-3"/>
    <s v="AC-6"/>
    <s v="N"/>
    <m/>
    <x v="2"/>
    <s v="Y"/>
    <s v="IA-2-3"/>
    <x v="0"/>
    <s v="IA-2-3"/>
    <s v="P1"/>
    <x v="0"/>
  </r>
  <r>
    <x v="6"/>
    <x v="6"/>
    <s v="IDENTIFICATION AND AUTHENTICATION (ORGANIZATIONAL USERS)"/>
    <x v="63"/>
    <s v="LOCAL ACCESS TO NON-PRIVILEGED ACCOUNTS"/>
    <x v="4"/>
    <s v="IA-2-4"/>
    <s v=" "/>
    <s v="N"/>
    <m/>
    <x v="2"/>
    <s v="N"/>
    <s v=" "/>
    <x v="0"/>
    <s v="IA-2-4"/>
    <s v="P1"/>
    <x v="0"/>
  </r>
  <r>
    <x v="6"/>
    <x v="6"/>
    <s v="IDENTIFICATION AND AUTHENTICATION (ORGANIZATIONAL USERS)"/>
    <x v="63"/>
    <s v="GROUP AUTHENTICATION"/>
    <x v="5"/>
    <s v="IA-2-5"/>
    <s v=" "/>
    <s v="N"/>
    <m/>
    <x v="2"/>
    <s v="Y"/>
    <s v="IA-2-5"/>
    <x v="0"/>
    <s v="IA-2-5"/>
    <s v="P1"/>
    <x v="0"/>
  </r>
  <r>
    <x v="6"/>
    <x v="6"/>
    <s v="IDENTIFICATION AND AUTHENTICATION (ORGANIZATIONAL USERS)"/>
    <x v="63"/>
    <s v="NETWORK ACCESS TO PRIVILEGED ACCOUNTS - SEPARATE DEVICE"/>
    <x v="6"/>
    <s v="IA-2-6"/>
    <s v="AC-6"/>
    <s v="N"/>
    <m/>
    <x v="2"/>
    <s v="N"/>
    <s v=" "/>
    <x v="1"/>
    <s v=" "/>
    <s v="P1"/>
    <x v="0"/>
  </r>
  <r>
    <x v="6"/>
    <x v="6"/>
    <s v="IDENTIFICATION AND AUTHENTICATION (ORGANIZATIONAL USERS)"/>
    <x v="63"/>
    <s v="NETWORK ACCESS TO NON-PRIVILEGED ACCOUNTS - SEPARATE"/>
    <x v="7"/>
    <s v="IA-2-7"/>
    <s v=" "/>
    <s v="N"/>
    <m/>
    <x v="2"/>
    <s v="N"/>
    <s v=" "/>
    <x v="1"/>
    <s v=" "/>
    <s v="P1"/>
    <x v="0"/>
  </r>
  <r>
    <x v="6"/>
    <x v="6"/>
    <s v="IDENTIFICATION AND AUTHENTICATION (ORGANIZATIONAL USERS)"/>
    <x v="63"/>
    <s v="NETWORK ACCESS TO PRIVILEGED ACCOUNTS - REPLAY RESISTANT"/>
    <x v="8"/>
    <s v="IA-2-8"/>
    <s v=" "/>
    <s v="N"/>
    <m/>
    <x v="2"/>
    <s v="Y"/>
    <s v="IA-2-8"/>
    <x v="0"/>
    <s v="IA-2-8"/>
    <s v="P1"/>
    <x v="0"/>
  </r>
  <r>
    <x v="6"/>
    <x v="6"/>
    <s v="IDENTIFICATION AND AUTHENTICATION (ORGANIZATIONAL USERS)"/>
    <x v="63"/>
    <s v="NETWORK ACCESS TO NON-PRIVILEGED ACCOUNTS - REPLAY RESISTANT"/>
    <x v="9"/>
    <s v="IA-2-9"/>
    <s v=" "/>
    <s v="N"/>
    <m/>
    <x v="2"/>
    <s v="N"/>
    <s v=" "/>
    <x v="0"/>
    <s v="IA-2-9"/>
    <s v="P1"/>
    <x v="0"/>
  </r>
  <r>
    <x v="6"/>
    <x v="6"/>
    <s v="IDENTIFICATION AND AUTHENTICATION (ORGANIZATIONAL USERS)"/>
    <x v="63"/>
    <s v="SINGLE SIGN-ON"/>
    <x v="10"/>
    <s v="IA-2-10"/>
    <s v=" "/>
    <s v="N"/>
    <m/>
    <x v="2"/>
    <s v="N"/>
    <s v=" "/>
    <x v="1"/>
    <s v=" "/>
    <s v="P1"/>
    <x v="0"/>
  </r>
  <r>
    <x v="6"/>
    <x v="6"/>
    <s v="IDENTIFICATION AND AUTHENTICATION (ORGANIZATIONAL USERS)"/>
    <x v="63"/>
    <s v="REMOTE ACCESS - SEPARATE DEVICE"/>
    <x v="11"/>
    <s v="IA-2-11"/>
    <s v="AC-6"/>
    <s v="N"/>
    <m/>
    <x v="2"/>
    <s v="Y"/>
    <s v="IA-2-11"/>
    <x v="0"/>
    <s v="IA-2-11"/>
    <s v="P1"/>
    <x v="0"/>
  </r>
  <r>
    <x v="6"/>
    <x v="6"/>
    <s v="IDENTIFICATION AND AUTHENTICATION (ORGANIZATIONAL USERS)"/>
    <x v="63"/>
    <s v="ACCEPTANCE OF PIV CREDENTIALS"/>
    <x v="12"/>
    <s v="IA-2-12"/>
    <s v="AU-2,PE-3,SA-4"/>
    <s v="Y"/>
    <s v="IA-2-12"/>
    <x v="6"/>
    <s v="Y"/>
    <s v="IA-2-12"/>
    <x v="0"/>
    <s v="IA-2-12"/>
    <s v="P1"/>
    <x v="0"/>
  </r>
  <r>
    <x v="6"/>
    <x v="6"/>
    <s v="IDENTIFICATION AND AUTHENTICATION (ORGANIZATIONAL USERS)"/>
    <x v="63"/>
    <s v="OUT-OF-BAND AUTHENTICATION"/>
    <x v="13"/>
    <s v="IA-2-13"/>
    <s v="IA-10,IA-11,SC-37"/>
    <s v="N"/>
    <m/>
    <x v="2"/>
    <s v="N"/>
    <s v=" "/>
    <x v="1"/>
    <s v=" "/>
    <s v="P1"/>
    <x v="0"/>
  </r>
  <r>
    <x v="6"/>
    <x v="6"/>
    <s v="DEVICE IDENTIFICATION AND AUTHENTICATION"/>
    <x v="64"/>
    <s v=""/>
    <x v="0"/>
    <s v="IA-3-0"/>
    <s v="AC-17, AC-18, AC-19, CA-3, IA-4, IA-5"/>
    <s v="N"/>
    <m/>
    <x v="2"/>
    <s v="Y"/>
    <s v="IA-3-0"/>
    <x v="0"/>
    <s v="IA-3-0"/>
    <s v="P1"/>
    <x v="0"/>
  </r>
  <r>
    <x v="6"/>
    <x v="6"/>
    <s v="DEVICE IDENTIFICATION AND AUTHENTICATION"/>
    <x v="64"/>
    <s v="CRYPTOGRAPHIC BIDIRECTIONAL AUTHENTICATION"/>
    <x v="1"/>
    <s v="IA-3-1"/>
    <s v="SC-8,SC-12,SC-13"/>
    <s v="N"/>
    <m/>
    <x v="2"/>
    <s v="N"/>
    <s v=" "/>
    <x v="1"/>
    <s v=" "/>
    <s v="P1"/>
    <x v="0"/>
  </r>
  <r>
    <x v="6"/>
    <x v="6"/>
    <s v="DEVICE IDENTIFICATION AND AUTHENTICATION"/>
    <x v="64"/>
    <s v="CRYPTOGRAPHIC BIDIRECTIONAL NETWORK AUTHENTICATION"/>
    <x v="2"/>
    <s v="IA-3-2"/>
    <s v="Withdrawn"/>
    <s v="N"/>
    <m/>
    <x v="2"/>
    <s v="N"/>
    <s v=" "/>
    <x v="1"/>
    <s v=" "/>
    <s v="P1"/>
    <x v="0"/>
  </r>
  <r>
    <x v="6"/>
    <x v="6"/>
    <s v="DEVICE IDENTIFICATION AND AUTHENTICATION"/>
    <x v="64"/>
    <s v="DYNAMIC ADDRESS ALLOCATION"/>
    <x v="3"/>
    <s v="IA-3-3"/>
    <s v="AU-2,AU-3,AU-6,AU-12"/>
    <s v="N"/>
    <m/>
    <x v="2"/>
    <s v="N"/>
    <s v=" "/>
    <x v="1"/>
    <s v=" "/>
    <s v="P1"/>
    <x v="0"/>
  </r>
  <r>
    <x v="6"/>
    <x v="6"/>
    <s v="DEVICE IDENTIFICATION AND AUTHENTICATION"/>
    <x v="64"/>
    <s v="DEVICE ATTESTATION"/>
    <x v="4"/>
    <s v="IA-3-4"/>
    <s v=" "/>
    <s v="N"/>
    <m/>
    <x v="2"/>
    <s v="N"/>
    <s v=" "/>
    <x v="1"/>
    <s v=" "/>
    <s v="P1"/>
    <x v="0"/>
  </r>
  <r>
    <x v="6"/>
    <x v="6"/>
    <s v="IDENTIFIER MANAGEMENT"/>
    <x v="65"/>
    <s v=""/>
    <x v="0"/>
    <s v="IA-4-0"/>
    <s v="AC-2, IA-2, IA-3, IA-5, IA-8, SC-37"/>
    <s v="Y"/>
    <s v="IA-4-0"/>
    <x v="0"/>
    <s v="Y"/>
    <s v="IA-4-0"/>
    <x v="0"/>
    <s v="IA-4-0"/>
    <s v="P1"/>
    <x v="0"/>
  </r>
  <r>
    <x v="6"/>
    <x v="6"/>
    <s v="IDENTIFIER MANAGEMENT"/>
    <x v="65"/>
    <s v="PROHIBIT ACCOUNT IDENTIFIERS AS PUBLIC IDENTIFIERS"/>
    <x v="1"/>
    <s v="IA-4-1"/>
    <s v="AT-2"/>
    <s v="N"/>
    <m/>
    <x v="2"/>
    <s v="N"/>
    <s v=" "/>
    <x v="1"/>
    <s v=" "/>
    <s v="P1"/>
    <x v="0"/>
  </r>
  <r>
    <x v="6"/>
    <x v="6"/>
    <s v="IDENTIFIER MANAGEMENT"/>
    <x v="65"/>
    <s v="SUPERVISOR AUTHORIZATION"/>
    <x v="2"/>
    <s v="IA-4-2"/>
    <s v=" "/>
    <s v="N"/>
    <m/>
    <x v="2"/>
    <s v="N"/>
    <s v=" "/>
    <x v="1"/>
    <s v=" "/>
    <s v="P1"/>
    <x v="0"/>
  </r>
  <r>
    <x v="6"/>
    <x v="6"/>
    <s v="IDENTIFIER MANAGEMENT"/>
    <x v="65"/>
    <s v="MULTIPLE FORMS OF CERTIFICATION"/>
    <x v="3"/>
    <s v="IA-4-3"/>
    <s v=" "/>
    <s v="N"/>
    <m/>
    <x v="2"/>
    <s v="N"/>
    <s v=" "/>
    <x v="1"/>
    <s v=" "/>
    <s v="P1"/>
    <x v="0"/>
  </r>
  <r>
    <x v="6"/>
    <x v="6"/>
    <s v="IDENTIFIER MANAGEMENT"/>
    <x v="65"/>
    <s v="IDENTIFY USER STATUS"/>
    <x v="4"/>
    <s v="IA-4-4"/>
    <s v="AT-2"/>
    <s v="N"/>
    <m/>
    <x v="2"/>
    <s v="Y"/>
    <s v="IA-4-4"/>
    <x v="0"/>
    <s v="IA-4-4"/>
    <s v="P1"/>
    <x v="0"/>
  </r>
  <r>
    <x v="6"/>
    <x v="6"/>
    <s v="IDENTIFIER MANAGEMENT"/>
    <x v="65"/>
    <s v="DYNAMIC MANAGEMENT"/>
    <x v="5"/>
    <s v="IA-4-5"/>
    <s v="AC-16"/>
    <s v="N"/>
    <m/>
    <x v="2"/>
    <s v="N"/>
    <s v=" "/>
    <x v="1"/>
    <s v=" "/>
    <s v="P1"/>
    <x v="0"/>
  </r>
  <r>
    <x v="6"/>
    <x v="6"/>
    <s v="IDENTIFIER MANAGEMENT"/>
    <x v="65"/>
    <s v="CROSS-ORGANIZATION MANAGEMENT"/>
    <x v="6"/>
    <s v="IA-4-6"/>
    <s v=" "/>
    <s v="N"/>
    <m/>
    <x v="2"/>
    <s v="N"/>
    <s v=" "/>
    <x v="1"/>
    <s v=" "/>
    <s v="P1"/>
    <x v="0"/>
  </r>
  <r>
    <x v="6"/>
    <x v="6"/>
    <s v="IDENTIFIER MANAGEMENT"/>
    <x v="65"/>
    <s v="IN-PERSON REGISTRATION"/>
    <x v="7"/>
    <s v="IA-4-7"/>
    <s v=" "/>
    <s v="N"/>
    <m/>
    <x v="2"/>
    <s v="N"/>
    <s v=" "/>
    <x v="1"/>
    <s v=" "/>
    <s v="P1"/>
    <x v="0"/>
  </r>
  <r>
    <x v="6"/>
    <x v="6"/>
    <s v="AUTHENTICATOR MANAGEMENT"/>
    <x v="66"/>
    <s v=""/>
    <x v="0"/>
    <s v="IA-5-0"/>
    <s v="AC-2, AC-3, AC-6, CM-6, IA-2, IA-4, IA-8, PL-4, PS-5, PS-6, SC-12, SC-13, SC-17, SC-28"/>
    <s v="Y"/>
    <s v="IA-5-0"/>
    <x v="0"/>
    <s v="Y"/>
    <s v="IA-5-0"/>
    <x v="0"/>
    <s v="IA-5-0"/>
    <s v="P1"/>
    <x v="0"/>
  </r>
  <r>
    <x v="6"/>
    <x v="6"/>
    <s v="AUTHENTICATOR MANAGEMENT"/>
    <x v="66"/>
    <s v="PASSWORD-BASED AUTHENTICATION"/>
    <x v="1"/>
    <s v="IA-5-1"/>
    <s v="IA-6"/>
    <s v="Y"/>
    <s v="IA-5-1"/>
    <x v="0"/>
    <s v="Y"/>
    <s v="IA-5-1"/>
    <x v="0"/>
    <s v="IA-5-1"/>
    <s v="P1"/>
    <x v="0"/>
  </r>
  <r>
    <x v="6"/>
    <x v="6"/>
    <s v="AUTHENTICATOR MANAGEMENT"/>
    <x v="66"/>
    <s v="PKI-BASED AUTHENTICATION"/>
    <x v="2"/>
    <s v="IA-5-2"/>
    <s v="IA-6"/>
    <s v="N"/>
    <m/>
    <x v="2"/>
    <s v="Y"/>
    <s v="IA-5-2"/>
    <x v="0"/>
    <s v="IA-5-2"/>
    <s v="P1"/>
    <x v="0"/>
  </r>
  <r>
    <x v="6"/>
    <x v="6"/>
    <s v="AUTHENTICATOR MANAGEMENT"/>
    <x v="66"/>
    <s v="IN-PERSON OR TRUSTED THIRD- PARTY REGISTRATION"/>
    <x v="3"/>
    <s v="IA-5-3"/>
    <s v=" "/>
    <s v="N"/>
    <m/>
    <x v="2"/>
    <s v="Y"/>
    <s v="IA-5-3"/>
    <x v="0"/>
    <s v="IA-5-3"/>
    <s v="P1"/>
    <x v="0"/>
  </r>
  <r>
    <x v="6"/>
    <x v="6"/>
    <s v="AUTHENTICATOR MANAGEMENT"/>
    <x v="66"/>
    <s v="AUTOMATED SUPPORT FOR PASSWORD STRENGTH DETERMINATION"/>
    <x v="4"/>
    <s v="IA-5-4"/>
    <s v="CA-2,CA-7,RA-5"/>
    <s v="N"/>
    <m/>
    <x v="2"/>
    <s v="Y"/>
    <s v="IA-5-4"/>
    <x v="0"/>
    <s v="IA-5-4"/>
    <s v="P1"/>
    <x v="0"/>
  </r>
  <r>
    <x v="6"/>
    <x v="6"/>
    <s v="AUTHENTICATOR MANAGEMENT"/>
    <x v="66"/>
    <s v="CHANGE AUTHENTICATORS PRIOR TO DELIVERY"/>
    <x v="5"/>
    <s v="IA-5-5"/>
    <s v=" "/>
    <s v="N"/>
    <m/>
    <x v="2"/>
    <s v="N"/>
    <s v=" "/>
    <x v="1"/>
    <s v=" "/>
    <s v="P1"/>
    <x v="0"/>
  </r>
  <r>
    <x v="6"/>
    <x v="6"/>
    <s v="AUTHENTICATOR MANAGEMENT"/>
    <x v="66"/>
    <s v="PROTECTION OF AUTHENTICATORS"/>
    <x v="6"/>
    <s v="IA-5-6"/>
    <s v=" "/>
    <s v="N"/>
    <m/>
    <x v="2"/>
    <s v="Y"/>
    <s v="IA-5-6"/>
    <x v="0"/>
    <s v="IA-5-6"/>
    <s v="P1"/>
    <x v="0"/>
  </r>
  <r>
    <x v="6"/>
    <x v="6"/>
    <s v="AUTHENTICATOR MANAGEMENT"/>
    <x v="66"/>
    <s v="NO EMBEDDED UNENCRYPTED STATIC AUTHENTICATORS"/>
    <x v="7"/>
    <s v="IA-5-7"/>
    <s v=" "/>
    <s v="N"/>
    <m/>
    <x v="2"/>
    <s v="Y"/>
    <s v="IA-5-7"/>
    <x v="0"/>
    <s v="IA-5-7"/>
    <s v="P1"/>
    <x v="0"/>
  </r>
  <r>
    <x v="6"/>
    <x v="6"/>
    <s v="AUTHENTICATOR MANAGEMENT"/>
    <x v="66"/>
    <s v="MULTIPLE INFORMATION SYSTEM ACCOUNTS"/>
    <x v="8"/>
    <s v="IA-5-8"/>
    <s v=" "/>
    <s v="N"/>
    <m/>
    <x v="2"/>
    <s v="N"/>
    <s v=" "/>
    <x v="0"/>
    <s v="IA-5-8"/>
    <s v="P1"/>
    <x v="0"/>
  </r>
  <r>
    <x v="6"/>
    <x v="6"/>
    <s v="AUTHENTICATOR MANAGEMENT"/>
    <x v="66"/>
    <s v="CROSS-ORGANIZATION CREDENTIAL MANAGEMENT"/>
    <x v="9"/>
    <s v="IA-5-9"/>
    <s v=" "/>
    <s v="N"/>
    <m/>
    <x v="2"/>
    <s v="N"/>
    <s v=" "/>
    <x v="1"/>
    <s v=" "/>
    <s v="P1"/>
    <x v="0"/>
  </r>
  <r>
    <x v="6"/>
    <x v="6"/>
    <s v="AUTHENTICATOR MANAGEMENT"/>
    <x v="66"/>
    <s v="DYNAMIC CREDENTIAL ASSOCIATION"/>
    <x v="10"/>
    <s v="IA-5-10"/>
    <s v=" "/>
    <s v="N"/>
    <m/>
    <x v="2"/>
    <s v="N"/>
    <s v=" "/>
    <x v="1"/>
    <s v=" "/>
    <s v="P1"/>
    <x v="0"/>
  </r>
  <r>
    <x v="6"/>
    <x v="6"/>
    <s v="AUTHENTICATOR MANAGEMENT"/>
    <x v="66"/>
    <s v="HARDWARE TOKEN-BASED AUTHENTICATION"/>
    <x v="11"/>
    <s v="IA-5-11"/>
    <s v=" "/>
    <s v="Y"/>
    <s v="IA-5-11"/>
    <x v="7"/>
    <s v="Y"/>
    <s v="IA-5-11"/>
    <x v="0"/>
    <s v="IA-5-11"/>
    <s v="P1"/>
    <x v="0"/>
  </r>
  <r>
    <x v="6"/>
    <x v="6"/>
    <s v="AUTHENTICATOR MANAGEMENT"/>
    <x v="66"/>
    <s v="BIOMETRIC-BASED AUTHENTICATION"/>
    <x v="12"/>
    <s v="IA-5-12"/>
    <s v=" "/>
    <s v="N"/>
    <m/>
    <x v="2"/>
    <s v="N"/>
    <s v=" "/>
    <x v="1"/>
    <s v=" "/>
    <s v="P1"/>
    <x v="0"/>
  </r>
  <r>
    <x v="6"/>
    <x v="6"/>
    <s v="AUTHENTICATOR MANAGEMENT"/>
    <x v="66"/>
    <s v="EXPIRATION OF CACHED AUTHENTICATORS"/>
    <x v="13"/>
    <s v="IA-5-13"/>
    <s v=" "/>
    <s v="N"/>
    <m/>
    <x v="2"/>
    <s v="N"/>
    <s v=" "/>
    <x v="0"/>
    <s v="IA-5-13"/>
    <s v="P1"/>
    <x v="0"/>
  </r>
  <r>
    <x v="6"/>
    <x v="6"/>
    <s v="AUTHENTICATOR MANAGEMENT"/>
    <x v="66"/>
    <s v="MANAGING CONTENT OF PKI TRUST STORES"/>
    <x v="14"/>
    <s v="IA-5-14"/>
    <s v=" "/>
    <s v="N"/>
    <m/>
    <x v="2"/>
    <s v="N"/>
    <s v=" "/>
    <x v="1"/>
    <s v=" "/>
    <s v="P1"/>
    <x v="0"/>
  </r>
  <r>
    <x v="6"/>
    <x v="6"/>
    <s v="AUTHENTICATOR MANAGEMENT"/>
    <x v="66"/>
    <s v="FICAM-APPROVED PRODUCTS AND SERVICES"/>
    <x v="15"/>
    <s v="IA-5-15"/>
    <s v=" "/>
    <s v="N"/>
    <m/>
    <x v="2"/>
    <s v="N"/>
    <s v=" "/>
    <x v="1"/>
    <s v=" "/>
    <s v="P1"/>
    <x v="0"/>
  </r>
  <r>
    <x v="6"/>
    <x v="6"/>
    <s v="AUTHENTICATOR FEEDBACK"/>
    <x v="67"/>
    <s v=""/>
    <x v="0"/>
    <s v="IA-6-0"/>
    <s v="PE-18"/>
    <s v="Y"/>
    <s v="IA-6-0"/>
    <x v="1"/>
    <s v="Y"/>
    <s v="IA-6-0"/>
    <x v="0"/>
    <s v="IA-6-0"/>
    <s v="P2"/>
    <x v="0"/>
  </r>
  <r>
    <x v="6"/>
    <x v="6"/>
    <s v="CRYPTOGRAPHIC MODULE AUTHENTICATION"/>
    <x v="68"/>
    <s v=""/>
    <x v="0"/>
    <s v="IA-7-0"/>
    <s v="SC-12, SC-13"/>
    <s v="Y"/>
    <s v="IA-7-0"/>
    <x v="0"/>
    <s v="Y"/>
    <s v="IA-7-0"/>
    <x v="0"/>
    <s v="IA-7-0"/>
    <s v="P1"/>
    <x v="0"/>
  </r>
  <r>
    <x v="6"/>
    <x v="6"/>
    <s v="IDENTIFICATION AND AUTHENTICATION (NON-ORGANIZATIONAL USERS)"/>
    <x v="69"/>
    <s v=""/>
    <x v="0"/>
    <s v="IA-8-0"/>
    <s v="AC-2, AC-14, AC-17, AC-18, IA-2, IA-4, IA-5, MA-4, RA-3, SA-12, SC-8"/>
    <s v="Y"/>
    <s v="IA-8-0"/>
    <x v="0"/>
    <s v="Y"/>
    <s v="IA-8-0"/>
    <x v="0"/>
    <s v="IA-8-0"/>
    <s v="P1"/>
    <x v="0"/>
  </r>
  <r>
    <x v="6"/>
    <x v="6"/>
    <s v="IDENTIFICATION AND AUTHENTICATION (NON-ORGANIZATIONAL USERS)"/>
    <x v="69"/>
    <s v="USERS) | ACCEPTANCE OF PIV CREDENTIALS FROM OTHER AGENCIES"/>
    <x v="1"/>
    <s v="IA-8-1"/>
    <s v="AU-2,PE-3,SA-4"/>
    <s v="Y"/>
    <s v="IA-8-1"/>
    <x v="6"/>
    <s v="Y"/>
    <s v="IA-8-1"/>
    <x v="0"/>
    <s v="IA-8-1"/>
    <s v="P1"/>
    <x v="0"/>
  </r>
  <r>
    <x v="6"/>
    <x v="6"/>
    <s v="IDENTIFICATION AND AUTHENTICATION (NON-ORGANIZATIONAL USERS)"/>
    <x v="69"/>
    <s v="USERS) | ACCEPTANCE OF THIRD-PARTY CREDENTIALS"/>
    <x v="2"/>
    <s v="IA-8-2"/>
    <s v="AU-2"/>
    <s v="Y"/>
    <s v="IA-8-2"/>
    <x v="6"/>
    <s v="Y"/>
    <s v="IA-8-2"/>
    <x v="0"/>
    <s v="IA-8-2"/>
    <s v="P1"/>
    <x v="0"/>
  </r>
  <r>
    <x v="6"/>
    <x v="6"/>
    <s v="IDENTIFICATION AND AUTHENTICATION (NON-ORGANIZATIONAL USERS)"/>
    <x v="69"/>
    <s v="USERS) | USE OF FICAM-APPROVED PRODUCTS"/>
    <x v="3"/>
    <s v="IA-8-3"/>
    <s v="SA-4"/>
    <s v="Y"/>
    <s v="IA-8-3"/>
    <x v="0"/>
    <s v="Y"/>
    <s v="IA-8-3"/>
    <x v="0"/>
    <s v="IA-8-3"/>
    <s v="P1"/>
    <x v="0"/>
  </r>
  <r>
    <x v="6"/>
    <x v="6"/>
    <s v="IDENTIFICATION AND AUTHENTICATION (NON-ORGANIZATIONAL USERS)"/>
    <x v="69"/>
    <s v="USERS) | USE OF FICAM-ISSUED PROFILES"/>
    <x v="4"/>
    <s v="IA-8-4"/>
    <s v="SA-4"/>
    <s v="Y"/>
    <s v="IA-8-4"/>
    <x v="0"/>
    <s v="Y"/>
    <s v="IA-8-4"/>
    <x v="0"/>
    <s v="IA-8-4"/>
    <s v="P1"/>
    <x v="0"/>
  </r>
  <r>
    <x v="6"/>
    <x v="6"/>
    <s v="IDENTIFICATION AND AUTHENTICATION (NON-ORGANIZATIONAL USERS)"/>
    <x v="69"/>
    <s v="USERS) | ACCEPTANCE OF PIV-I CREDENTIALS"/>
    <x v="5"/>
    <s v="IA-8-5"/>
    <s v="AU-2"/>
    <s v="N"/>
    <m/>
    <x v="2"/>
    <s v="N"/>
    <s v=" "/>
    <x v="1"/>
    <s v=" "/>
    <s v="P1"/>
    <x v="0"/>
  </r>
  <r>
    <x v="7"/>
    <x v="7"/>
    <s v="INCIDENT RESPONSE POLICY AND PROCEDURES"/>
    <x v="70"/>
    <s v=""/>
    <x v="0"/>
    <s v="IR-1-0"/>
    <s v="PM-9"/>
    <s v="Y"/>
    <s v="IR-1-0"/>
    <x v="0"/>
    <s v="Y"/>
    <s v="IR-1-0"/>
    <x v="0"/>
    <s v="IR-1-0"/>
    <s v="P1"/>
    <x v="0"/>
  </r>
  <r>
    <x v="7"/>
    <x v="7"/>
    <s v="INCIDENT RESPONSE TRAINING"/>
    <x v="71"/>
    <s v=""/>
    <x v="0"/>
    <s v="IR-2-0"/>
    <s v="AT-3, CP-3, IR-8"/>
    <s v="Y"/>
    <s v="IR-2-0"/>
    <x v="0"/>
    <s v="Y"/>
    <s v="IR-2-0"/>
    <x v="0"/>
    <s v="IR-2-0"/>
    <s v="P2"/>
    <x v="0"/>
  </r>
  <r>
    <x v="7"/>
    <x v="7"/>
    <s v="INCIDENT RESPONSE TRAINING"/>
    <x v="71"/>
    <s v="SIMULATED EVENTS"/>
    <x v="1"/>
    <s v="IR-2-1"/>
    <s v=" "/>
    <s v="N"/>
    <m/>
    <x v="2"/>
    <s v="N"/>
    <s v=" "/>
    <x v="0"/>
    <s v="IR-2-1"/>
    <s v="P2"/>
    <x v="0"/>
  </r>
  <r>
    <x v="7"/>
    <x v="7"/>
    <s v="INCIDENT RESPONSE TRAINING"/>
    <x v="71"/>
    <s v="AUTOMATED TRAINING ENVIRONMENTS"/>
    <x v="2"/>
    <s v="IR-2-2"/>
    <s v=" "/>
    <s v="N"/>
    <m/>
    <x v="2"/>
    <s v="N"/>
    <s v=" "/>
    <x v="0"/>
    <s v="IR-2-2"/>
    <s v="P2"/>
    <x v="0"/>
  </r>
  <r>
    <x v="7"/>
    <x v="7"/>
    <s v="INCIDENT RESPONSE TESTING"/>
    <x v="72"/>
    <s v=""/>
    <x v="0"/>
    <s v="IR-3-0"/>
    <s v="CP-4, IR-8"/>
    <s v="N"/>
    <m/>
    <x v="2"/>
    <s v="Y"/>
    <s v="IR-3-0"/>
    <x v="0"/>
    <s v="IR-3-0"/>
    <s v="P2"/>
    <x v="0"/>
  </r>
  <r>
    <x v="7"/>
    <x v="7"/>
    <s v="INCIDENT RESPONSE TESTING"/>
    <x v="72"/>
    <s v="AUTOMATED TESTING"/>
    <x v="1"/>
    <s v="IR-3-1"/>
    <s v="AT-2"/>
    <s v="N"/>
    <m/>
    <x v="2"/>
    <s v="N"/>
    <s v=" "/>
    <x v="1"/>
    <s v=" "/>
    <s v="P2"/>
    <x v="0"/>
  </r>
  <r>
    <x v="7"/>
    <x v="7"/>
    <s v="INCIDENT RESPONSE TESTING"/>
    <x v="72"/>
    <s v="COORDINATION WITH RELATED PLANS"/>
    <x v="2"/>
    <s v="IR-3-2"/>
    <s v=" "/>
    <s v="N"/>
    <m/>
    <x v="2"/>
    <s v="Y"/>
    <s v="IR-3-2"/>
    <x v="0"/>
    <s v="IR-3-2"/>
    <s v="P2"/>
    <x v="0"/>
  </r>
  <r>
    <x v="7"/>
    <x v="7"/>
    <s v="INCIDENT HANDLING"/>
    <x v="73"/>
    <s v=""/>
    <x v="0"/>
    <s v="IR-4-0"/>
    <s v="AU-6, CM-6, CP-2, CP-4, IR-2, IR-3, IR-8, PE-6, SC-5, SC-7, SI-3, SI-4, SI-7"/>
    <s v="Y"/>
    <s v="IR-4-0"/>
    <x v="1"/>
    <s v="Y"/>
    <s v="IR-4-0"/>
    <x v="0"/>
    <s v="IR-4-0"/>
    <s v="P1"/>
    <x v="0"/>
  </r>
  <r>
    <x v="7"/>
    <x v="7"/>
    <s v="INCIDENT HANDLING"/>
    <x v="73"/>
    <s v="AUTOMATED INCIDENT HANDLING PROCESSES"/>
    <x v="1"/>
    <s v="IR-4-1"/>
    <s v=" "/>
    <s v="N"/>
    <m/>
    <x v="2"/>
    <s v="Y"/>
    <s v="IR-4-1"/>
    <x v="0"/>
    <s v="IR-4-1"/>
    <s v="P1"/>
    <x v="0"/>
  </r>
  <r>
    <x v="7"/>
    <x v="7"/>
    <s v="INCIDENT HANDLING"/>
    <x v="73"/>
    <s v="DYNAMIC RECONFIGURATION"/>
    <x v="2"/>
    <s v="IR-4-2"/>
    <s v="AC-2,AC-4,AC-16,CM-2,CM-3,CM-4"/>
    <s v="N"/>
    <m/>
    <x v="2"/>
    <s v="N"/>
    <s v=" "/>
    <x v="0"/>
    <s v="IR-4-2"/>
    <s v="P1"/>
    <x v="0"/>
  </r>
  <r>
    <x v="7"/>
    <x v="7"/>
    <s v="INCIDENT HANDLING"/>
    <x v="73"/>
    <s v="CONTINUITY OF OPERATIONS"/>
    <x v="3"/>
    <s v="IR-4-3"/>
    <s v=" "/>
    <s v="N"/>
    <m/>
    <x v="2"/>
    <s v="N"/>
    <s v=" "/>
    <x v="0"/>
    <s v="IR-4-3"/>
    <s v="P1"/>
    <x v="0"/>
  </r>
  <r>
    <x v="7"/>
    <x v="7"/>
    <s v="INCIDENT HANDLING"/>
    <x v="73"/>
    <s v="INFORMATION CORRELATION"/>
    <x v="4"/>
    <s v="IR-4-4"/>
    <s v=" "/>
    <s v="N"/>
    <m/>
    <x v="2"/>
    <s v="N"/>
    <s v=" "/>
    <x v="0"/>
    <s v="IR-4-4"/>
    <s v="P1"/>
    <x v="0"/>
  </r>
  <r>
    <x v="7"/>
    <x v="7"/>
    <s v="INCIDENT HANDLING"/>
    <x v="73"/>
    <s v="AUTOMATIC DISABLING OF INFORMATION SYSTEM"/>
    <x v="5"/>
    <s v="IR-4-5"/>
    <s v=" "/>
    <s v="N"/>
    <m/>
    <x v="2"/>
    <s v="N"/>
    <s v=" "/>
    <x v="1"/>
    <s v=" "/>
    <s v="P1"/>
    <x v="0"/>
  </r>
  <r>
    <x v="7"/>
    <x v="7"/>
    <s v="INCIDENT HANDLING"/>
    <x v="73"/>
    <s v="INSIDER THREATS - SPECIFIC CAPABILITIES"/>
    <x v="6"/>
    <s v="IR-4-6"/>
    <s v=" "/>
    <s v="N"/>
    <m/>
    <x v="2"/>
    <s v="N"/>
    <s v=" "/>
    <x v="0"/>
    <s v="IR-4-6"/>
    <s v="P1"/>
    <x v="0"/>
  </r>
  <r>
    <x v="7"/>
    <x v="7"/>
    <s v="INCIDENT HANDLING"/>
    <x v="73"/>
    <s v="INSIDER THREATS - INTRA-ORGANIZATION COORDINATION"/>
    <x v="7"/>
    <s v="IR-4-7"/>
    <s v=" "/>
    <s v="N"/>
    <m/>
    <x v="2"/>
    <s v="N"/>
    <s v=" "/>
    <x v="1"/>
    <s v=" "/>
    <s v="P1"/>
    <x v="0"/>
  </r>
  <r>
    <x v="7"/>
    <x v="7"/>
    <s v="INCIDENT HANDLING"/>
    <x v="73"/>
    <s v="CORRELATION WITH EXTERNAL ORGANIZATIONS"/>
    <x v="8"/>
    <s v="IR-4-8"/>
    <s v=" "/>
    <s v="N"/>
    <m/>
    <x v="2"/>
    <s v="N"/>
    <s v=" "/>
    <x v="0"/>
    <s v="IR-4-8"/>
    <s v="P1"/>
    <x v="0"/>
  </r>
  <r>
    <x v="7"/>
    <x v="7"/>
    <s v="INCIDENT HANDLING"/>
    <x v="73"/>
    <s v="DYNAMIC RESPONSE CAPABILITY"/>
    <x v="9"/>
    <s v="IR-4-9"/>
    <s v="CP-10"/>
    <s v="N"/>
    <m/>
    <x v="2"/>
    <s v="N"/>
    <s v=" "/>
    <x v="1"/>
    <s v=" "/>
    <s v="P1"/>
    <x v="0"/>
  </r>
  <r>
    <x v="7"/>
    <x v="7"/>
    <s v="INCIDENT HANDLING"/>
    <x v="73"/>
    <s v="SUPPLY CHAIN COORDINATION"/>
    <x v="10"/>
    <s v="IR-4-10"/>
    <s v=" "/>
    <s v="N"/>
    <m/>
    <x v="2"/>
    <s v="N"/>
    <s v=" "/>
    <x v="1"/>
    <s v=" "/>
    <s v="P1"/>
    <x v="0"/>
  </r>
  <r>
    <x v="7"/>
    <x v="7"/>
    <s v="INCIDENT MONITORING"/>
    <x v="74"/>
    <s v=""/>
    <x v="0"/>
    <s v="IR-5-0"/>
    <s v="AU-6, IR-8, PE-6, SC-5, SC-7, SI-3, SI-4, SI-7"/>
    <s v="Y"/>
    <s v="IR-5-0"/>
    <x v="0"/>
    <s v="Y"/>
    <s v="IR-5-0"/>
    <x v="0"/>
    <s v="IR-5-0"/>
    <s v="P1"/>
    <x v="0"/>
  </r>
  <r>
    <x v="7"/>
    <x v="7"/>
    <s v="INCIDENT MONITORING"/>
    <x v="74"/>
    <s v="AUTOMATED TRACKING / DATA COLLECTION / ANALYSIS"/>
    <x v="1"/>
    <s v="IR-5-1"/>
    <s v="AU-7,IR-4"/>
    <s v="N"/>
    <m/>
    <x v="2"/>
    <s v="N"/>
    <s v=" "/>
    <x v="0"/>
    <s v="IR-5-1"/>
    <s v="P1"/>
    <x v="0"/>
  </r>
  <r>
    <x v="7"/>
    <x v="7"/>
    <s v="INCIDENT REPORTING"/>
    <x v="75"/>
    <s v=""/>
    <x v="0"/>
    <s v="IR-6-0"/>
    <s v="IR-4, IR-5, IR-8"/>
    <s v="Y"/>
    <s v="IR-6-0"/>
    <x v="1"/>
    <s v="Y"/>
    <s v="IR-6-0"/>
    <x v="0"/>
    <s v="IR-6-0"/>
    <s v="P1"/>
    <x v="0"/>
  </r>
  <r>
    <x v="7"/>
    <x v="7"/>
    <s v="INCIDENT REPORTING"/>
    <x v="75"/>
    <s v="AUTOMATED REPORTING"/>
    <x v="1"/>
    <s v="IR-6-1"/>
    <s v="IR-7"/>
    <s v="N"/>
    <m/>
    <x v="2"/>
    <s v="Y"/>
    <s v="IR-6-1"/>
    <x v="0"/>
    <s v="IR-6-1"/>
    <s v="P1"/>
    <x v="0"/>
  </r>
  <r>
    <x v="7"/>
    <x v="7"/>
    <s v="INCIDENT REPORTING"/>
    <x v="75"/>
    <s v="VULNERABILITIES RELATED TO INCIDENTS"/>
    <x v="2"/>
    <s v="IR-6-2"/>
    <s v=" "/>
    <s v="N"/>
    <m/>
    <x v="2"/>
    <s v="N"/>
    <s v=" "/>
    <x v="1"/>
    <s v=" "/>
    <s v="P1"/>
    <x v="0"/>
  </r>
  <r>
    <x v="7"/>
    <x v="7"/>
    <s v="INCIDENT REPORTING"/>
    <x v="75"/>
    <s v="COORDINATION WITH SUPPLY CHAIN"/>
    <x v="3"/>
    <s v="IR-6-3"/>
    <s v=" "/>
    <s v="N"/>
    <m/>
    <x v="2"/>
    <s v="N"/>
    <s v=" "/>
    <x v="1"/>
    <s v=" "/>
    <s v="P1"/>
    <x v="0"/>
  </r>
  <r>
    <x v="7"/>
    <x v="7"/>
    <s v="INCIDENT RESPONSE ASSISTANCE"/>
    <x v="76"/>
    <s v=""/>
    <x v="0"/>
    <s v="IR-7-0"/>
    <s v="AT-2, IR-4, IR-6, IR-8, SA-9"/>
    <s v="Y"/>
    <s v="IR-7-0"/>
    <x v="0"/>
    <s v="Y"/>
    <s v="IR-7-0"/>
    <x v="0"/>
    <s v="IR-7-0"/>
    <s v="P2"/>
    <x v="0"/>
  </r>
  <r>
    <x v="7"/>
    <x v="7"/>
    <s v="INCIDENT RESPONSE ASSISTANCE"/>
    <x v="76"/>
    <s v="AUTOMATION SUPPORT FOR AVAILABILITY OF INFORMATION / SUPPORT"/>
    <x v="1"/>
    <s v="IR-7-1"/>
    <s v=" "/>
    <s v="N"/>
    <m/>
    <x v="2"/>
    <s v="Y"/>
    <s v="IR-7-1"/>
    <x v="0"/>
    <s v="IR-7-1"/>
    <s v="P2"/>
    <x v="0"/>
  </r>
  <r>
    <x v="7"/>
    <x v="7"/>
    <s v="INCIDENT RESPONSE ASSISTANCE"/>
    <x v="76"/>
    <s v="COORDINATION WITH EXTERNAL PROVIDERS"/>
    <x v="2"/>
    <s v="IR-7-2"/>
    <s v=" "/>
    <s v="N"/>
    <m/>
    <x v="2"/>
    <s v="Y"/>
    <s v="IR-7-2"/>
    <x v="0"/>
    <s v="IR-7-2"/>
    <s v="P2"/>
    <x v="0"/>
  </r>
  <r>
    <x v="7"/>
    <x v="7"/>
    <s v="INCIDENT RESPONSE PLAN"/>
    <x v="77"/>
    <s v=""/>
    <x v="0"/>
    <s v="IR-8-0"/>
    <s v="MP-2, MP-4, MP-5"/>
    <s v="Y"/>
    <s v="IR-8-0"/>
    <x v="0"/>
    <s v="Y"/>
    <s v="IR-8-0"/>
    <x v="0"/>
    <s v="IR-8-0"/>
    <s v="P1"/>
    <x v="0"/>
  </r>
  <r>
    <x v="8"/>
    <x v="8"/>
    <s v="SYSTEM MAINTENANCE POLICY AND PROCEDURES"/>
    <x v="78"/>
    <s v=""/>
    <x v="0"/>
    <s v="MA-1-0"/>
    <s v="PM-9"/>
    <s v="Y"/>
    <s v="MA-1-0"/>
    <x v="0"/>
    <s v="Y"/>
    <s v="MA-1-0"/>
    <x v="0"/>
    <s v="MA-1-0"/>
    <s v="P1"/>
    <x v="0"/>
  </r>
  <r>
    <x v="8"/>
    <x v="8"/>
    <s v="CONTROLLED MAINTENANCE"/>
    <x v="79"/>
    <s v=""/>
    <x v="0"/>
    <s v="MA-2-0"/>
    <s v="CM-3, CM-4, MA-4, MP-6, PE-16, SA-12, SI-2"/>
    <s v="Y"/>
    <s v="MA-2-0"/>
    <x v="6"/>
    <s v="Y"/>
    <s v="MA-2-0"/>
    <x v="0"/>
    <s v="MA-2-0"/>
    <s v="P2"/>
    <x v="0"/>
  </r>
  <r>
    <x v="8"/>
    <x v="8"/>
    <s v="CONTROLLED MAINTENANCE"/>
    <x v="79"/>
    <s v="RECORD CONTENT"/>
    <x v="1"/>
    <s v="MA-2-1"/>
    <s v="Withdrawn"/>
    <s v="N"/>
    <m/>
    <x v="2"/>
    <s v="N"/>
    <s v=" "/>
    <x v="1"/>
    <s v=" "/>
    <s v="P2"/>
    <x v="0"/>
  </r>
  <r>
    <x v="8"/>
    <x v="8"/>
    <s v="CONTROLLED MAINTENANCE"/>
    <x v="79"/>
    <s v="AUTOMATED MAINTENANCE ACTIVITIES"/>
    <x v="2"/>
    <s v="MA-2-2"/>
    <s v="CA-7,MA-3"/>
    <s v="N"/>
    <m/>
    <x v="2"/>
    <s v="N"/>
    <s v=" "/>
    <x v="0"/>
    <s v="MA-2-2"/>
    <s v="P2"/>
    <x v="0"/>
  </r>
  <r>
    <x v="8"/>
    <x v="8"/>
    <s v="MAINTENANCE TOOLS"/>
    <x v="80"/>
    <s v=""/>
    <x v="0"/>
    <s v="MA-3-0"/>
    <s v="MA-2, MA-5, MP-6"/>
    <s v="N"/>
    <m/>
    <x v="2"/>
    <s v="Y"/>
    <s v="MA-3-0"/>
    <x v="0"/>
    <s v="MA-3-0"/>
    <s v="P3"/>
    <x v="0"/>
  </r>
  <r>
    <x v="8"/>
    <x v="8"/>
    <s v="MAINTENANCE TOOLS"/>
    <x v="80"/>
    <s v="INSPECT TOOLS"/>
    <x v="1"/>
    <s v="MA-3-1"/>
    <s v="SI-7"/>
    <s v="N"/>
    <m/>
    <x v="2"/>
    <s v="Y"/>
    <s v="MA-3-1"/>
    <x v="0"/>
    <s v="MA-3-1"/>
    <s v="P3"/>
    <x v="0"/>
  </r>
  <r>
    <x v="8"/>
    <x v="8"/>
    <s v="MAINTENANCE TOOLS"/>
    <x v="80"/>
    <s v="INSPECT MEDIA"/>
    <x v="2"/>
    <s v="MA-3-2"/>
    <s v="SI-3"/>
    <s v="N"/>
    <m/>
    <x v="2"/>
    <s v="Y"/>
    <s v="MA-3-2"/>
    <x v="0"/>
    <s v="MA-3-2"/>
    <s v="P3"/>
    <x v="0"/>
  </r>
  <r>
    <x v="8"/>
    <x v="8"/>
    <s v="MAINTENANCE TOOLS"/>
    <x v="80"/>
    <s v="PREVENT UNAUTHORIZED REMOVAL"/>
    <x v="3"/>
    <s v="MA-3-3"/>
    <s v=" "/>
    <s v="N"/>
    <m/>
    <x v="2"/>
    <s v="Y"/>
    <s v="MA-3-3"/>
    <x v="0"/>
    <s v="MA-3-3"/>
    <s v="P3"/>
    <x v="0"/>
  </r>
  <r>
    <x v="8"/>
    <x v="8"/>
    <s v="MAINTENANCE TOOLS"/>
    <x v="80"/>
    <s v="RESTRICTED TOOL USE"/>
    <x v="4"/>
    <s v="MA-3-4"/>
    <s v="AC-2,AC-3,AC-5,AC-6"/>
    <s v="N"/>
    <m/>
    <x v="2"/>
    <s v="N"/>
    <s v=" "/>
    <x v="1"/>
    <s v=" "/>
    <s v="P3"/>
    <x v="0"/>
  </r>
  <r>
    <x v="8"/>
    <x v="8"/>
    <s v="NONLOCAL MAINTENANCE"/>
    <x v="81"/>
    <s v=""/>
    <x v="0"/>
    <s v="MA-4-0"/>
    <s v="AC-2, AC-3, AC-6, AC-17, AU-2, AU-3, IA-2, IA-4, IA-5, IA-8, MA-2, MA-5, MP-6, PL-2, SC-7, SC-10, SC-17"/>
    <s v="Y"/>
    <s v="MA-4-0"/>
    <x v="0"/>
    <s v="Y"/>
    <s v="MA-4-0"/>
    <x v="0"/>
    <s v="MA-4-0"/>
    <s v="P2"/>
    <x v="0"/>
  </r>
  <r>
    <x v="8"/>
    <x v="8"/>
    <s v="NONLOCAL MAINTENANCE"/>
    <x v="81"/>
    <s v="AUDITING AND REVIEW"/>
    <x v="1"/>
    <s v="MA-4-1"/>
    <s v="AU-2,AU-6,AU-12"/>
    <s v="N"/>
    <m/>
    <x v="2"/>
    <s v="N"/>
    <s v=" "/>
    <x v="1"/>
    <s v=" "/>
    <s v="P2"/>
    <x v="0"/>
  </r>
  <r>
    <x v="8"/>
    <x v="8"/>
    <s v="NONLOCAL MAINTENANCE"/>
    <x v="81"/>
    <s v="DOCUMENT NONLOCAL MAINTENANCE"/>
    <x v="2"/>
    <s v="MA-4-2"/>
    <s v=" "/>
    <s v="N"/>
    <m/>
    <x v="2"/>
    <s v="Y"/>
    <s v="MA-4-2"/>
    <x v="0"/>
    <s v="MA-4-2"/>
    <s v="P2"/>
    <x v="0"/>
  </r>
  <r>
    <x v="8"/>
    <x v="8"/>
    <s v="NONLOCAL MAINTENANCE"/>
    <x v="81"/>
    <s v="COMPARABLE SECURITY / SANITIZATION"/>
    <x v="3"/>
    <s v="MA-4-3"/>
    <s v="MA-3,SA-12,SI-3,SI-7"/>
    <s v="N"/>
    <m/>
    <x v="2"/>
    <s v="N"/>
    <s v=" "/>
    <x v="0"/>
    <s v="MA-4-3"/>
    <s v="P2"/>
    <x v="0"/>
  </r>
  <r>
    <x v="8"/>
    <x v="8"/>
    <s v="NONLOCAL MAINTENANCE"/>
    <x v="81"/>
    <s v="AUTHENTICATION / SEPARATION OF MAINTENANCE SESSIONS"/>
    <x v="4"/>
    <s v="MA-4-4"/>
    <s v="SC-13"/>
    <s v="N"/>
    <m/>
    <x v="2"/>
    <s v="N"/>
    <s v=" "/>
    <x v="1"/>
    <s v=" "/>
    <s v="P2"/>
    <x v="0"/>
  </r>
  <r>
    <x v="8"/>
    <x v="8"/>
    <s v="NONLOCAL MAINTENANCE"/>
    <x v="81"/>
    <s v="APPROVALS AND NOTIFICATIONS"/>
    <x v="5"/>
    <s v="MA-4-5"/>
    <s v=" "/>
    <s v="N"/>
    <m/>
    <x v="2"/>
    <s v="N"/>
    <s v=" "/>
    <x v="1"/>
    <s v=" "/>
    <s v="P2"/>
    <x v="0"/>
  </r>
  <r>
    <x v="8"/>
    <x v="8"/>
    <s v="NONLOCAL MAINTENANCE"/>
    <x v="81"/>
    <s v="CRYPTOGRAPHIC PROTECTION"/>
    <x v="6"/>
    <s v="MA-4-6"/>
    <s v="SC-8,SC-13"/>
    <s v="N"/>
    <m/>
    <x v="2"/>
    <s v="N"/>
    <s v=" "/>
    <x v="0"/>
    <s v="MA-4-6"/>
    <s v="P2"/>
    <x v="0"/>
  </r>
  <r>
    <x v="8"/>
    <x v="8"/>
    <s v="NONLOCAL MAINTENANCE"/>
    <x v="81"/>
    <s v="REMOTE DISCONNECT VERIFICATION"/>
    <x v="7"/>
    <s v="MA-4-7"/>
    <s v="SC-13"/>
    <s v="N"/>
    <m/>
    <x v="2"/>
    <s v="N"/>
    <s v=" "/>
    <x v="1"/>
    <s v=" "/>
    <s v="P2"/>
    <x v="0"/>
  </r>
  <r>
    <x v="8"/>
    <x v="8"/>
    <s v="MAINTENANCE PERSONNEL"/>
    <x v="82"/>
    <s v=""/>
    <x v="0"/>
    <s v="MA-5-0"/>
    <s v="AC-2, IA-8, MP-2, PE-2, PE-3, PE-4, RA-3"/>
    <s v="Y"/>
    <s v="MA-5-0"/>
    <x v="6"/>
    <s v="Y"/>
    <s v="MA-5-0"/>
    <x v="0"/>
    <s v="MA-5-0"/>
    <s v="P2"/>
    <x v="0"/>
  </r>
  <r>
    <x v="8"/>
    <x v="8"/>
    <s v="MAINTENANCE PERSONNEL"/>
    <x v="82"/>
    <s v="INDIVIDUALS WITHOUT APPROPRIATE ACCESS"/>
    <x v="1"/>
    <s v="MA-5-1"/>
    <s v="MP-6,PL-2"/>
    <s v="N"/>
    <m/>
    <x v="2"/>
    <s v="Y"/>
    <s v="MA-5-1"/>
    <x v="0"/>
    <s v="MA-5-1"/>
    <s v="P2"/>
    <x v="0"/>
  </r>
  <r>
    <x v="8"/>
    <x v="8"/>
    <s v="MAINTENANCE PERSONNEL"/>
    <x v="82"/>
    <s v="SECURITY CLEARANCES FOR CLASSIFIED SYSTEMS"/>
    <x v="2"/>
    <s v="MA-5-2"/>
    <s v="PS-3"/>
    <s v="N"/>
    <m/>
    <x v="2"/>
    <s v="N"/>
    <s v=" "/>
    <x v="1"/>
    <s v=" "/>
    <s v="P2"/>
    <x v="0"/>
  </r>
  <r>
    <x v="8"/>
    <x v="8"/>
    <s v="MAINTENANCE PERSONNEL"/>
    <x v="82"/>
    <s v="CITIZENSHIP REQUIREMENTS FOR CLASSIFIED SYSTEMS"/>
    <x v="3"/>
    <s v="MA-5-3"/>
    <s v="PS-3"/>
    <s v="N"/>
    <m/>
    <x v="2"/>
    <s v="N"/>
    <s v=" "/>
    <x v="1"/>
    <s v=" "/>
    <s v="P2"/>
    <x v="0"/>
  </r>
  <r>
    <x v="8"/>
    <x v="8"/>
    <s v="MAINTENANCE PERSONNEL"/>
    <x v="82"/>
    <s v="FOREIGN NATIONALS"/>
    <x v="4"/>
    <s v="MA-5-4"/>
    <s v="PS-3"/>
    <s v="N"/>
    <m/>
    <x v="2"/>
    <s v="N"/>
    <s v=" "/>
    <x v="1"/>
    <s v=" "/>
    <s v="P2"/>
    <x v="0"/>
  </r>
  <r>
    <x v="8"/>
    <x v="8"/>
    <s v="MAINTENANCE PERSONNEL"/>
    <x v="82"/>
    <s v="NON-SYSTEM-RELATED MAINTENANCE"/>
    <x v="5"/>
    <s v="MA-5-5"/>
    <s v=" "/>
    <s v="N"/>
    <m/>
    <x v="2"/>
    <s v="N"/>
    <s v=" "/>
    <x v="1"/>
    <s v=" "/>
    <s v="P2"/>
    <x v="0"/>
  </r>
  <r>
    <x v="8"/>
    <x v="8"/>
    <s v="TIMELY MAINTENANCE"/>
    <x v="83"/>
    <s v=""/>
    <x v="0"/>
    <s v="MA-6-0"/>
    <s v="CM-8, CP-2, CP-7, SA-14, SA-15"/>
    <s v="N"/>
    <m/>
    <x v="2"/>
    <s v="Y"/>
    <s v="MA-6-0"/>
    <x v="0"/>
    <s v="MA-6-0"/>
    <s v="P2"/>
    <x v="0"/>
  </r>
  <r>
    <x v="8"/>
    <x v="8"/>
    <s v="TIMELY MAINTENANCE"/>
    <x v="83"/>
    <s v="PREVENTIVE MAINTENANCE"/>
    <x v="1"/>
    <s v="MA-6-1"/>
    <s v=" "/>
    <s v="N"/>
    <m/>
    <x v="2"/>
    <s v="N"/>
    <s v=" "/>
    <x v="1"/>
    <s v=" "/>
    <s v="P2"/>
    <x v="0"/>
  </r>
  <r>
    <x v="8"/>
    <x v="8"/>
    <s v="TIMELY MAINTENANCE"/>
    <x v="83"/>
    <s v="PREDICTIVE MAINTENANCE"/>
    <x v="2"/>
    <s v="MA-6-2"/>
    <s v=" "/>
    <s v="N"/>
    <m/>
    <x v="2"/>
    <s v="N"/>
    <s v=" "/>
    <x v="1"/>
    <s v=" "/>
    <s v="P2"/>
    <x v="0"/>
  </r>
  <r>
    <x v="8"/>
    <x v="8"/>
    <s v="TIMELY MAINTENANCE"/>
    <x v="83"/>
    <s v="AUTOMATED SUPPORT FOR PREDICTIVE MAINTENANCE"/>
    <x v="3"/>
    <s v="MA-6-3"/>
    <s v=" "/>
    <s v="N"/>
    <m/>
    <x v="2"/>
    <s v="N"/>
    <s v=" "/>
    <x v="1"/>
    <s v=" "/>
    <s v="P2"/>
    <x v="0"/>
  </r>
  <r>
    <x v="9"/>
    <x v="9"/>
    <s v="MEDIA PROTECTION POLICY AND PROCEDURES"/>
    <x v="84"/>
    <s v=""/>
    <x v="0"/>
    <s v="MP-1-0"/>
    <s v="PM-9"/>
    <s v="Y"/>
    <s v="MP-1-0"/>
    <x v="0"/>
    <s v="Y"/>
    <s v="MP-1-0"/>
    <x v="0"/>
    <s v="MP-1-0"/>
    <s v="P1"/>
    <x v="0"/>
  </r>
  <r>
    <x v="9"/>
    <x v="9"/>
    <s v="MEDIA ACCESS"/>
    <x v="85"/>
    <s v=""/>
    <x v="0"/>
    <s v="MP-2-0"/>
    <s v="AC-3, IA-2, MP-4, PE-2, PE-3, PL-2"/>
    <s v="Y"/>
    <s v="MP-2-0"/>
    <x v="6"/>
    <s v="Y"/>
    <s v="MP-2-0"/>
    <x v="0"/>
    <s v="MP-2-0"/>
    <s v="P1"/>
    <x v="0"/>
  </r>
  <r>
    <x v="9"/>
    <x v="9"/>
    <s v="MEDIA ACCESS"/>
    <x v="85"/>
    <s v="AUTOMATED RESTRICTED ACCESS"/>
    <x v="1"/>
    <s v="MP-2-1"/>
    <s v="Withdrawn"/>
    <s v="N"/>
    <m/>
    <x v="2"/>
    <s v="N"/>
    <s v=" "/>
    <x v="1"/>
    <s v=" "/>
    <s v="P1"/>
    <x v="0"/>
  </r>
  <r>
    <x v="9"/>
    <x v="9"/>
    <s v="MEDIA ACCESS"/>
    <x v="85"/>
    <s v="CRYPTOGRAPHIC PROTECTION"/>
    <x v="2"/>
    <s v="MP-2-2"/>
    <s v="Withdrawn"/>
    <s v="N"/>
    <m/>
    <x v="2"/>
    <s v="N"/>
    <s v=" "/>
    <x v="1"/>
    <s v=" "/>
    <s v="P1"/>
    <x v="0"/>
  </r>
  <r>
    <x v="9"/>
    <x v="9"/>
    <s v="MEDIA MARKING"/>
    <x v="86"/>
    <s v=""/>
    <x v="0"/>
    <s v="MP-3-0"/>
    <s v="AC-16, PL-2, RA-3"/>
    <s v="N"/>
    <m/>
    <x v="2"/>
    <s v="Y"/>
    <s v="MP-3-0"/>
    <x v="0"/>
    <s v="MP-3-0"/>
    <s v="P2"/>
    <x v="0"/>
  </r>
  <r>
    <x v="9"/>
    <x v="9"/>
    <s v="MEDIA STORAGE"/>
    <x v="87"/>
    <s v=""/>
    <x v="0"/>
    <s v="MP-4-0"/>
    <s v="CP-6, CP-9, MP-2, MP-7, PE-3"/>
    <s v="N"/>
    <m/>
    <x v="2"/>
    <s v="Y"/>
    <s v="MP-4-0"/>
    <x v="0"/>
    <s v="MP-4-0"/>
    <s v="P1"/>
    <x v="0"/>
  </r>
  <r>
    <x v="9"/>
    <x v="9"/>
    <s v="MEDIA STORAGE"/>
    <x v="87"/>
    <s v="CRYPTOGRAPHIC PROTECTION"/>
    <x v="1"/>
    <s v="MP-4-1"/>
    <s v="Withdrawn"/>
    <s v="N"/>
    <m/>
    <x v="2"/>
    <s v="N"/>
    <s v=" "/>
    <x v="1"/>
    <s v=" "/>
    <s v="P1"/>
    <x v="0"/>
  </r>
  <r>
    <x v="9"/>
    <x v="9"/>
    <s v="MEDIA STORAGE"/>
    <x v="87"/>
    <s v="AUTOMATED RESTRICTED ACCESS"/>
    <x v="2"/>
    <s v="MP-4-2"/>
    <s v="AU-2,AU-9,AU-6,AU-12"/>
    <s v="N"/>
    <m/>
    <x v="2"/>
    <s v="N"/>
    <s v=" "/>
    <x v="1"/>
    <s v=" "/>
    <s v="P1"/>
    <x v="0"/>
  </r>
  <r>
    <x v="9"/>
    <x v="9"/>
    <s v="MEDIA TRANSPORT"/>
    <x v="88"/>
    <s v=""/>
    <x v="0"/>
    <s v="MP-5-0"/>
    <s v="AC-19, CP-9, MP-3, MP-4, RA-3, SC-8, SC-13, SC-28"/>
    <s v="N"/>
    <m/>
    <x v="2"/>
    <s v="Y"/>
    <s v="MP-5-0"/>
    <x v="0"/>
    <s v="MP-5-0"/>
    <s v="P1"/>
    <x v="0"/>
  </r>
  <r>
    <x v="9"/>
    <x v="9"/>
    <s v="MEDIA TRANSPORT"/>
    <x v="88"/>
    <s v="PROTECTION OUTSIDE OF CONTROLLED AREAS"/>
    <x v="1"/>
    <s v="MP-5-1"/>
    <s v="Withdrawn"/>
    <s v="N"/>
    <m/>
    <x v="2"/>
    <s v="N"/>
    <s v=" "/>
    <x v="1"/>
    <s v=" "/>
    <s v="P1"/>
    <x v="0"/>
  </r>
  <r>
    <x v="9"/>
    <x v="9"/>
    <s v="MEDIA TRANSPORT"/>
    <x v="88"/>
    <s v="DOCUMENTATION OF ACTIVITIES"/>
    <x v="2"/>
    <s v="MP-5-2"/>
    <s v="Withdrawn"/>
    <s v="N"/>
    <m/>
    <x v="2"/>
    <s v="N"/>
    <s v=" "/>
    <x v="1"/>
    <s v=" "/>
    <s v="P1"/>
    <x v="0"/>
  </r>
  <r>
    <x v="9"/>
    <x v="9"/>
    <s v="MEDIA TRANSPORT"/>
    <x v="88"/>
    <s v="CUSTODIANS"/>
    <x v="3"/>
    <s v="MP-5-3"/>
    <s v=" "/>
    <s v="N"/>
    <m/>
    <x v="2"/>
    <s v="N"/>
    <s v=" "/>
    <x v="1"/>
    <s v=" "/>
    <s v="P1"/>
    <x v="0"/>
  </r>
  <r>
    <x v="9"/>
    <x v="9"/>
    <s v="MEDIA TRANSPORT"/>
    <x v="88"/>
    <s v="CRYPTOGRAPHIC PROTECTION"/>
    <x v="4"/>
    <s v="MP-5-4"/>
    <s v="MP-2"/>
    <s v="N"/>
    <m/>
    <x v="2"/>
    <s v="Y"/>
    <s v="MP-5-4"/>
    <x v="0"/>
    <s v="MP-5-4"/>
    <s v="P1"/>
    <x v="0"/>
  </r>
  <r>
    <x v="9"/>
    <x v="9"/>
    <s v="MEDIA SANITIZATION"/>
    <x v="89"/>
    <s v=""/>
    <x v="0"/>
    <s v="MP-6-0"/>
    <s v="MA-2, MA-4, RA-3, SC-4"/>
    <s v="Y"/>
    <s v="MP-6-0"/>
    <x v="6"/>
    <s v="Y"/>
    <s v="MP-6-0"/>
    <x v="0"/>
    <s v="MP-6-0"/>
    <s v="P1"/>
    <x v="0"/>
  </r>
  <r>
    <x v="9"/>
    <x v="9"/>
    <s v="MEDIA SANITIZATION"/>
    <x v="89"/>
    <s v="REVIEW / APPROVE / TRACK / DOCUMENT / VERIFY"/>
    <x v="1"/>
    <s v="MP-6-1"/>
    <s v="SI-12"/>
    <s v="N"/>
    <m/>
    <x v="2"/>
    <s v="N"/>
    <s v=" "/>
    <x v="0"/>
    <s v="MP-6-1"/>
    <s v="P1"/>
    <x v="0"/>
  </r>
  <r>
    <x v="9"/>
    <x v="9"/>
    <s v="MEDIA SANITIZATION"/>
    <x v="89"/>
    <s v="EQUIPMENT TESTING"/>
    <x v="2"/>
    <s v="MP-6-2"/>
    <s v=" "/>
    <s v="N"/>
    <m/>
    <x v="2"/>
    <s v="Y"/>
    <s v="MP-6-2"/>
    <x v="0"/>
    <s v="MP-6-2"/>
    <s v="P1"/>
    <x v="0"/>
  </r>
  <r>
    <x v="9"/>
    <x v="9"/>
    <s v="MEDIA SANITIZATION"/>
    <x v="89"/>
    <s v="NONDESTRUCTIVE TECHNIQUES"/>
    <x v="3"/>
    <s v="MP-6-3"/>
    <s v="SI-3"/>
    <s v="N"/>
    <m/>
    <x v="2"/>
    <s v="N"/>
    <s v=" "/>
    <x v="0"/>
    <s v="MP-6-3"/>
    <s v="P1"/>
    <x v="0"/>
  </r>
  <r>
    <x v="9"/>
    <x v="9"/>
    <s v="MEDIA SANITIZATION"/>
    <x v="89"/>
    <s v="CONTROLLED UNCLASSIFIED INFORMATION"/>
    <x v="4"/>
    <s v="MP-6-4"/>
    <s v="Withdrawn"/>
    <s v="N"/>
    <m/>
    <x v="2"/>
    <s v="N"/>
    <s v=" "/>
    <x v="1"/>
    <s v=" "/>
    <s v="P1"/>
    <x v="0"/>
  </r>
  <r>
    <x v="9"/>
    <x v="9"/>
    <s v="MEDIA SANITIZATION"/>
    <x v="89"/>
    <s v="CLASSIFIED INFORMATION"/>
    <x v="5"/>
    <s v="MP-6-5"/>
    <s v="Withdrawn"/>
    <s v="N"/>
    <m/>
    <x v="2"/>
    <s v="N"/>
    <s v=" "/>
    <x v="1"/>
    <s v=" "/>
    <s v="P1"/>
    <x v="0"/>
  </r>
  <r>
    <x v="9"/>
    <x v="9"/>
    <s v="MEDIA SANITIZATION"/>
    <x v="89"/>
    <s v="MEDIA DESTRUCTION"/>
    <x v="6"/>
    <s v="MP-6-6"/>
    <s v="Withdrawn"/>
    <s v="N"/>
    <m/>
    <x v="2"/>
    <s v="N"/>
    <s v=" "/>
    <x v="1"/>
    <s v=" "/>
    <s v="P1"/>
    <x v="0"/>
  </r>
  <r>
    <x v="9"/>
    <x v="9"/>
    <s v="MEDIA SANITIZATION"/>
    <x v="89"/>
    <s v="DUAL AUTHORIZATION"/>
    <x v="7"/>
    <s v="MP-6-7"/>
    <s v="AC-3,MP-2"/>
    <s v="N"/>
    <m/>
    <x v="2"/>
    <s v="N"/>
    <s v=" "/>
    <x v="1"/>
    <s v=" "/>
    <s v="P1"/>
    <x v="0"/>
  </r>
  <r>
    <x v="9"/>
    <x v="9"/>
    <s v="MEDIA SANITIZATION"/>
    <x v="89"/>
    <s v="REMOTE PURGING / WIPING OF INFORMATION"/>
    <x v="8"/>
    <s v="MP-6-8"/>
    <s v=" "/>
    <s v="N"/>
    <m/>
    <x v="2"/>
    <s v="N"/>
    <s v=" "/>
    <x v="1"/>
    <s v=" "/>
    <s v="P1"/>
    <x v="0"/>
  </r>
  <r>
    <x v="9"/>
    <x v="9"/>
    <s v="MEDIA USE"/>
    <x v="90"/>
    <s v=""/>
    <x v="0"/>
    <s v="MP-7-0"/>
    <s v="AC-19, PL-4"/>
    <s v="Y"/>
    <s v="MP-7-0"/>
    <x v="6"/>
    <s v="Y"/>
    <s v="MP-7-0"/>
    <x v="0"/>
    <s v="MP-7-0"/>
    <s v="P1"/>
    <x v="0"/>
  </r>
  <r>
    <x v="9"/>
    <x v="9"/>
    <s v="MEDIA USE"/>
    <x v="90"/>
    <s v="PROHIBIT USE WITHOUT OWNER"/>
    <x v="1"/>
    <s v="MP-7-1"/>
    <s v="PL-4"/>
    <s v="N"/>
    <m/>
    <x v="2"/>
    <s v="Y"/>
    <s v="MP-7-1"/>
    <x v="0"/>
    <s v="MP-7-1"/>
    <s v="P1"/>
    <x v="0"/>
  </r>
  <r>
    <x v="9"/>
    <x v="9"/>
    <s v="MEDIA USE"/>
    <x v="90"/>
    <s v="PROHIBIT USE OF SANITIZATION-RESISTANT MEDIA"/>
    <x v="2"/>
    <s v="MP-7-2"/>
    <s v="MP-6"/>
    <s v="N"/>
    <m/>
    <x v="2"/>
    <s v="N"/>
    <s v=" "/>
    <x v="1"/>
    <s v=" "/>
    <s v="P1"/>
    <x v="0"/>
  </r>
  <r>
    <x v="10"/>
    <x v="10"/>
    <s v="PHYSICAL AND ENVIRONMENTAL PROTECTION POLICY AND PROCEDURES"/>
    <x v="91"/>
    <s v=""/>
    <x v="0"/>
    <s v="PE-1-0"/>
    <s v="PM-9"/>
    <s v="Y"/>
    <s v="PE-1-0"/>
    <x v="0"/>
    <s v="Y"/>
    <s v="PE-1-0"/>
    <x v="0"/>
    <s v="PE-1-0"/>
    <s v="P1"/>
    <x v="0"/>
  </r>
  <r>
    <x v="10"/>
    <x v="10"/>
    <s v="PHYSICAL ACCESS AUTHORIZATIONS"/>
    <x v="92"/>
    <s v=""/>
    <x v="0"/>
    <s v="PE-2-0"/>
    <s v="PE-3, PE-4, PS-3"/>
    <s v="Y"/>
    <s v="PE-2-0"/>
    <x v="6"/>
    <s v="Y"/>
    <s v="PE-2-0"/>
    <x v="0"/>
    <s v="PE-2-0"/>
    <s v="P1"/>
    <x v="0"/>
  </r>
  <r>
    <x v="10"/>
    <x v="10"/>
    <s v="PHYSICAL ACCESS AUTHORIZATIONS"/>
    <x v="92"/>
    <s v="ACCESS BY POSITION / ROLE"/>
    <x v="1"/>
    <s v="PE-2-1"/>
    <s v="AC-2,AC-3,AC-6"/>
    <s v="N"/>
    <m/>
    <x v="2"/>
    <s v="N"/>
    <s v=" "/>
    <x v="1"/>
    <s v=" "/>
    <s v="P1"/>
    <x v="0"/>
  </r>
  <r>
    <x v="10"/>
    <x v="10"/>
    <s v="PHYSICAL ACCESS AUTHORIZATIONS"/>
    <x v="92"/>
    <s v="TWO FORMS OF IDENTIFICATION"/>
    <x v="2"/>
    <s v="PE-2-2"/>
    <s v="IA-2,IA-4,IA-5"/>
    <s v="N"/>
    <m/>
    <x v="2"/>
    <s v="N"/>
    <s v=" "/>
    <x v="1"/>
    <s v=" "/>
    <s v="P1"/>
    <x v="0"/>
  </r>
  <r>
    <x v="10"/>
    <x v="10"/>
    <s v="PHYSICAL ACCESS AUTHORIZATIONS"/>
    <x v="92"/>
    <s v="RESTRICT UNESCORTED ACCESS"/>
    <x v="3"/>
    <s v="PE-2-3"/>
    <s v="PS-2,PS-6"/>
    <s v="N"/>
    <m/>
    <x v="2"/>
    <s v="N"/>
    <s v=" "/>
    <x v="1"/>
    <s v=" "/>
    <s v="P1"/>
    <x v="0"/>
  </r>
  <r>
    <x v="10"/>
    <x v="10"/>
    <s v="PHYSICAL ACCESS CONTROL"/>
    <x v="93"/>
    <s v=""/>
    <x v="0"/>
    <s v="PE-3-0"/>
    <s v="AU-2, AU-6, MP-2, MP-4, PE-2, PE-4, PE-5, PS-3, RA-3"/>
    <s v="Y"/>
    <s v="PE-3-0"/>
    <x v="6"/>
    <s v="Y"/>
    <s v="PE-3-0"/>
    <x v="0"/>
    <s v="PE-3-0"/>
    <s v="P1"/>
    <x v="0"/>
  </r>
  <r>
    <x v="10"/>
    <x v="10"/>
    <s v="PHYSICAL ACCESS CONTROL"/>
    <x v="93"/>
    <s v="INFORMATION SYSTEM ACCESS"/>
    <x v="1"/>
    <s v="PE-3-1"/>
    <s v="PS-2"/>
    <s v="N"/>
    <m/>
    <x v="2"/>
    <s v="N"/>
    <s v=" "/>
    <x v="0"/>
    <s v="PE-3-1"/>
    <s v="P1"/>
    <x v="0"/>
  </r>
  <r>
    <x v="10"/>
    <x v="10"/>
    <s v="PHYSICAL ACCESS CONTROL"/>
    <x v="93"/>
    <s v="FACILITY / INFORMATION SYSTEM BOUNDARIES"/>
    <x v="2"/>
    <s v="PE-3-2"/>
    <s v="AC-4,SC-7"/>
    <s v="N"/>
    <m/>
    <x v="2"/>
    <s v="N"/>
    <s v=" "/>
    <x v="1"/>
    <s v=" "/>
    <s v="P1"/>
    <x v="0"/>
  </r>
  <r>
    <x v="10"/>
    <x v="10"/>
    <s v="PHYSICAL ACCESS CONTROL"/>
    <x v="93"/>
    <s v="CONTINUOUS GUARDS / ALARMS / MONITORING"/>
    <x v="3"/>
    <s v="PE-3-3"/>
    <s v="CP-6,CP-7"/>
    <s v="N"/>
    <m/>
    <x v="2"/>
    <s v="N"/>
    <s v=" "/>
    <x v="1"/>
    <s v=" "/>
    <s v="P1"/>
    <x v="0"/>
  </r>
  <r>
    <x v="10"/>
    <x v="10"/>
    <s v="PHYSICAL ACCESS CONTROL"/>
    <x v="93"/>
    <s v="LOCKABLE CASINGS"/>
    <x v="4"/>
    <s v="PE-3-4"/>
    <s v=" "/>
    <s v="N"/>
    <m/>
    <x v="2"/>
    <s v="N"/>
    <s v=" "/>
    <x v="1"/>
    <s v=" "/>
    <s v="P1"/>
    <x v="0"/>
  </r>
  <r>
    <x v="10"/>
    <x v="10"/>
    <s v="PHYSICAL ACCESS CONTROL"/>
    <x v="93"/>
    <s v="TAMPER PROTECTION"/>
    <x v="5"/>
    <s v="PE-3-5"/>
    <s v="SA-12"/>
    <s v="N"/>
    <m/>
    <x v="2"/>
    <s v="N"/>
    <s v=" "/>
    <x v="1"/>
    <s v=" "/>
    <s v="P1"/>
    <x v="0"/>
  </r>
  <r>
    <x v="10"/>
    <x v="10"/>
    <s v="PHYSICAL ACCESS CONTROL"/>
    <x v="93"/>
    <s v="FACILITY PENETRATION TESTING"/>
    <x v="6"/>
    <s v="PE-3-6"/>
    <s v="CA-2,CA-7"/>
    <s v="N"/>
    <m/>
    <x v="2"/>
    <s v="N"/>
    <s v=" "/>
    <x v="1"/>
    <s v=" "/>
    <s v="P1"/>
    <x v="0"/>
  </r>
  <r>
    <x v="10"/>
    <x v="10"/>
    <s v="ACCESS CONTROL FOR TRANSMISSION MEDIUM"/>
    <x v="94"/>
    <s v=""/>
    <x v="0"/>
    <s v="PE-4-0"/>
    <s v="MP-2, MP-4, PE-2, PE-3, PE-5, SC-7, SC-8"/>
    <s v="N"/>
    <m/>
    <x v="2"/>
    <s v="Y"/>
    <s v="PE-4-0"/>
    <x v="0"/>
    <s v="PE-4-0"/>
    <s v="P1"/>
    <x v="0"/>
  </r>
  <r>
    <x v="10"/>
    <x v="10"/>
    <s v="ACCESS CONTROL FOR OUTPUT DEVICES"/>
    <x v="95"/>
    <s v=""/>
    <x v="0"/>
    <s v="PE-5-0"/>
    <s v="PE-2, PE-3, PE-4, PE-18"/>
    <s v="N"/>
    <m/>
    <x v="2"/>
    <s v="Y"/>
    <s v="PE-5-0"/>
    <x v="0"/>
    <s v="PE-5-0"/>
    <s v="P2"/>
    <x v="0"/>
  </r>
  <r>
    <x v="10"/>
    <x v="10"/>
    <s v="ACCESS CONTROL FOR OUTPUT DEVICES"/>
    <x v="95"/>
    <s v="ACCESS TO OUTPUT BY AUTHORIZED INDIVIDUALS"/>
    <x v="1"/>
    <s v="PE-5-1"/>
    <s v=" "/>
    <s v="N"/>
    <m/>
    <x v="2"/>
    <s v="N"/>
    <s v=" "/>
    <x v="1"/>
    <s v=" "/>
    <s v="P2"/>
    <x v="0"/>
  </r>
  <r>
    <x v="10"/>
    <x v="10"/>
    <s v="ACCESS CONTROL FOR OUTPUT DEVICES"/>
    <x v="95"/>
    <s v="ACCESS TO OUTPUT BY INDIVIDUAL IDENTITY"/>
    <x v="2"/>
    <s v="PE-5-2"/>
    <s v=" "/>
    <s v="N"/>
    <m/>
    <x v="2"/>
    <s v="N"/>
    <s v=" "/>
    <x v="1"/>
    <s v=" "/>
    <s v="P2"/>
    <x v="0"/>
  </r>
  <r>
    <x v="10"/>
    <x v="10"/>
    <s v="ACCESS CONTROL FOR OUTPUT DEVICES"/>
    <x v="95"/>
    <s v="MARKING OUTPUT DEVICES"/>
    <x v="3"/>
    <s v="PE-5-3"/>
    <s v=" "/>
    <s v="N"/>
    <m/>
    <x v="2"/>
    <s v="N"/>
    <s v=" "/>
    <x v="1"/>
    <s v=" "/>
    <s v="P2"/>
    <x v="0"/>
  </r>
  <r>
    <x v="10"/>
    <x v="10"/>
    <s v="MONITORING PHYSICAL ACCESS"/>
    <x v="96"/>
    <s v=""/>
    <x v="0"/>
    <s v="PE-6-0"/>
    <s v="CA-7, IR-4, IR-8"/>
    <s v="Y"/>
    <s v="PE-6-0"/>
    <x v="6"/>
    <s v="Y"/>
    <s v="PE-6-0"/>
    <x v="0"/>
    <s v="PE-6-0"/>
    <s v="P1"/>
    <x v="0"/>
  </r>
  <r>
    <x v="10"/>
    <x v="10"/>
    <s v="MONITORING PHYSICAL ACCESS"/>
    <x v="96"/>
    <s v="INTRUSION ALARMS / SURVEILLANCE EQUIPMENT"/>
    <x v="1"/>
    <s v="PE-6-1"/>
    <s v=" "/>
    <s v="N"/>
    <m/>
    <x v="2"/>
    <s v="Y"/>
    <s v="PE-6-1"/>
    <x v="0"/>
    <s v="PE-6-1"/>
    <s v="P1"/>
    <x v="0"/>
  </r>
  <r>
    <x v="10"/>
    <x v="10"/>
    <s v="MONITORING PHYSICAL ACCESS"/>
    <x v="96"/>
    <s v="AUTOMATED INTRUSION RECOGNITION / RESPONSES"/>
    <x v="2"/>
    <s v="PE-6-2"/>
    <s v="SI-4"/>
    <s v="N"/>
    <m/>
    <x v="2"/>
    <s v="N"/>
    <s v=" "/>
    <x v="1"/>
    <s v=" "/>
    <s v="P1"/>
    <x v="0"/>
  </r>
  <r>
    <x v="10"/>
    <x v="10"/>
    <s v="MONITORING PHYSICAL ACCESS"/>
    <x v="96"/>
    <s v="VIDEO SURVEILLANCE"/>
    <x v="3"/>
    <s v="PE-6-3"/>
    <s v=" "/>
    <s v="N"/>
    <m/>
    <x v="2"/>
    <s v="N"/>
    <s v=" "/>
    <x v="1"/>
    <s v=" "/>
    <s v="P1"/>
    <x v="0"/>
  </r>
  <r>
    <x v="10"/>
    <x v="10"/>
    <s v="MONITORING PHYSICAL ACCESS"/>
    <x v="96"/>
    <s v="MONITORING PHYSICAL ACCESS TO INFORMATION SYSTEMS"/>
    <x v="4"/>
    <s v="PE-6-4"/>
    <s v="PS-2,PS-3"/>
    <s v="N"/>
    <m/>
    <x v="2"/>
    <s v="N"/>
    <s v=" "/>
    <x v="0"/>
    <s v="PE-6-4"/>
    <s v="P1"/>
    <x v="0"/>
  </r>
  <r>
    <x v="10"/>
    <x v="10"/>
    <s v="VISITOR ACCESS RECORDS"/>
    <x v="97"/>
    <s v=""/>
    <x v="0"/>
    <s v="PE-8-0"/>
    <s v=" "/>
    <s v="Y"/>
    <s v="PE-8-0"/>
    <x v="6"/>
    <s v="Y"/>
    <s v="PE-8-0"/>
    <x v="0"/>
    <s v="PE-8-0"/>
    <s v="P3"/>
    <x v="0"/>
  </r>
  <r>
    <x v="10"/>
    <x v="10"/>
    <s v="VISITOR ACCESS RECORDS"/>
    <x v="97"/>
    <s v="AUTOMATED RECORDS MAINTENANCE / REVIEW"/>
    <x v="1"/>
    <s v="PE-8-1"/>
    <s v=" "/>
    <s v="N"/>
    <m/>
    <x v="2"/>
    <s v="N"/>
    <s v=" "/>
    <x v="0"/>
    <s v="PE-8-1"/>
    <s v="P3"/>
    <x v="0"/>
  </r>
  <r>
    <x v="10"/>
    <x v="10"/>
    <s v="VISITOR ACCESS RECORDS"/>
    <x v="97"/>
    <s v="PHYSICAL ACCESS RECORDS"/>
    <x v="2"/>
    <s v="PE-8-2"/>
    <s v="Withdrawn"/>
    <s v="N"/>
    <m/>
    <x v="2"/>
    <s v="N"/>
    <s v=" "/>
    <x v="1"/>
    <s v=" "/>
    <s v="P3"/>
    <x v="0"/>
  </r>
  <r>
    <x v="10"/>
    <x v="10"/>
    <s v="POWER EQUIPMENT AND CABLING"/>
    <x v="98"/>
    <s v=""/>
    <x v="0"/>
    <s v="PE-9-0"/>
    <s v="PE-4"/>
    <s v="N"/>
    <m/>
    <x v="2"/>
    <s v="Y"/>
    <s v="PE-9-0"/>
    <x v="0"/>
    <s v="PE-9-0"/>
    <s v="P1"/>
    <x v="0"/>
  </r>
  <r>
    <x v="10"/>
    <x v="10"/>
    <s v="POWER EQUIPMENT AND CABLING"/>
    <x v="98"/>
    <s v="REDUNDANT CABLING"/>
    <x v="1"/>
    <s v="PE-9-1"/>
    <s v=" "/>
    <s v="N"/>
    <m/>
    <x v="2"/>
    <s v="N"/>
    <s v=" "/>
    <x v="1"/>
    <s v=" "/>
    <s v="P1"/>
    <x v="0"/>
  </r>
  <r>
    <x v="10"/>
    <x v="10"/>
    <s v="POWER EQUIPMENT AND CABLING"/>
    <x v="98"/>
    <s v="AUTOMATIC VOLTAGE CONTROLS"/>
    <x v="2"/>
    <s v="PE-9-2"/>
    <s v=" "/>
    <s v="N"/>
    <m/>
    <x v="2"/>
    <s v="N"/>
    <s v=" "/>
    <x v="1"/>
    <s v=" "/>
    <s v="P1"/>
    <x v="0"/>
  </r>
  <r>
    <x v="10"/>
    <x v="10"/>
    <s v="EMERGENCY SHUTOFF"/>
    <x v="99"/>
    <s v=""/>
    <x v="0"/>
    <s v="PE-10-0"/>
    <s v="PE-15"/>
    <s v="N"/>
    <m/>
    <x v="2"/>
    <s v="Y"/>
    <s v="PE-10-0"/>
    <x v="0"/>
    <s v="PE-10-0"/>
    <s v="P1"/>
    <x v="0"/>
  </r>
  <r>
    <x v="10"/>
    <x v="10"/>
    <s v="EMERGENCY SHUTOFF"/>
    <x v="99"/>
    <s v="ACCIDENTAL / UNAUTHORIZED ACTIVATION"/>
    <x v="1"/>
    <s v="PE-10-1"/>
    <s v="Withdrawn"/>
    <s v="N"/>
    <m/>
    <x v="2"/>
    <s v="N"/>
    <s v=" "/>
    <x v="1"/>
    <s v=" "/>
    <s v="P1"/>
    <x v="0"/>
  </r>
  <r>
    <x v="10"/>
    <x v="10"/>
    <s v="EMERGENCY POWER"/>
    <x v="100"/>
    <s v=""/>
    <x v="0"/>
    <s v="PE-11-0"/>
    <s v="AT-3, CP-2, CP-7"/>
    <s v="N"/>
    <m/>
    <x v="2"/>
    <s v="Y"/>
    <s v="PE-11-0"/>
    <x v="0"/>
    <s v="PE-11-0"/>
    <s v="P1"/>
    <x v="0"/>
  </r>
  <r>
    <x v="10"/>
    <x v="10"/>
    <s v="EMERGENCY POWER"/>
    <x v="100"/>
    <s v="LONG-TERM ALTERNATE POWER SUPPLY - MINIMAL OPERATIONAL CAPABILITY"/>
    <x v="1"/>
    <s v="PE-11-1"/>
    <s v=" "/>
    <s v="N"/>
    <m/>
    <x v="2"/>
    <s v="N"/>
    <s v=" "/>
    <x v="0"/>
    <s v="PE-11-1"/>
    <s v="P1"/>
    <x v="0"/>
  </r>
  <r>
    <x v="10"/>
    <x v="10"/>
    <s v="EMERGENCY POWER"/>
    <x v="100"/>
    <s v="LONG-TERM ALTERNATE POWER SUPPLY - SELF-CONTAINED"/>
    <x v="2"/>
    <s v="PE-11-2"/>
    <s v=" "/>
    <s v="N"/>
    <m/>
    <x v="2"/>
    <s v="N"/>
    <s v=" "/>
    <x v="1"/>
    <s v=" "/>
    <s v="P1"/>
    <x v="0"/>
  </r>
  <r>
    <x v="10"/>
    <x v="10"/>
    <s v="EMERGENCY LIGHTING"/>
    <x v="101"/>
    <s v=""/>
    <x v="0"/>
    <s v="PE-12-0"/>
    <s v="CP-2, CP-7"/>
    <s v="Y"/>
    <s v="PE-12-0"/>
    <x v="6"/>
    <s v="Y"/>
    <s v="PE-12-0"/>
    <x v="0"/>
    <s v="PE-12-0"/>
    <s v="P1"/>
    <x v="0"/>
  </r>
  <r>
    <x v="10"/>
    <x v="10"/>
    <s v="EMERGENCY LIGHTING"/>
    <x v="101"/>
    <s v="ESSENTIAL MISSIONS / BUSINESS FUNCTIONS"/>
    <x v="1"/>
    <s v="PE-12-1"/>
    <s v=" "/>
    <s v="N"/>
    <m/>
    <x v="2"/>
    <s v="N"/>
    <s v=" "/>
    <x v="1"/>
    <s v=" "/>
    <s v="P1"/>
    <x v="0"/>
  </r>
  <r>
    <x v="10"/>
    <x v="10"/>
    <s v="FIRE PROTECTION"/>
    <x v="102"/>
    <s v=""/>
    <x v="0"/>
    <s v="PE-13-0"/>
    <s v=" "/>
    <s v="Y"/>
    <s v="PE-13-0"/>
    <x v="6"/>
    <s v="Y"/>
    <s v="PE-13-0"/>
    <x v="0"/>
    <s v="PE-13-0"/>
    <s v="P1"/>
    <x v="0"/>
  </r>
  <r>
    <x v="10"/>
    <x v="10"/>
    <s v="FIRE PROTECTION"/>
    <x v="102"/>
    <s v="DETECTION DEVICES / SYSTEMS"/>
    <x v="1"/>
    <s v="PE-13-1"/>
    <s v=" "/>
    <s v="N"/>
    <m/>
    <x v="2"/>
    <s v="N"/>
    <s v=" "/>
    <x v="0"/>
    <s v="PE-13-1"/>
    <s v="P1"/>
    <x v="0"/>
  </r>
  <r>
    <x v="10"/>
    <x v="10"/>
    <s v="FIRE PROTECTION"/>
    <x v="102"/>
    <s v="SUPPRESSION DEVICES / SYSTEMS"/>
    <x v="2"/>
    <s v="PE-13-2"/>
    <s v=" "/>
    <s v="N"/>
    <m/>
    <x v="2"/>
    <s v="Y"/>
    <s v="PE-13-2"/>
    <x v="0"/>
    <s v="PE-13-2"/>
    <s v="P1"/>
    <x v="0"/>
  </r>
  <r>
    <x v="10"/>
    <x v="10"/>
    <s v="FIRE PROTECTION"/>
    <x v="102"/>
    <s v="AUTOMATIC FIRE SUPPRESSION"/>
    <x v="3"/>
    <s v="PE-13-3"/>
    <s v=" "/>
    <s v="N"/>
    <m/>
    <x v="2"/>
    <s v="Y"/>
    <s v="PE-13-3"/>
    <x v="0"/>
    <s v="PE-13-3"/>
    <s v="P1"/>
    <x v="0"/>
  </r>
  <r>
    <x v="10"/>
    <x v="10"/>
    <s v="FIRE PROTECTION"/>
    <x v="102"/>
    <s v="INSPECTIONS"/>
    <x v="4"/>
    <s v="PE-13-4"/>
    <s v=" "/>
    <s v="N"/>
    <m/>
    <x v="2"/>
    <s v="N"/>
    <s v=" "/>
    <x v="1"/>
    <s v=" "/>
    <s v="P1"/>
    <x v="0"/>
  </r>
  <r>
    <x v="10"/>
    <x v="10"/>
    <s v="TEMPERATURE AND HUMIDITY CONTROLS"/>
    <x v="103"/>
    <s v=""/>
    <x v="0"/>
    <s v="PE-14-0"/>
    <s v="AT-3 "/>
    <s v="Y"/>
    <s v="PE-14-0"/>
    <x v="6"/>
    <s v="Y"/>
    <s v="PE-14-0"/>
    <x v="0"/>
    <s v="PE-14-0"/>
    <s v="P1"/>
    <x v="0"/>
  </r>
  <r>
    <x v="10"/>
    <x v="10"/>
    <s v="TEMPERATURE AND HUMIDITY CONTROLS"/>
    <x v="103"/>
    <s v="AUTOMATIC CONTROLS"/>
    <x v="1"/>
    <s v="PE-14-1"/>
    <s v=" "/>
    <s v="N"/>
    <m/>
    <x v="2"/>
    <s v="N"/>
    <s v=" "/>
    <x v="1"/>
    <s v=" "/>
    <s v="P1"/>
    <x v="0"/>
  </r>
  <r>
    <x v="10"/>
    <x v="10"/>
    <s v="TEMPERATURE AND HUMIDITY CONTROLS"/>
    <x v="103"/>
    <s v="MONITORING WITH ALARMS / NOTIFICATIONS"/>
    <x v="2"/>
    <s v="PE-14-2"/>
    <s v=" "/>
    <s v="N"/>
    <m/>
    <x v="2"/>
    <s v="Y"/>
    <s v="PE-14-2"/>
    <x v="0"/>
    <s v="PE-14-2"/>
    <s v="P1"/>
    <x v="0"/>
  </r>
  <r>
    <x v="10"/>
    <x v="10"/>
    <s v="WATER DAMAGE PROTECTION"/>
    <x v="104"/>
    <s v=""/>
    <x v="0"/>
    <s v="PE-15-0"/>
    <s v="AT-3"/>
    <s v="Y"/>
    <s v="PE-15-0"/>
    <x v="6"/>
    <s v="Y"/>
    <s v="PE-15-0"/>
    <x v="0"/>
    <s v="PE-15-0"/>
    <s v="P1"/>
    <x v="0"/>
  </r>
  <r>
    <x v="10"/>
    <x v="10"/>
    <s v="WATER DAMAGE PROTECTION"/>
    <x v="104"/>
    <s v="AUTOMATION SUPPORT"/>
    <x v="1"/>
    <s v="PE-15-1"/>
    <s v=" "/>
    <s v="N"/>
    <m/>
    <x v="2"/>
    <s v="N"/>
    <s v=" "/>
    <x v="0"/>
    <s v="PE-15-1"/>
    <s v="P1"/>
    <x v="0"/>
  </r>
  <r>
    <x v="10"/>
    <x v="10"/>
    <s v="DELIVERY AND REMOVAL"/>
    <x v="105"/>
    <s v=""/>
    <x v="0"/>
    <s v="PE-16-0"/>
    <s v="CM-3, MA-2, MA-3, MP-5, SA-12"/>
    <s v="Y"/>
    <s v="PE-16-0"/>
    <x v="6"/>
    <s v="Y"/>
    <s v="PE-16-0"/>
    <x v="0"/>
    <s v="PE-16-0"/>
    <s v="P2"/>
    <x v="0"/>
  </r>
  <r>
    <x v="10"/>
    <x v="10"/>
    <s v="ALTERNATE WORK SITE"/>
    <x v="106"/>
    <s v=""/>
    <x v="0"/>
    <s v="PE-17-0"/>
    <s v="AC-17, CP-7"/>
    <s v="N"/>
    <m/>
    <x v="2"/>
    <s v="Y"/>
    <s v="PE-17-0"/>
    <x v="0"/>
    <s v="PE-17-0"/>
    <s v="P2"/>
    <x v="0"/>
  </r>
  <r>
    <x v="10"/>
    <x v="10"/>
    <s v="LOCATION OF INFORMATION SYSTEM COMPONENTS"/>
    <x v="107"/>
    <s v=""/>
    <x v="0"/>
    <s v="PE-18-0"/>
    <s v="CP-2, PE-19, RA-3"/>
    <s v="N"/>
    <m/>
    <x v="2"/>
    <s v="N"/>
    <s v=" "/>
    <x v="0"/>
    <s v="PE-18-0"/>
    <s v="P3"/>
    <x v="0"/>
  </r>
  <r>
    <x v="10"/>
    <x v="10"/>
    <s v="LOCATION OF INFORMATION SYSTEM COMPONENTS"/>
    <x v="107"/>
    <s v="FACILITY SITE"/>
    <x v="1"/>
    <s v="PE-18-1"/>
    <s v="PM-8"/>
    <s v="N"/>
    <m/>
    <x v="2"/>
    <s v="N"/>
    <s v=" "/>
    <x v="1"/>
    <s v=" "/>
    <s v="P3"/>
    <x v="0"/>
  </r>
  <r>
    <x v="11"/>
    <x v="11"/>
    <s v="SECURITY PLANNING POLICY AND PROCEDURES"/>
    <x v="108"/>
    <s v=""/>
    <x v="0"/>
    <s v="PL-1-0"/>
    <s v="PM-9"/>
    <s v="Y"/>
    <s v="PL-1-0"/>
    <x v="0"/>
    <s v="Y"/>
    <s v="PL-1-0"/>
    <x v="0"/>
    <s v="PL-1-0"/>
    <s v="P1"/>
    <x v="0"/>
  </r>
  <r>
    <x v="11"/>
    <x v="11"/>
    <s v="SYSTEM SECURITY PLAN"/>
    <x v="109"/>
    <s v=""/>
    <x v="0"/>
    <s v="PL-2-0"/>
    <s v="AC-2, AC-6, AC-14, AC-17, AC-20, CA-2, CA-3, CA-7, CM-9, CP-2, IR-8, MA-4, MA-5, MP-2, MP-4, MP-5, PL-7, PM-1, PM-7, PM-8, PM-9, PM-11, SA-5, SA-17"/>
    <s v="Y"/>
    <s v="PL-2-0"/>
    <x v="1"/>
    <s v="Y"/>
    <s v="PL-2-0"/>
    <x v="0"/>
    <s v="PL-2-0"/>
    <s v="P1"/>
    <x v="0"/>
  </r>
  <r>
    <x v="11"/>
    <x v="11"/>
    <s v="SYSTEM SECURITY PLAN"/>
    <x v="109"/>
    <s v="CONCEPT OF OPERATIONS"/>
    <x v="1"/>
    <s v="PL-2-1"/>
    <s v="Withdrawn"/>
    <s v="N"/>
    <m/>
    <x v="2"/>
    <s v="N"/>
    <s v=" "/>
    <x v="1"/>
    <s v=" "/>
    <s v="P1"/>
    <x v="0"/>
  </r>
  <r>
    <x v="11"/>
    <x v="11"/>
    <s v="SYSTEM SECURITY PLAN"/>
    <x v="109"/>
    <s v="FUNCTIONAL ARCHITECTURE"/>
    <x v="2"/>
    <s v="PL-2-2"/>
    <s v="Withdrawn"/>
    <s v="N"/>
    <m/>
    <x v="2"/>
    <s v="N"/>
    <s v=" "/>
    <x v="1"/>
    <s v=" "/>
    <s v="P1"/>
    <x v="0"/>
  </r>
  <r>
    <x v="11"/>
    <x v="11"/>
    <s v="SYSTEM SECURITY PLAN"/>
    <x v="109"/>
    <s v="PLAN / COORDINATE WITH OTHER ORGANIZATIONAL ENTITIES"/>
    <x v="3"/>
    <s v="PL-2-3"/>
    <s v="CP-4,IR-4"/>
    <s v="N"/>
    <m/>
    <x v="2"/>
    <s v="Y"/>
    <s v="PL-2-3"/>
    <x v="0"/>
    <s v="PL-2-3"/>
    <s v="P1"/>
    <x v="0"/>
  </r>
  <r>
    <x v="11"/>
    <x v="11"/>
    <s v="RULES OF BEHAVIOR"/>
    <x v="110"/>
    <s v=""/>
    <x v="0"/>
    <s v="PL-4-0"/>
    <s v="AC-2, AC-6, AC-8, AC-9, AC-17, AC-18, AC-19, AC-20, AT-2, AT-3, CM-11, IA-2, IA-4, IA-5, MP-7, PS-6, PS-8, SA-5"/>
    <s v="Y"/>
    <s v="PL-4-0"/>
    <x v="0"/>
    <s v="Y"/>
    <s v="PL-4-0"/>
    <x v="0"/>
    <s v="PL-4-0"/>
    <s v="P2"/>
    <x v="0"/>
  </r>
  <r>
    <x v="11"/>
    <x v="11"/>
    <s v="RULES OF BEHAVIOR"/>
    <x v="110"/>
    <s v="SOCIAL MEDIA AND NETWORKING RESTRICTIONS"/>
    <x v="1"/>
    <s v="PL-4-1"/>
    <s v=" "/>
    <s v="N"/>
    <m/>
    <x v="2"/>
    <s v="Y"/>
    <s v="PL-4-1"/>
    <x v="0"/>
    <s v="PL-4-1"/>
    <s v="P2"/>
    <x v="0"/>
  </r>
  <r>
    <x v="11"/>
    <x v="11"/>
    <s v="INFORMATION SECURITY ARCHITECTURE"/>
    <x v="111"/>
    <s v=""/>
    <x v="0"/>
    <s v="PL-8-0"/>
    <s v="CM-2, CM-6, PL-2, PM-7, SA-5, SA-17"/>
    <s v="N"/>
    <m/>
    <x v="2"/>
    <s v="Y"/>
    <s v="PL-8-0"/>
    <x v="0"/>
    <s v="PL-8-0"/>
    <s v="P1"/>
    <x v="0"/>
  </r>
  <r>
    <x v="11"/>
    <x v="11"/>
    <s v="INFORMATION SECURITY ARCHITECTURE"/>
    <x v="111"/>
    <s v="DEFENSE-IN-DEPTH"/>
    <x v="1"/>
    <s v="PL-8-1"/>
    <s v="SC-29,SC-36"/>
    <s v="N"/>
    <m/>
    <x v="2"/>
    <s v="N"/>
    <s v=" "/>
    <x v="1"/>
    <s v=" "/>
    <s v="P1"/>
    <x v="0"/>
  </r>
  <r>
    <x v="11"/>
    <x v="11"/>
    <s v="INFORMATION SECURITY ARCHITECTURE"/>
    <x v="111"/>
    <s v="SUPPLIER DIVERSITY"/>
    <x v="2"/>
    <s v="PL-8-2"/>
    <s v="SA-12"/>
    <s v="N"/>
    <m/>
    <x v="2"/>
    <s v="N"/>
    <s v=" "/>
    <x v="1"/>
    <s v=" "/>
    <s v="P1"/>
    <x v="0"/>
  </r>
  <r>
    <x v="12"/>
    <x v="12"/>
    <s v="PERSONNEL SECURITY POLICY AND PROCEDURES"/>
    <x v="112"/>
    <s v=""/>
    <x v="0"/>
    <s v="PS-1-0"/>
    <s v="PM-9"/>
    <s v="Y"/>
    <s v="PS-1-0"/>
    <x v="0"/>
    <s v="Y"/>
    <s v="PS-1-0"/>
    <x v="0"/>
    <s v="PS-1-0"/>
    <s v="P1"/>
    <x v="0"/>
  </r>
  <r>
    <x v="12"/>
    <x v="12"/>
    <s v="POSITION RISK DESIGNATION"/>
    <x v="113"/>
    <s v=""/>
    <x v="0"/>
    <s v="PS-2-0"/>
    <s v="AT-3, PL-2, PS-3"/>
    <s v="Y"/>
    <s v="PS-2-0"/>
    <x v="4"/>
    <s v="Y"/>
    <s v="PS-2-0"/>
    <x v="0"/>
    <s v="PS-2-0"/>
    <s v="P1"/>
    <x v="0"/>
  </r>
  <r>
    <x v="12"/>
    <x v="12"/>
    <s v="PERSONNEL SCREENING"/>
    <x v="114"/>
    <s v=""/>
    <x v="0"/>
    <s v="PS-3-0"/>
    <s v="AC-2, IA-4, PE-2, PS-2"/>
    <s v="Y"/>
    <s v="PS-3-0"/>
    <x v="1"/>
    <s v="Y"/>
    <s v="PS-3-0"/>
    <x v="0"/>
    <s v="PS-3-0"/>
    <s v="P1"/>
    <x v="0"/>
  </r>
  <r>
    <x v="12"/>
    <x v="12"/>
    <s v="PERSONNEL SCREENING"/>
    <x v="114"/>
    <s v="CLASSIFIED INFORMATION"/>
    <x v="1"/>
    <s v="PS-3-1"/>
    <s v="AC-3,AC-4"/>
    <s v="N"/>
    <m/>
    <x v="2"/>
    <s v="N"/>
    <s v=" "/>
    <x v="1"/>
    <s v=" "/>
    <s v="P1"/>
    <x v="0"/>
  </r>
  <r>
    <x v="12"/>
    <x v="12"/>
    <s v="PERSONNEL SCREENING"/>
    <x v="114"/>
    <s v="FORMAL INDOCTRINATION"/>
    <x v="2"/>
    <s v="PS-3-2"/>
    <s v="AC-3,AC-4"/>
    <s v="N"/>
    <m/>
    <x v="2"/>
    <s v="N"/>
    <s v=" "/>
    <x v="1"/>
    <s v=" "/>
    <s v="P1"/>
    <x v="0"/>
  </r>
  <r>
    <x v="12"/>
    <x v="12"/>
    <s v="PERSONNEL SCREENING"/>
    <x v="114"/>
    <s v="INFORMATION WITH SPECIAL PROTECTION MEASURES"/>
    <x v="3"/>
    <s v="PS-3-3"/>
    <s v=" "/>
    <s v="N"/>
    <m/>
    <x v="2"/>
    <s v="Y"/>
    <s v="PS-3-3"/>
    <x v="0"/>
    <s v="PS-3-3"/>
    <s v="P1"/>
    <x v="0"/>
  </r>
  <r>
    <x v="12"/>
    <x v="12"/>
    <s v="PERSONNEL TERMINATION"/>
    <x v="115"/>
    <s v=""/>
    <x v="0"/>
    <s v="PS-4-0"/>
    <s v="AC-2, IA-4, PE-2, PS-5, PS-6"/>
    <s v="Y"/>
    <s v="PS-4-0"/>
    <x v="0"/>
    <s v="Y"/>
    <s v="PS-4-0"/>
    <x v="0"/>
    <s v="PS-4-0"/>
    <s v="P1"/>
    <x v="0"/>
  </r>
  <r>
    <x v="12"/>
    <x v="12"/>
    <s v="PERSONNEL TERMINATION"/>
    <x v="115"/>
    <s v="POST-EMPLOYMENT REQUIREMENTS"/>
    <x v="1"/>
    <s v="PS-4-1"/>
    <s v=" "/>
    <s v="N"/>
    <m/>
    <x v="2"/>
    <s v="N"/>
    <s v=" "/>
    <x v="1"/>
    <s v=" "/>
    <s v="P1"/>
    <x v="0"/>
  </r>
  <r>
    <x v="12"/>
    <x v="12"/>
    <s v="PERSONNEL TERMINATION"/>
    <x v="115"/>
    <s v="AUTOMATED NOTIFICATION"/>
    <x v="2"/>
    <s v="PS-4-2"/>
    <s v=" "/>
    <s v="N"/>
    <m/>
    <x v="2"/>
    <s v="N"/>
    <s v=" "/>
    <x v="0"/>
    <s v="PS-4-2"/>
    <s v="P1"/>
    <x v="0"/>
  </r>
  <r>
    <x v="12"/>
    <x v="12"/>
    <s v="PERSONNEL TRANSFER"/>
    <x v="116"/>
    <s v=""/>
    <x v="0"/>
    <s v="PS-5-0"/>
    <s v="AC-2, IA-4, PE-2, PS-4"/>
    <s v="Y"/>
    <s v="PS-5-0"/>
    <x v="0"/>
    <s v="Y"/>
    <s v="PS-5-0"/>
    <x v="0"/>
    <s v="PS-5-0"/>
    <s v="P2"/>
    <x v="0"/>
  </r>
  <r>
    <x v="12"/>
    <x v="12"/>
    <s v="ACCESS AGREEMENTS"/>
    <x v="117"/>
    <s v=""/>
    <x v="0"/>
    <s v="PS-6-0"/>
    <s v="PL-4, PS-2, PS-3, PS-4, PS-8"/>
    <s v="Y"/>
    <s v="PS-6-0"/>
    <x v="0"/>
    <s v="Y"/>
    <s v="PS-6-0"/>
    <x v="0"/>
    <s v="PS-6-0"/>
    <s v="P3"/>
    <x v="0"/>
  </r>
  <r>
    <x v="12"/>
    <x v="12"/>
    <s v="ACCESS AGREEMENTS"/>
    <x v="117"/>
    <s v="INFORMATION REQUIRING SPECIAL PROTECTION"/>
    <x v="1"/>
    <s v="PS-6-1"/>
    <s v="Withdrawn"/>
    <s v="N"/>
    <m/>
    <x v="2"/>
    <s v="N"/>
    <s v=" "/>
    <x v="1"/>
    <s v=" "/>
    <s v="P3"/>
    <x v="0"/>
  </r>
  <r>
    <x v="12"/>
    <x v="12"/>
    <s v="ACCESS AGREEMENTS"/>
    <x v="117"/>
    <s v="CLASSIFIED INFORMATION REQUIRING SPECIAL PROTECTION"/>
    <x v="2"/>
    <s v="PS-6-2"/>
    <s v=" "/>
    <s v="N"/>
    <m/>
    <x v="2"/>
    <s v="N"/>
    <s v=" "/>
    <x v="1"/>
    <s v=" "/>
    <s v="P3"/>
    <x v="0"/>
  </r>
  <r>
    <x v="12"/>
    <x v="12"/>
    <s v="ACCESS AGREEMENTS"/>
    <x v="117"/>
    <s v="POST-EMPLOYMENT REQUIREMENTS"/>
    <x v="3"/>
    <s v="PS-6-3"/>
    <s v=" "/>
    <s v="N"/>
    <m/>
    <x v="2"/>
    <s v="N"/>
    <s v=" "/>
    <x v="1"/>
    <s v=" "/>
    <s v="P3"/>
    <x v="0"/>
  </r>
  <r>
    <x v="12"/>
    <x v="12"/>
    <s v="THIRD-PARTY PERSONNEL SECURITY"/>
    <x v="118"/>
    <s v=""/>
    <x v="0"/>
    <s v="PS-7-0"/>
    <s v="PS-2, PS-3, PS-4, PS-5, PS-6, SA-9, SA-21"/>
    <s v="Y"/>
    <s v="PS-7-0"/>
    <x v="0"/>
    <s v="Y"/>
    <s v="PS-7-0"/>
    <x v="0"/>
    <s v="PS-7-0"/>
    <s v="P1"/>
    <x v="0"/>
  </r>
  <r>
    <x v="12"/>
    <x v="12"/>
    <s v="PERSONNEL SANCTIONS"/>
    <x v="119"/>
    <s v=""/>
    <x v="0"/>
    <s v="PS-8-0"/>
    <s v="PL-4, PS-6"/>
    <s v="Y"/>
    <s v="PS-8-0"/>
    <x v="0"/>
    <s v="Y"/>
    <s v="PS-8-0"/>
    <x v="0"/>
    <s v="PS-8-0"/>
    <s v="P3"/>
    <x v="0"/>
  </r>
  <r>
    <x v="13"/>
    <x v="13"/>
    <s v="RISK ASSESSMENT POLICY AND PROCEDURES"/>
    <x v="120"/>
    <s v=""/>
    <x v="0"/>
    <s v="RA-1-0"/>
    <s v="PM-9"/>
    <s v="Y"/>
    <s v="RA-1-0"/>
    <x v="0"/>
    <s v="Y"/>
    <s v="RA-1-0"/>
    <x v="0"/>
    <s v="RA-1-0"/>
    <s v="P1"/>
    <x v="0"/>
  </r>
  <r>
    <x v="13"/>
    <x v="13"/>
    <s v="SECURITY CATEGORIZATION"/>
    <x v="121"/>
    <s v=""/>
    <x v="0"/>
    <s v="RA-2-0"/>
    <s v="CM-8, MP-4, RA-3, SC-7"/>
    <s v="Y"/>
    <s v="RA-2-0"/>
    <x v="1"/>
    <s v="Y"/>
    <s v="RA-2-0"/>
    <x v="0"/>
    <s v="RA-2-0"/>
    <s v="P1"/>
    <x v="0"/>
  </r>
  <r>
    <x v="13"/>
    <x v="13"/>
    <s v="RISK ASSESSMENT"/>
    <x v="122"/>
    <s v=""/>
    <x v="0"/>
    <s v="RA-3-0"/>
    <s v="RA-2, PM-9"/>
    <s v="Y"/>
    <s v="RA-3-0"/>
    <x v="1"/>
    <s v="Y"/>
    <s v="RA-3-0"/>
    <x v="0"/>
    <s v="RA-3-0"/>
    <s v="P1"/>
    <x v="0"/>
  </r>
  <r>
    <x v="13"/>
    <x v="13"/>
    <s v="VULNERABILITY SCANNING"/>
    <x v="123"/>
    <s v=""/>
    <x v="0"/>
    <s v="RA-5-0"/>
    <s v="CA-2, CA-7, CM-4, CM-6, RA-2, RA-3, SA-11, SI-2"/>
    <s v="Y"/>
    <s v="RA-5-0"/>
    <x v="1"/>
    <s v="Y"/>
    <s v="RA-5-0"/>
    <x v="0"/>
    <s v="RA-5-0"/>
    <s v="P1"/>
    <x v="0"/>
  </r>
  <r>
    <x v="13"/>
    <x v="13"/>
    <s v="VULNERABILITY SCANNING"/>
    <x v="123"/>
    <s v="UPDATE TOOL CAPABILITY"/>
    <x v="1"/>
    <s v="RA-5-1"/>
    <s v="SI-3,SI-7"/>
    <s v="N"/>
    <m/>
    <x v="2"/>
    <s v="Y"/>
    <s v="RA-5-1"/>
    <x v="0"/>
    <s v="RA-5-1"/>
    <s v="P1"/>
    <x v="0"/>
  </r>
  <r>
    <x v="13"/>
    <x v="13"/>
    <s v="VULNERABILITY SCANNING"/>
    <x v="123"/>
    <s v="UPDATE BY FREQUENCY / PRIOR TO NEW SCAN / WHEN IDENTIFIED"/>
    <x v="2"/>
    <s v="RA-5-2"/>
    <s v="SI-3,SI-5"/>
    <s v="N"/>
    <m/>
    <x v="2"/>
    <s v="Y"/>
    <s v="RA-5-2"/>
    <x v="0"/>
    <s v="RA-5-2"/>
    <s v="P1"/>
    <x v="0"/>
  </r>
  <r>
    <x v="13"/>
    <x v="13"/>
    <s v="VULNERABILITY SCANNING"/>
    <x v="123"/>
    <s v="BREADTH / DEPTH OF COVERAGE"/>
    <x v="3"/>
    <s v="RA-5-3"/>
    <s v=" "/>
    <s v="N"/>
    <m/>
    <x v="2"/>
    <s v="Y"/>
    <s v="RA-5-3"/>
    <x v="0"/>
    <s v="RA-5-3"/>
    <s v="P1"/>
    <x v="0"/>
  </r>
  <r>
    <x v="13"/>
    <x v="13"/>
    <s v="VULNERABILITY SCANNING"/>
    <x v="123"/>
    <s v="DISCOVERABLE INFORMATION"/>
    <x v="4"/>
    <s v="RA-5-4"/>
    <s v="AU-13"/>
    <s v="N"/>
    <m/>
    <x v="2"/>
    <s v="N"/>
    <s v=" "/>
    <x v="0"/>
    <s v="RA-5-4"/>
    <s v="P1"/>
    <x v="0"/>
  </r>
  <r>
    <x v="13"/>
    <x v="13"/>
    <s v="VULNERABILITY SCANNING"/>
    <x v="123"/>
    <s v="PRIVILEGED ACCESS"/>
    <x v="5"/>
    <s v="RA-5-5"/>
    <s v=" "/>
    <s v="N"/>
    <m/>
    <x v="2"/>
    <s v="Y"/>
    <s v="RA-5-5"/>
    <x v="0"/>
    <s v="RA-5-5"/>
    <s v="P1"/>
    <x v="0"/>
  </r>
  <r>
    <x v="13"/>
    <x v="13"/>
    <s v="VULNERABILITY SCANNING"/>
    <x v="123"/>
    <s v="AUTOMATED TREND ANALYSES"/>
    <x v="6"/>
    <s v="RA-5-6"/>
    <s v="IR-4,IR-5,SI-4"/>
    <s v="N"/>
    <m/>
    <x v="2"/>
    <s v="Y"/>
    <s v="RA-5-6"/>
    <x v="0"/>
    <s v="RA-5-6"/>
    <s v="P1"/>
    <x v="0"/>
  </r>
  <r>
    <x v="13"/>
    <x v="13"/>
    <s v="VULNERABILITY SCANNING"/>
    <x v="123"/>
    <s v="AUTOMATED DETECTION AND NOTIFICATION OF UNAUTHORIZED COMPONENTS"/>
    <x v="7"/>
    <s v="RA-5-7"/>
    <s v="Withdrawn"/>
    <s v="N"/>
    <m/>
    <x v="2"/>
    <s v="N"/>
    <s v=" "/>
    <x v="1"/>
    <s v=" "/>
    <s v="P1"/>
    <x v="0"/>
  </r>
  <r>
    <x v="13"/>
    <x v="13"/>
    <s v="VULNERABILITY SCANNING"/>
    <x v="123"/>
    <s v="REVIEW HISTORIC AUDIT LOGS"/>
    <x v="8"/>
    <s v="RA-5-8"/>
    <s v="AU-6 "/>
    <s v="N"/>
    <m/>
    <x v="2"/>
    <s v="Y"/>
    <s v="RA-5-8"/>
    <x v="0"/>
    <s v="RA-5-8"/>
    <s v="P1"/>
    <x v="0"/>
  </r>
  <r>
    <x v="13"/>
    <x v="13"/>
    <s v="VULNERABILITY SCANNING"/>
    <x v="123"/>
    <s v="PENETRATION TESTING AND ANALYSES"/>
    <x v="9"/>
    <s v="RA-5-9"/>
    <s v="Withdrawn"/>
    <s v="N"/>
    <m/>
    <x v="2"/>
    <s v="N"/>
    <s v=" "/>
    <x v="1"/>
    <s v=" "/>
    <s v="P1"/>
    <x v="0"/>
  </r>
  <r>
    <x v="13"/>
    <x v="13"/>
    <s v="VULNERABILITY SCANNING"/>
    <x v="123"/>
    <s v="CORRELATE SCANNING INFORMATION"/>
    <x v="10"/>
    <s v="RA-5-10"/>
    <s v=" "/>
    <s v="N"/>
    <m/>
    <x v="2"/>
    <s v="N"/>
    <s v=" "/>
    <x v="0"/>
    <s v="RA-5-10"/>
    <s v="P1"/>
    <x v="0"/>
  </r>
  <r>
    <x v="14"/>
    <x v="14"/>
    <s v="SYSTEM AND SERVICES ACQUISITION POLICY AND PROCEDURES"/>
    <x v="124"/>
    <s v=""/>
    <x v="0"/>
    <s v="SA-1-0"/>
    <s v="PM-9"/>
    <s v="Y"/>
    <s v="SA-1-0"/>
    <x v="0"/>
    <s v="Y"/>
    <s v="SA-1-0"/>
    <x v="0"/>
    <s v="SA-1-0"/>
    <s v="P1"/>
    <x v="0"/>
  </r>
  <r>
    <x v="14"/>
    <x v="14"/>
    <s v="ALLOCATION OF RESOURCES"/>
    <x v="125"/>
    <s v=""/>
    <x v="0"/>
    <s v="SA-2-0"/>
    <s v="PM-3, PM-11"/>
    <s v="Y"/>
    <s v="SA-2-0"/>
    <x v="0"/>
    <s v="Y"/>
    <s v="SA-2-0"/>
    <x v="0"/>
    <s v="SA-2-0"/>
    <s v="P1"/>
    <x v="0"/>
  </r>
  <r>
    <x v="14"/>
    <x v="14"/>
    <s v="SYSTEM DEVELOPMENT LIFE CYCLE"/>
    <x v="126"/>
    <s v=""/>
    <x v="0"/>
    <s v="SA-3-0"/>
    <s v="AT-3, PM-7, SA-8"/>
    <s v="Y"/>
    <s v="SA-3-0"/>
    <x v="0"/>
    <s v="Y"/>
    <s v="SA-3-0"/>
    <x v="0"/>
    <s v="SA-3-0"/>
    <s v="P1"/>
    <x v="0"/>
  </r>
  <r>
    <x v="14"/>
    <x v="14"/>
    <s v="ACQUISITION PROCESS"/>
    <x v="127"/>
    <s v=""/>
    <x v="0"/>
    <s v="SA-4-0"/>
    <s v="CM-6, PL-2, PS-7, SA-3, SA-5, SA-8, SA-11, SA-12"/>
    <s v="Y"/>
    <s v="SA-4-0"/>
    <x v="0"/>
    <s v="Y"/>
    <s v="SA-4-0"/>
    <x v="0"/>
    <s v="SA-4-0"/>
    <s v="P1"/>
    <x v="0"/>
  </r>
  <r>
    <x v="14"/>
    <x v="14"/>
    <s v="ACQUISITION PROCESS"/>
    <x v="127"/>
    <s v="FUNCTIONAL PROPERTIES OF SECURITY CONTROLS"/>
    <x v="1"/>
    <s v="SA-4-1"/>
    <s v="SA-5"/>
    <s v="N"/>
    <m/>
    <x v="2"/>
    <s v="Y"/>
    <s v="SA-4-1"/>
    <x v="0"/>
    <s v="SA-4-1"/>
    <s v="P1"/>
    <x v="0"/>
  </r>
  <r>
    <x v="14"/>
    <x v="14"/>
    <s v="ACQUISITION PROCESS"/>
    <x v="127"/>
    <s v="DESIGN / IMPLEMENTATION INFORMATION FOR SECURITY CONTROLS"/>
    <x v="2"/>
    <s v="SA-4-2"/>
    <s v="SA-5"/>
    <s v="N"/>
    <m/>
    <x v="2"/>
    <s v="Y"/>
    <s v="SA-4-2"/>
    <x v="0"/>
    <s v="SA-4-2"/>
    <s v="P1"/>
    <x v="0"/>
  </r>
  <r>
    <x v="14"/>
    <x v="14"/>
    <s v="ACQUISITION PROCESS"/>
    <x v="127"/>
    <s v="DEVELOPMENT METHODS / TECHNIQUES / PRACTICES"/>
    <x v="3"/>
    <s v="SA-4-3"/>
    <s v="SA-12"/>
    <s v="N"/>
    <m/>
    <x v="2"/>
    <s v="N"/>
    <s v=" "/>
    <x v="1"/>
    <s v=" "/>
    <s v="P1"/>
    <x v="0"/>
  </r>
  <r>
    <x v="14"/>
    <x v="14"/>
    <s v="ACQUISITION PROCESS"/>
    <x v="127"/>
    <s v="ASSIGNMENT OF COMPONENTS TO SYSTEMS"/>
    <x v="4"/>
    <s v="SA-4-4"/>
    <s v="Withdrawn"/>
    <s v="N"/>
    <m/>
    <x v="2"/>
    <s v="N"/>
    <s v=" "/>
    <x v="1"/>
    <s v=" "/>
    <s v="P1"/>
    <x v="0"/>
  </r>
  <r>
    <x v="14"/>
    <x v="14"/>
    <s v="ACQUISITION PROCESS"/>
    <x v="127"/>
    <s v="SYSTEM / COMPONENT / SERVICE CONFIGURATIONS"/>
    <x v="5"/>
    <s v="SA-4-5"/>
    <s v="CM-8"/>
    <s v="N"/>
    <m/>
    <x v="2"/>
    <s v="N"/>
    <s v=" "/>
    <x v="1"/>
    <s v=" "/>
    <s v="P1"/>
    <x v="0"/>
  </r>
  <r>
    <x v="14"/>
    <x v="14"/>
    <s v="ACQUISITION PROCESS"/>
    <x v="127"/>
    <s v="USE OF INFORMATION ASSURANCE PRODUCTS"/>
    <x v="6"/>
    <s v="SA-4-6"/>
    <s v="SC-8,SC-12,SC-13"/>
    <s v="N"/>
    <m/>
    <x v="2"/>
    <s v="N"/>
    <s v=" "/>
    <x v="1"/>
    <s v=" "/>
    <s v="P1"/>
    <x v="0"/>
  </r>
  <r>
    <x v="14"/>
    <x v="14"/>
    <s v="ACQUISITION PROCESS"/>
    <x v="127"/>
    <s v="NIAP-APPROVED PROTECTION PROFILES"/>
    <x v="7"/>
    <s v="SA-4-7"/>
    <s v="SC-12,SC-13"/>
    <s v="N"/>
    <m/>
    <x v="2"/>
    <s v="N"/>
    <s v=" "/>
    <x v="1"/>
    <s v=" "/>
    <s v="P1"/>
    <x v="0"/>
  </r>
  <r>
    <x v="14"/>
    <x v="14"/>
    <s v="ACQUISITION PROCESS"/>
    <x v="127"/>
    <s v="CONTINUOUS MONITORING PLAN"/>
    <x v="8"/>
    <s v="SA-4-8"/>
    <s v="CA-7"/>
    <s v="N"/>
    <m/>
    <x v="2"/>
    <s v="Y"/>
    <s v="SA-4-8"/>
    <x v="0"/>
    <s v="SA-4-8"/>
    <s v="P1"/>
    <x v="0"/>
  </r>
  <r>
    <x v="14"/>
    <x v="14"/>
    <s v="ACQUISITION PROCESS"/>
    <x v="127"/>
    <s v="FUNCTIONS / PORTS / PROTOCOLS / SERVICES IN USE"/>
    <x v="9"/>
    <s v="SA-4-9"/>
    <s v="CM-7,SA-9"/>
    <s v="N"/>
    <m/>
    <x v="2"/>
    <s v="Y"/>
    <s v="SA-4-9"/>
    <x v="0"/>
    <s v="SA-4-9"/>
    <s v="P1"/>
    <x v="0"/>
  </r>
  <r>
    <x v="14"/>
    <x v="14"/>
    <s v="ACQUISITION PROCESS"/>
    <x v="127"/>
    <s v="USE OF APPROVED PIV PRODUCTS"/>
    <x v="10"/>
    <s v="SA-4-10"/>
    <s v="IA-2,IA-8"/>
    <s v="Y"/>
    <s v="SA-4-10"/>
    <x v="0"/>
    <s v="Y"/>
    <s v="SA-4-10"/>
    <x v="0"/>
    <s v="SA-4-10"/>
    <s v="P1"/>
    <x v="0"/>
  </r>
  <r>
    <x v="14"/>
    <x v="14"/>
    <s v="INFORMATION SYSTEM DOCUMENTATION"/>
    <x v="128"/>
    <s v=""/>
    <x v="0"/>
    <s v="SA-5-0"/>
    <s v="CM-6, CM-8, PL-2, PL-4, PS-2, SA-3, SA-4"/>
    <s v="Y"/>
    <s v="SA-5-0"/>
    <x v="0"/>
    <s v="Y"/>
    <s v="SA-5-0"/>
    <x v="0"/>
    <s v="SA-5-0"/>
    <s v="P2"/>
    <x v="0"/>
  </r>
  <r>
    <x v="14"/>
    <x v="14"/>
    <s v="INFORMATION SYSTEM DOCUMENTATION"/>
    <x v="128"/>
    <s v="FUNCTIONAL PROPERTIES OF SECURITY CONTROLS"/>
    <x v="1"/>
    <s v="SA-5-1"/>
    <s v="Withdrawn"/>
    <s v="N"/>
    <m/>
    <x v="2"/>
    <s v="N"/>
    <s v=" "/>
    <x v="1"/>
    <s v=" "/>
    <s v="P2"/>
    <x v="0"/>
  </r>
  <r>
    <x v="14"/>
    <x v="14"/>
    <s v="INFORMATION SYSTEM DOCUMENTATION"/>
    <x v="128"/>
    <s v="SECURITY-RELEVANT EXTERNAL SYSTEM INTERFACES"/>
    <x v="2"/>
    <s v="SA-5-2"/>
    <s v="Withdrawn"/>
    <s v="N"/>
    <m/>
    <x v="2"/>
    <s v="N"/>
    <s v=" "/>
    <x v="1"/>
    <s v=" "/>
    <s v="P2"/>
    <x v="0"/>
  </r>
  <r>
    <x v="14"/>
    <x v="14"/>
    <s v="INFORMATION SYSTEM DOCUMENTATION"/>
    <x v="128"/>
    <s v="HIGH-LEVEL DESIGN"/>
    <x v="3"/>
    <s v="SA-5-3"/>
    <s v="Withdrawn"/>
    <s v="N"/>
    <m/>
    <x v="2"/>
    <s v="N"/>
    <s v=" "/>
    <x v="1"/>
    <s v=" "/>
    <s v="P2"/>
    <x v="0"/>
  </r>
  <r>
    <x v="14"/>
    <x v="14"/>
    <s v="INFORMATION SYSTEM DOCUMENTATION"/>
    <x v="128"/>
    <s v="LOW-LEVEL DESIGN"/>
    <x v="4"/>
    <s v="SA-5-4"/>
    <s v="Withdrawn"/>
    <s v="N"/>
    <m/>
    <x v="2"/>
    <s v="N"/>
    <s v=" "/>
    <x v="1"/>
    <s v=" "/>
    <s v="P2"/>
    <x v="0"/>
  </r>
  <r>
    <x v="14"/>
    <x v="14"/>
    <s v="INFORMATION SYSTEM DOCUMENTATION"/>
    <x v="128"/>
    <s v="SOURCE CODE"/>
    <x v="5"/>
    <s v="SA-5-5"/>
    <s v="Withdrawn"/>
    <s v="N"/>
    <m/>
    <x v="2"/>
    <s v="N"/>
    <s v=" "/>
    <x v="1"/>
    <s v=" "/>
    <s v="P2"/>
    <x v="0"/>
  </r>
  <r>
    <x v="14"/>
    <x v="14"/>
    <s v="SECURITY ENGINEERING PRINCIPLES"/>
    <x v="129"/>
    <s v=""/>
    <x v="0"/>
    <s v="SA-8-0"/>
    <s v="PM-7, SA-3, SA-4, SA-17, SC-2, SC-3"/>
    <s v="N"/>
    <m/>
    <x v="2"/>
    <s v="Y"/>
    <s v="SA-8-0"/>
    <x v="0"/>
    <s v="SA-8-0"/>
    <s v="P1"/>
    <x v="0"/>
  </r>
  <r>
    <x v="14"/>
    <x v="14"/>
    <s v="EXTERNAL INFORMATION SYSTEM SERVICES"/>
    <x v="130"/>
    <s v=""/>
    <x v="0"/>
    <s v="SA-9-0"/>
    <s v="CA-3, IR-7, PS-7"/>
    <s v="Y"/>
    <s v="SA-9-0"/>
    <x v="1"/>
    <s v="Y"/>
    <s v="SA-9-0"/>
    <x v="0"/>
    <s v="SA-9-0"/>
    <s v="P1"/>
    <x v="0"/>
  </r>
  <r>
    <x v="14"/>
    <x v="14"/>
    <s v="EXTERNAL INFORMATION SYSTEM SERVICES"/>
    <x v="130"/>
    <s v="RISK ASSESSMENTS / ORGANIZATIONAL APPROVALS"/>
    <x v="1"/>
    <s v="SA-9-1"/>
    <s v="CA-6,RA-3"/>
    <s v="N"/>
    <m/>
    <x v="2"/>
    <s v="Y"/>
    <s v="SA-9-1"/>
    <x v="0"/>
    <s v="SA-9-1"/>
    <s v="P1"/>
    <x v="0"/>
  </r>
  <r>
    <x v="14"/>
    <x v="14"/>
    <s v="EXTERNAL INFORMATION SYSTEM SERVICES"/>
    <x v="130"/>
    <s v="IDENTIFICATION OF FUNCTIONS / PORTS / PROTOCOLS / SERVICES"/>
    <x v="2"/>
    <s v="SA-9-2"/>
    <s v="CM-7"/>
    <s v="N"/>
    <m/>
    <x v="2"/>
    <s v="Y"/>
    <s v="SA-9-2"/>
    <x v="0"/>
    <s v="SA-9-2"/>
    <s v="P1"/>
    <x v="0"/>
  </r>
  <r>
    <x v="14"/>
    <x v="14"/>
    <s v="EXTERNAL INFORMATION SYSTEM SERVICES"/>
    <x v="130"/>
    <s v="ESTABLISH / MAINTAIN TRUST RELATIONSHIP WITH PROVIDERS"/>
    <x v="3"/>
    <s v="SA-9-3"/>
    <s v=" "/>
    <s v="N"/>
    <m/>
    <x v="2"/>
    <s v="N"/>
    <s v=" "/>
    <x v="1"/>
    <s v=" "/>
    <s v="P1"/>
    <x v="0"/>
  </r>
  <r>
    <x v="14"/>
    <x v="14"/>
    <s v="EXTERNAL INFORMATION SYSTEM SERVICES"/>
    <x v="130"/>
    <s v="CONSISTENT INTERESTS OF CONSUMERS AND PROVIDERS"/>
    <x v="4"/>
    <s v="SA-9-4"/>
    <s v=" "/>
    <s v="N"/>
    <m/>
    <x v="2"/>
    <s v="Y"/>
    <s v="SA-9-4"/>
    <x v="0"/>
    <s v="SA-9-4"/>
    <s v="P1"/>
    <x v="0"/>
  </r>
  <r>
    <x v="14"/>
    <x v="14"/>
    <s v="EXTERNAL INFORMATION SYSTEM SERVICES"/>
    <x v="130"/>
    <s v="PROCESSING, STORAGE, AND SERVICE LOCATION"/>
    <x v="5"/>
    <s v="SA-9-5"/>
    <s v=" "/>
    <s v="N"/>
    <m/>
    <x v="2"/>
    <s v="Y"/>
    <s v="SA-9-5"/>
    <x v="0"/>
    <s v="SA-9-5"/>
    <s v="P1"/>
    <x v="0"/>
  </r>
  <r>
    <x v="14"/>
    <x v="14"/>
    <s v="DEVELOPER CONFIGURATION MANAGEMENT"/>
    <x v="131"/>
    <s v=""/>
    <x v="0"/>
    <s v="SA-10-0"/>
    <s v="CM-3, CM-4, CM-9, SA-12, SI-2"/>
    <s v="N"/>
    <m/>
    <x v="2"/>
    <s v="Y"/>
    <s v="SA-10-0"/>
    <x v="0"/>
    <s v="SA-10-0"/>
    <s v="P1"/>
    <x v="0"/>
  </r>
  <r>
    <x v="14"/>
    <x v="14"/>
    <s v="DEVELOPER CONFIGURATION MANAGEMENT"/>
    <x v="131"/>
    <s v="SOFTWARE / FIRMWARE INTEGRITY VERIFICATION"/>
    <x v="1"/>
    <s v="SA-10-1"/>
    <s v="SI-7"/>
    <s v="N"/>
    <m/>
    <x v="2"/>
    <s v="Y"/>
    <s v="SA-10-1"/>
    <x v="0"/>
    <s v="SA-10-1"/>
    <s v="P1"/>
    <x v="0"/>
  </r>
  <r>
    <x v="14"/>
    <x v="14"/>
    <s v="DEVELOPER CONFIGURATION MANAGEMENT"/>
    <x v="131"/>
    <s v="ALTERNATIVE CONFIGURATION MANAGEMENT PROCESSES"/>
    <x v="2"/>
    <s v="SA-10-2"/>
    <s v=" "/>
    <s v="N"/>
    <m/>
    <x v="2"/>
    <s v="N"/>
    <s v=" "/>
    <x v="1"/>
    <s v=" "/>
    <s v="P1"/>
    <x v="0"/>
  </r>
  <r>
    <x v="14"/>
    <x v="14"/>
    <s v="DEVELOPER CONFIGURATION MANAGEMENT"/>
    <x v="131"/>
    <s v="HARDWARE INTEGRITY VERIFICATION"/>
    <x v="3"/>
    <s v="SA-10-3"/>
    <s v="SI-7"/>
    <s v="N"/>
    <m/>
    <x v="2"/>
    <s v="N"/>
    <s v=" "/>
    <x v="1"/>
    <s v=" "/>
    <s v="P1"/>
    <x v="0"/>
  </r>
  <r>
    <x v="14"/>
    <x v="14"/>
    <s v="DEVELOPER CONFIGURATION MANAGEMENT"/>
    <x v="131"/>
    <s v="TRUSTED GENERATION"/>
    <x v="4"/>
    <s v="SA-10-4"/>
    <s v=" "/>
    <s v="N"/>
    <m/>
    <x v="2"/>
    <s v="N"/>
    <s v=" "/>
    <x v="1"/>
    <s v=" "/>
    <s v="P1"/>
    <x v="0"/>
  </r>
  <r>
    <x v="14"/>
    <x v="14"/>
    <s v="DEVELOPER CONFIGURATION MANAGEMENT"/>
    <x v="131"/>
    <s v="MAPPING INTEGRITY FOR VERSION CONTROL"/>
    <x v="5"/>
    <s v="SA-10-5"/>
    <s v=" "/>
    <s v="N"/>
    <m/>
    <x v="2"/>
    <s v="N"/>
    <s v=" "/>
    <x v="1"/>
    <s v=" "/>
    <s v="P1"/>
    <x v="0"/>
  </r>
  <r>
    <x v="14"/>
    <x v="14"/>
    <s v="DEVELOPER CONFIGURATION MANAGEMENT"/>
    <x v="131"/>
    <s v="TRUSTED DISTRIBUTION"/>
    <x v="6"/>
    <s v="SA-10-6"/>
    <s v=" "/>
    <s v="N"/>
    <m/>
    <x v="2"/>
    <s v="N"/>
    <s v=" "/>
    <x v="1"/>
    <s v=" "/>
    <s v="P1"/>
    <x v="0"/>
  </r>
  <r>
    <x v="14"/>
    <x v="14"/>
    <s v="DEVELOPER SECURITY TESTING AND EVALUATION"/>
    <x v="132"/>
    <s v=""/>
    <x v="0"/>
    <s v="SA-11-0"/>
    <s v="CA-2, CM-4, SA-3, SA-4, SA-5, SI-2"/>
    <s v="N"/>
    <m/>
    <x v="2"/>
    <s v="Y"/>
    <s v="SA-11-0"/>
    <x v="0"/>
    <s v="SA-11-0"/>
    <s v="P1"/>
    <x v="0"/>
  </r>
  <r>
    <x v="14"/>
    <x v="14"/>
    <s v="DEVELOPER SECURITY TESTING AND EVALUATION"/>
    <x v="132"/>
    <s v="STATIC CODE ANALYSIS"/>
    <x v="1"/>
    <s v="SA-11-1"/>
    <s v=" "/>
    <s v="N"/>
    <m/>
    <x v="2"/>
    <s v="Y"/>
    <s v="SA-11-1"/>
    <x v="0"/>
    <s v="SA-11-1"/>
    <s v="P1"/>
    <x v="0"/>
  </r>
  <r>
    <x v="14"/>
    <x v="14"/>
    <s v="DEVELOPER SECURITY TESTING AND EVALUATION"/>
    <x v="132"/>
    <s v="THREAT AND VULNERABILITY ANALYSES"/>
    <x v="2"/>
    <s v="SA-11-2"/>
    <s v="PM-15,RA-5"/>
    <s v="N"/>
    <m/>
    <x v="2"/>
    <s v="Y"/>
    <s v="SA-11-2"/>
    <x v="0"/>
    <s v="SA-11-2"/>
    <s v="P1"/>
    <x v="0"/>
  </r>
  <r>
    <x v="14"/>
    <x v="14"/>
    <s v="DEVELOPER SECURITY TESTING AND EVALUATION"/>
    <x v="132"/>
    <s v="INDEPENDENT VERIFICATION OF ASSESSMENT PLANS / EVIDENCE"/>
    <x v="3"/>
    <s v="SA-11-3"/>
    <s v="AT-3,CA-7,RA-5,SA-12"/>
    <s v="N"/>
    <m/>
    <x v="2"/>
    <s v="N"/>
    <s v=" "/>
    <x v="1"/>
    <s v=" "/>
    <s v="P1"/>
    <x v="0"/>
  </r>
  <r>
    <x v="14"/>
    <x v="14"/>
    <s v="DEVELOPER SECURITY TESTING AND EVALUATION"/>
    <x v="132"/>
    <s v="MANUAL CODE REVIEWS"/>
    <x v="4"/>
    <s v="SA-11-4"/>
    <s v=" "/>
    <s v="N"/>
    <m/>
    <x v="2"/>
    <s v="N"/>
    <s v=" "/>
    <x v="1"/>
    <s v=" "/>
    <s v="P1"/>
    <x v="0"/>
  </r>
  <r>
    <x v="14"/>
    <x v="14"/>
    <s v="DEVELOPER SECURITY TESTING AND EVALUATION"/>
    <x v="132"/>
    <s v="PENETRATION TESTING"/>
    <x v="5"/>
    <s v="SA-11-5"/>
    <s v=" "/>
    <s v="N"/>
    <m/>
    <x v="2"/>
    <s v="N"/>
    <s v=" "/>
    <x v="1"/>
    <s v=" "/>
    <s v="P1"/>
    <x v="0"/>
  </r>
  <r>
    <x v="14"/>
    <x v="14"/>
    <s v="DEVELOPER SECURITY TESTING AND EVALUATION"/>
    <x v="132"/>
    <s v="ATTACK SURFACE REVIEWS"/>
    <x v="6"/>
    <s v="SA-11-6"/>
    <s v=" "/>
    <s v="N"/>
    <m/>
    <x v="2"/>
    <s v="N"/>
    <s v=" "/>
    <x v="1"/>
    <s v=" "/>
    <s v="P1"/>
    <x v="0"/>
  </r>
  <r>
    <x v="14"/>
    <x v="14"/>
    <s v="DEVELOPER SECURITY TESTING AND EVALUATION"/>
    <x v="132"/>
    <s v="VERIFY SCOPE OF TESTING / EVALUATION"/>
    <x v="7"/>
    <s v="SA-11-7"/>
    <s v=" "/>
    <s v="N"/>
    <m/>
    <x v="2"/>
    <s v="N"/>
    <s v=" "/>
    <x v="1"/>
    <s v=" "/>
    <s v="P1"/>
    <x v="0"/>
  </r>
  <r>
    <x v="14"/>
    <x v="14"/>
    <s v="DEVELOPER SECURITY TESTING AND EVALUATION"/>
    <x v="132"/>
    <s v="DYNAMIC CODE ANALYSIS"/>
    <x v="8"/>
    <s v="SA-11-8"/>
    <s v=" "/>
    <s v="N"/>
    <m/>
    <x v="2"/>
    <s v="Y"/>
    <s v="SA-11-8"/>
    <x v="0"/>
    <s v="SA-11-8"/>
    <s v="P1"/>
    <x v="0"/>
  </r>
  <r>
    <x v="14"/>
    <x v="14"/>
    <s v="SUPPLY CHAIN PROTECTION"/>
    <x v="133"/>
    <s v=""/>
    <x v="0"/>
    <s v="SA-12-0"/>
    <s v="AT-3, CM-8, IR-4, PE-16, PL-8, SA-3, SA-4, SA-8, SA-10, SA-14, SA-15, SA-18, SA-19, SC-29, SC-30, SC-38, SI-7"/>
    <s v="N"/>
    <m/>
    <x v="2"/>
    <s v="N"/>
    <s v=" "/>
    <x v="0"/>
    <s v="SA-12-0"/>
    <s v="P1"/>
    <x v="0"/>
  </r>
  <r>
    <x v="14"/>
    <x v="14"/>
    <s v="SUPPLY CHAIN PROTECTION"/>
    <x v="133"/>
    <s v="ACQUISITION STRATEGIES / TOOLS / METHODS"/>
    <x v="1"/>
    <s v="SA-12-1"/>
    <s v="SA-19"/>
    <s v="N"/>
    <m/>
    <x v="2"/>
    <s v="N"/>
    <s v=" "/>
    <x v="1"/>
    <s v=" "/>
    <s v="P1"/>
    <x v="0"/>
  </r>
  <r>
    <x v="14"/>
    <x v="14"/>
    <s v="SUPPLY CHAIN PROTECTION"/>
    <x v="133"/>
    <s v="SUPPLIER REVIEWS"/>
    <x v="2"/>
    <s v="SA-12-2"/>
    <s v=" "/>
    <s v="N"/>
    <m/>
    <x v="2"/>
    <s v="N"/>
    <s v=" "/>
    <x v="1"/>
    <s v=" "/>
    <s v="P1"/>
    <x v="0"/>
  </r>
  <r>
    <x v="14"/>
    <x v="14"/>
    <s v="SUPPLY CHAIN PROTECTION"/>
    <x v="133"/>
    <s v="TRUSTED SHIPPING AND WAREHOUSING"/>
    <x v="3"/>
    <s v="SA-12-3"/>
    <s v="Withdrawn"/>
    <s v="N"/>
    <m/>
    <x v="2"/>
    <s v="N"/>
    <s v=" "/>
    <x v="1"/>
    <s v=" "/>
    <s v="P1"/>
    <x v="0"/>
  </r>
  <r>
    <x v="14"/>
    <x v="14"/>
    <s v="SUPPLY CHAIN PROTECTION"/>
    <x v="133"/>
    <s v="DIVERSITY OF SUPPLIERS"/>
    <x v="4"/>
    <s v="SA-12-4"/>
    <s v="Withdrawn"/>
    <s v="N"/>
    <m/>
    <x v="2"/>
    <s v="N"/>
    <s v=" "/>
    <x v="1"/>
    <s v=" "/>
    <s v="P1"/>
    <x v="0"/>
  </r>
  <r>
    <x v="14"/>
    <x v="14"/>
    <s v="SUPPLY CHAIN PROTECTION"/>
    <x v="133"/>
    <s v="LIMITATION OF HARM"/>
    <x v="5"/>
    <s v="SA-12-5"/>
    <s v=" "/>
    <s v="N"/>
    <m/>
    <x v="2"/>
    <s v="N"/>
    <s v=" "/>
    <x v="1"/>
    <s v=" "/>
    <s v="P1"/>
    <x v="0"/>
  </r>
  <r>
    <x v="14"/>
    <x v="14"/>
    <s v="SUPPLY CHAIN PROTECTION"/>
    <x v="133"/>
    <s v="MINIMIZING PROCUREMENT TIME"/>
    <x v="6"/>
    <s v="SA-12-6"/>
    <s v="Withdrawn"/>
    <s v="N"/>
    <m/>
    <x v="2"/>
    <s v="N"/>
    <s v=" "/>
    <x v="1"/>
    <s v=" "/>
    <s v="P1"/>
    <x v="0"/>
  </r>
  <r>
    <x v="14"/>
    <x v="14"/>
    <s v="SUPPLY CHAIN PROTECTION"/>
    <x v="133"/>
    <s v="ASSESSMENTS PRIOR TO SELECTION / ACCEPTANCE / UPDATE"/>
    <x v="7"/>
    <s v="SA-12-7"/>
    <s v="CA-2,SA-11"/>
    <s v="N"/>
    <m/>
    <x v="2"/>
    <s v="N"/>
    <s v=" "/>
    <x v="1"/>
    <s v=" "/>
    <s v="P1"/>
    <x v="0"/>
  </r>
  <r>
    <x v="14"/>
    <x v="14"/>
    <s v="SUPPLY CHAIN PROTECTION"/>
    <x v="133"/>
    <s v="USE OF ALL-SOURCE INTELLIGENCE"/>
    <x v="8"/>
    <s v="SA-12-8"/>
    <s v="SA-15"/>
    <s v="N"/>
    <m/>
    <x v="2"/>
    <s v="N"/>
    <s v=" "/>
    <x v="1"/>
    <s v=" "/>
    <s v="P1"/>
    <x v="0"/>
  </r>
  <r>
    <x v="14"/>
    <x v="14"/>
    <s v="SUPPLY CHAIN PROTECTION"/>
    <x v="133"/>
    <s v="OPERATIONS SECURITY"/>
    <x v="9"/>
    <s v="SA-12-9"/>
    <s v=" "/>
    <s v="N"/>
    <m/>
    <x v="2"/>
    <s v="N"/>
    <s v=" "/>
    <x v="1"/>
    <s v=" "/>
    <s v="P1"/>
    <x v="0"/>
  </r>
  <r>
    <x v="14"/>
    <x v="14"/>
    <s v="SUPPLY CHAIN PROTECTION"/>
    <x v="133"/>
    <s v="VALIDATE AS GENUINE AND NOT ALTERED"/>
    <x v="10"/>
    <s v="SA-12-10"/>
    <s v=" "/>
    <s v="N"/>
    <m/>
    <x v="2"/>
    <s v="N"/>
    <s v=" "/>
    <x v="1"/>
    <s v=" "/>
    <s v="P1"/>
    <x v="0"/>
  </r>
  <r>
    <x v="14"/>
    <x v="14"/>
    <s v="SUPPLY CHAIN PROTECTION"/>
    <x v="133"/>
    <s v="PENETRATION TESTING / ANALYSIS OF ELEMENTS, PROCESSES, AND ACTORS"/>
    <x v="11"/>
    <s v="SA-12-11"/>
    <s v="RA-5"/>
    <s v="N"/>
    <m/>
    <x v="2"/>
    <s v="N"/>
    <s v=" "/>
    <x v="1"/>
    <s v=" "/>
    <s v="P1"/>
    <x v="0"/>
  </r>
  <r>
    <x v="14"/>
    <x v="14"/>
    <s v="SUPPLY CHAIN PROTECTION"/>
    <x v="133"/>
    <s v="INTER-ORGANIZATIONAL AGREEMENTS"/>
    <x v="12"/>
    <s v="SA-12-12"/>
    <s v=" "/>
    <s v="N"/>
    <m/>
    <x v="2"/>
    <s v="N"/>
    <s v=" "/>
    <x v="1"/>
    <s v=" "/>
    <s v="P1"/>
    <x v="0"/>
  </r>
  <r>
    <x v="14"/>
    <x v="14"/>
    <s v="SUPPLY CHAIN PROTECTION"/>
    <x v="133"/>
    <s v="CRITICAL INFORMATION SYSTEM COMPONENTS"/>
    <x v="13"/>
    <s v="SA-12-13"/>
    <s v=" "/>
    <s v="N"/>
    <m/>
    <x v="2"/>
    <s v="N"/>
    <s v=" "/>
    <x v="1"/>
    <s v=" "/>
    <s v="P1"/>
    <x v="0"/>
  </r>
  <r>
    <x v="14"/>
    <x v="14"/>
    <s v="SUPPLY CHAIN PROTECTION"/>
    <x v="133"/>
    <s v="IDENTITY AND TRACEABILITY"/>
    <x v="14"/>
    <s v="SA-12-14"/>
    <s v=" "/>
    <s v="N"/>
    <m/>
    <x v="2"/>
    <s v="N"/>
    <s v=" "/>
    <x v="1"/>
    <s v=" "/>
    <s v="P1"/>
    <x v="0"/>
  </r>
  <r>
    <x v="14"/>
    <x v="14"/>
    <s v="SUPPLY CHAIN PROTECTION"/>
    <x v="133"/>
    <s v="PROCESSES TO ADDRESS WEAKNESSES OR DEFICIENCIES"/>
    <x v="15"/>
    <s v="SA-12-15"/>
    <s v=" "/>
    <s v="N"/>
    <m/>
    <x v="2"/>
    <s v="N"/>
    <s v=" "/>
    <x v="1"/>
    <s v=" "/>
    <s v="P1"/>
    <x v="0"/>
  </r>
  <r>
    <x v="14"/>
    <x v="14"/>
    <s v="DEVELOPMENT PROCESS, STANDARDS, AND TOOLS"/>
    <x v="134"/>
    <s v=""/>
    <x v="0"/>
    <s v="SA-15-0"/>
    <s v="SA-3, SA-8"/>
    <s v="N"/>
    <m/>
    <x v="2"/>
    <s v="N"/>
    <s v=" "/>
    <x v="0"/>
    <s v="SA-15-0"/>
    <s v="P2"/>
    <x v="0"/>
  </r>
  <r>
    <x v="14"/>
    <x v="14"/>
    <s v="DEVELOPMENT PROCESS, STANDARDS, AND TOOLS"/>
    <x v="134"/>
    <s v="QUALITY METRICS"/>
    <x v="1"/>
    <s v="SA-15-1"/>
    <s v=" "/>
    <s v="N"/>
    <m/>
    <x v="2"/>
    <s v="N"/>
    <s v=" "/>
    <x v="1"/>
    <s v=" "/>
    <s v="P2"/>
    <x v="0"/>
  </r>
  <r>
    <x v="14"/>
    <x v="14"/>
    <s v="DEVELOPMENT PROCESS, STANDARDS, AND TOOLS"/>
    <x v="134"/>
    <s v="SECURITY TRACKING TOOLS"/>
    <x v="2"/>
    <s v="SA-15-2"/>
    <s v=" "/>
    <s v="N"/>
    <m/>
    <x v="2"/>
    <s v="N"/>
    <s v=" "/>
    <x v="1"/>
    <s v=" "/>
    <s v="P2"/>
    <x v="0"/>
  </r>
  <r>
    <x v="14"/>
    <x v="14"/>
    <s v="DEVELOPMENT PROCESS, STANDARDS, AND TOOLS"/>
    <x v="134"/>
    <s v="CRITICALITY ANALYSIS"/>
    <x v="3"/>
    <s v="SA-15-3"/>
    <s v="SA-4,SA-14"/>
    <s v="N"/>
    <m/>
    <x v="2"/>
    <s v="N"/>
    <s v=" "/>
    <x v="1"/>
    <s v=" "/>
    <s v="P2"/>
    <x v="0"/>
  </r>
  <r>
    <x v="14"/>
    <x v="14"/>
    <s v="DEVELOPMENT PROCESS, STANDARDS, AND TOOLS"/>
    <x v="134"/>
    <s v="THREAT MODELING / VULNERABILITY ANALYSIS"/>
    <x v="4"/>
    <s v="SA-15-4"/>
    <s v="SA-4"/>
    <s v="N"/>
    <m/>
    <x v="2"/>
    <s v="N"/>
    <s v=" "/>
    <x v="1"/>
    <s v=" "/>
    <s v="P2"/>
    <x v="0"/>
  </r>
  <r>
    <x v="14"/>
    <x v="14"/>
    <s v="DEVELOPMENT PROCESS, STANDARDS, AND TOOLS"/>
    <x v="134"/>
    <s v="ATTACK SURFACE REDUCTION"/>
    <x v="5"/>
    <s v="SA-15-5"/>
    <s v="CM-7"/>
    <s v="N"/>
    <m/>
    <x v="2"/>
    <s v="N"/>
    <s v=" "/>
    <x v="1"/>
    <s v=" "/>
    <s v="P2"/>
    <x v="0"/>
  </r>
  <r>
    <x v="14"/>
    <x v="14"/>
    <s v="DEVELOPMENT PROCESS, STANDARDS, AND TOOLS"/>
    <x v="134"/>
    <s v="CONTINUOUS IMPROVEMENT"/>
    <x v="6"/>
    <s v="SA-15-6"/>
    <s v=" "/>
    <s v="N"/>
    <m/>
    <x v="2"/>
    <s v="N"/>
    <s v=" "/>
    <x v="1"/>
    <s v=" "/>
    <s v="P2"/>
    <x v="0"/>
  </r>
  <r>
    <x v="14"/>
    <x v="14"/>
    <s v="DEVELOPMENT PROCESS, STANDARDS, AND TOOLS"/>
    <x v="134"/>
    <s v="AUTOMATED VULNERABILITY ANALYSIS"/>
    <x v="7"/>
    <s v="SA-15-7"/>
    <s v="RA-5"/>
    <s v="N"/>
    <m/>
    <x v="2"/>
    <s v="N"/>
    <s v=" "/>
    <x v="1"/>
    <s v=" "/>
    <s v="P2"/>
    <x v="0"/>
  </r>
  <r>
    <x v="14"/>
    <x v="14"/>
    <s v="DEVELOPMENT PROCESS, STANDARDS, AND TOOLS"/>
    <x v="134"/>
    <s v="REUSE OF THREAT / VULNERABILITY INFORMATION"/>
    <x v="8"/>
    <s v="SA-15-8"/>
    <s v=" "/>
    <s v="N"/>
    <m/>
    <x v="2"/>
    <s v="N"/>
    <s v=" "/>
    <x v="1"/>
    <s v=" "/>
    <s v="P2"/>
    <x v="0"/>
  </r>
  <r>
    <x v="14"/>
    <x v="14"/>
    <s v="DEVELOPMENT PROCESS, STANDARDS, AND TOOLS"/>
    <x v="134"/>
    <s v="USE OF LIVE DATA"/>
    <x v="9"/>
    <s v="SA-15-9"/>
    <s v=" "/>
    <s v="N"/>
    <m/>
    <x v="2"/>
    <s v="N"/>
    <s v=" "/>
    <x v="1"/>
    <s v=" "/>
    <s v="P2"/>
    <x v="0"/>
  </r>
  <r>
    <x v="14"/>
    <x v="14"/>
    <s v="DEVELOPMENT PROCESS, STANDARDS, AND TOOLS"/>
    <x v="134"/>
    <s v="INCIDENT RESPONSE PLAN"/>
    <x v="10"/>
    <s v="SA-15-10"/>
    <s v="IR-8"/>
    <s v="N"/>
    <m/>
    <x v="2"/>
    <s v="N"/>
    <s v=" "/>
    <x v="1"/>
    <s v=" "/>
    <s v="P2"/>
    <x v="0"/>
  </r>
  <r>
    <x v="14"/>
    <x v="14"/>
    <s v="DEVELOPMENT PROCESS, STANDARDS, AND TOOLS"/>
    <x v="134"/>
    <s v="ARCHIVE INFORMATION SYSTEM / COMPONENT"/>
    <x v="11"/>
    <s v="SA-15-11"/>
    <s v=" "/>
    <s v="N"/>
    <m/>
    <x v="2"/>
    <s v="N"/>
    <s v=" "/>
    <x v="1"/>
    <s v=" "/>
    <s v="P2"/>
    <x v="0"/>
  </r>
  <r>
    <x v="14"/>
    <x v="14"/>
    <s v="DEVELOPER-PROVIDED TRAINING"/>
    <x v="135"/>
    <s v=""/>
    <x v="0"/>
    <s v="SA-16-0"/>
    <s v="AT-2, AT-3, SA-5"/>
    <s v="N"/>
    <m/>
    <x v="2"/>
    <s v="N"/>
    <s v=" "/>
    <x v="0"/>
    <s v="SA-16-0"/>
    <s v="P2"/>
    <x v="0"/>
  </r>
  <r>
    <x v="14"/>
    <x v="14"/>
    <s v="DEVELOPER SECURITY ARCHITECTURE AND DESIGN"/>
    <x v="136"/>
    <s v=""/>
    <x v="0"/>
    <s v="SA-17-0"/>
    <s v="PL-8, PM-7, SA-3, SA-8"/>
    <s v="N"/>
    <m/>
    <x v="2"/>
    <s v="N"/>
    <s v=" "/>
    <x v="0"/>
    <s v="SA-17-0"/>
    <s v="P1"/>
    <x v="0"/>
  </r>
  <r>
    <x v="14"/>
    <x v="14"/>
    <s v="DEVELOPER SECURITY ARCHITECTURE AND DESIGN"/>
    <x v="136"/>
    <s v="FORMAL POLICY MODEL"/>
    <x v="1"/>
    <s v="SA-17-1"/>
    <s v=" "/>
    <s v="N"/>
    <m/>
    <x v="2"/>
    <s v="N"/>
    <s v=" "/>
    <x v="1"/>
    <s v=" "/>
    <s v="P1"/>
    <x v="0"/>
  </r>
  <r>
    <x v="14"/>
    <x v="14"/>
    <s v="DEVELOPER SECURITY ARCHITECTURE AND DESIGN"/>
    <x v="136"/>
    <s v="SECURITY- RELEVANT COMPONENTS"/>
    <x v="2"/>
    <s v="SA-17-2"/>
    <s v="SA-5"/>
    <s v="N"/>
    <m/>
    <x v="2"/>
    <s v="N"/>
    <s v=" "/>
    <x v="1"/>
    <s v=" "/>
    <s v="P1"/>
    <x v="0"/>
  </r>
  <r>
    <x v="14"/>
    <x v="14"/>
    <s v="DEVELOPER SECURITY ARCHITECTURE AND DESIGN"/>
    <x v="136"/>
    <s v="FORMAL CORRESPONDENCE"/>
    <x v="3"/>
    <s v="SA-17-3"/>
    <s v="SA-5"/>
    <s v="N"/>
    <m/>
    <x v="2"/>
    <s v="N"/>
    <s v=" "/>
    <x v="1"/>
    <s v=" "/>
    <s v="P1"/>
    <x v="0"/>
  </r>
  <r>
    <x v="14"/>
    <x v="14"/>
    <s v="DEVELOPER SECURITY ARCHITECTURE AND DESIGN"/>
    <x v="136"/>
    <s v="INFORMAL CORRESPONDENCE"/>
    <x v="4"/>
    <s v="SA-17-4"/>
    <s v="SA-5"/>
    <s v="N"/>
    <m/>
    <x v="2"/>
    <s v="N"/>
    <s v=" "/>
    <x v="1"/>
    <s v=" "/>
    <s v="P1"/>
    <x v="0"/>
  </r>
  <r>
    <x v="14"/>
    <x v="14"/>
    <s v="DEVELOPER SECURITY ARCHITECTURE AND DESIGN"/>
    <x v="136"/>
    <s v="CONCEPTUALLY SIMPLE DESIGN"/>
    <x v="5"/>
    <s v="SA-17-5"/>
    <s v="SC-3"/>
    <s v="N"/>
    <m/>
    <x v="2"/>
    <s v="N"/>
    <s v=" "/>
    <x v="1"/>
    <s v=" "/>
    <s v="P1"/>
    <x v="0"/>
  </r>
  <r>
    <x v="14"/>
    <x v="14"/>
    <s v="DEVELOPER SECURITY ARCHITECTURE AND DESIGN"/>
    <x v="136"/>
    <s v="STRUCTURE FOR TESTING"/>
    <x v="6"/>
    <s v="SA-17-6"/>
    <s v="SA-11"/>
    <s v="N"/>
    <m/>
    <x v="2"/>
    <s v="N"/>
    <s v=" "/>
    <x v="1"/>
    <s v=" "/>
    <s v="P1"/>
    <x v="0"/>
  </r>
  <r>
    <x v="14"/>
    <x v="14"/>
    <s v="DEVELOPER SECURITY ARCHITECTURE AND DESIGN"/>
    <x v="136"/>
    <s v="STRUCTURE FOR LEAST PRIVILEGE"/>
    <x v="7"/>
    <s v="SA-17-7"/>
    <s v="AC-5,AC-6"/>
    <s v="N"/>
    <m/>
    <x v="2"/>
    <s v="N"/>
    <s v=" "/>
    <x v="1"/>
    <s v=" "/>
    <s v="P1"/>
    <x v="0"/>
  </r>
  <r>
    <x v="15"/>
    <x v="15"/>
    <s v="SYSTEM AND COMMUNICATIONS PROTECTION POLICY AND PROCEDURES"/>
    <x v="137"/>
    <s v=""/>
    <x v="0"/>
    <s v="SC-1-0"/>
    <s v="PM-9"/>
    <s v="Y"/>
    <s v="SC-1-0"/>
    <x v="0"/>
    <s v="Y"/>
    <s v="SC-1-0"/>
    <x v="0"/>
    <s v="SC-1-0"/>
    <s v="P1"/>
    <x v="0"/>
  </r>
  <r>
    <x v="15"/>
    <x v="15"/>
    <s v="APPLICATION PARTITIONING"/>
    <x v="138"/>
    <s v=""/>
    <x v="0"/>
    <s v="SC-2-0"/>
    <s v="SA-4, SA-8, SC-3"/>
    <s v="N"/>
    <m/>
    <x v="2"/>
    <s v="Y"/>
    <s v="SC-2-0"/>
    <x v="0"/>
    <s v="SC-2-0"/>
    <s v="P1"/>
    <x v="0"/>
  </r>
  <r>
    <x v="15"/>
    <x v="15"/>
    <s v="APPLICATION PARTITIONING"/>
    <x v="138"/>
    <s v="INTERFACES FOR NON-PRIVILEGED USERS"/>
    <x v="1"/>
    <s v="SC-2-1"/>
    <s v="AC-3"/>
    <s v="N"/>
    <m/>
    <x v="2"/>
    <s v="N"/>
    <s v=" "/>
    <x v="1"/>
    <s v=" "/>
    <s v="P1"/>
    <x v="0"/>
  </r>
  <r>
    <x v="15"/>
    <x v="15"/>
    <s v="SECURITY FUNCTION ISOLATION"/>
    <x v="139"/>
    <s v=""/>
    <x v="0"/>
    <s v="SC-3-0"/>
    <s v="AC-3, AC-6, SA-4, SA-5, SA-8, SA-13, SC-2, SC-7, SC-39"/>
    <s v="N"/>
    <m/>
    <x v="2"/>
    <s v="N"/>
    <s v=" "/>
    <x v="0"/>
    <s v="SC-3-0"/>
    <s v="P1"/>
    <x v="0"/>
  </r>
  <r>
    <x v="15"/>
    <x v="15"/>
    <s v="SECURITY FUNCTION ISOLATION"/>
    <x v="139"/>
    <s v="HARDWARE SEPARATION"/>
    <x v="1"/>
    <s v="SC-3-1"/>
    <s v=" "/>
    <s v="N"/>
    <m/>
    <x v="2"/>
    <s v="N"/>
    <s v=" "/>
    <x v="1"/>
    <s v=" "/>
    <s v="P1"/>
    <x v="0"/>
  </r>
  <r>
    <x v="15"/>
    <x v="15"/>
    <s v="SECURITY FUNCTION ISOLATION"/>
    <x v="139"/>
    <s v="ACCESS / FLOW CONTROL FUNCTIONS"/>
    <x v="2"/>
    <s v="SC-3-2"/>
    <s v=" "/>
    <s v="N"/>
    <m/>
    <x v="2"/>
    <s v="N"/>
    <s v=" "/>
    <x v="1"/>
    <s v=" "/>
    <s v="P1"/>
    <x v="0"/>
  </r>
  <r>
    <x v="15"/>
    <x v="15"/>
    <s v="SECURITY FUNCTION ISOLATION"/>
    <x v="139"/>
    <s v="MINIMIZE NONSECURITY FUNCTIONALITY"/>
    <x v="3"/>
    <s v="SC-3-3"/>
    <s v=" "/>
    <s v="N"/>
    <m/>
    <x v="2"/>
    <s v="N"/>
    <s v=" "/>
    <x v="1"/>
    <s v=" "/>
    <s v="P1"/>
    <x v="0"/>
  </r>
  <r>
    <x v="15"/>
    <x v="15"/>
    <s v="SECURITY FUNCTION ISOLATION"/>
    <x v="139"/>
    <s v="MODULE COUPLING AND COHESIVENESS"/>
    <x v="4"/>
    <s v="SC-3-4"/>
    <s v=" "/>
    <s v="N"/>
    <m/>
    <x v="2"/>
    <s v="N"/>
    <s v=" "/>
    <x v="1"/>
    <s v=" "/>
    <s v="P1"/>
    <x v="0"/>
  </r>
  <r>
    <x v="15"/>
    <x v="15"/>
    <s v="SECURITY FUNCTION ISOLATION"/>
    <x v="139"/>
    <s v="LAYERED STRUCTURES"/>
    <x v="5"/>
    <s v="SC-3-5"/>
    <s v=" "/>
    <s v="N"/>
    <m/>
    <x v="2"/>
    <s v="N"/>
    <s v=" "/>
    <x v="1"/>
    <s v=" "/>
    <s v="P1"/>
    <x v="0"/>
  </r>
  <r>
    <x v="15"/>
    <x v="15"/>
    <s v="INFORMATION IN SHARED RESOURCES"/>
    <x v="140"/>
    <s v=""/>
    <x v="0"/>
    <s v="SC-4-0"/>
    <s v="AC-3, AC-4, MP-6"/>
    <s v="N"/>
    <m/>
    <x v="2"/>
    <s v="Y"/>
    <s v="SC-4-0"/>
    <x v="0"/>
    <s v="SC-4-0"/>
    <s v="P1"/>
    <x v="0"/>
  </r>
  <r>
    <x v="15"/>
    <x v="15"/>
    <s v="INFORMATION IN SHARED RESOURCES"/>
    <x v="140"/>
    <s v="SECURITY LEVELS"/>
    <x v="1"/>
    <s v="SC-4-1"/>
    <s v="Withdrawn"/>
    <s v="N"/>
    <m/>
    <x v="2"/>
    <s v="N"/>
    <s v=" "/>
    <x v="1"/>
    <s v=" "/>
    <s v="P1"/>
    <x v="0"/>
  </r>
  <r>
    <x v="15"/>
    <x v="15"/>
    <s v="INFORMATION IN SHARED RESOURCES"/>
    <x v="140"/>
    <s v="PERIODS PROCESSING"/>
    <x v="2"/>
    <s v="SC-4-2"/>
    <s v=" "/>
    <s v="N"/>
    <m/>
    <x v="2"/>
    <s v="N"/>
    <s v=" "/>
    <x v="1"/>
    <s v=" "/>
    <s v="P1"/>
    <x v="0"/>
  </r>
  <r>
    <x v="15"/>
    <x v="15"/>
    <s v="DENIAL OF SERVICE PROTECTION"/>
    <x v="141"/>
    <s v=""/>
    <x v="0"/>
    <s v="SC-5-0"/>
    <s v="SC-6, SC-7"/>
    <s v="Y"/>
    <s v="SC-5-0"/>
    <x v="6"/>
    <s v="Y"/>
    <s v="SC-5-0"/>
    <x v="0"/>
    <s v="SC-5-0"/>
    <s v="P1"/>
    <x v="0"/>
  </r>
  <r>
    <x v="15"/>
    <x v="15"/>
    <s v="DENIAL OF SERVICE PROTECTION"/>
    <x v="141"/>
    <s v="RESTRICT INTERNAL USERS"/>
    <x v="1"/>
    <s v="SC-5-1"/>
    <s v=" "/>
    <s v="N"/>
    <m/>
    <x v="2"/>
    <s v="N"/>
    <s v=" "/>
    <x v="1"/>
    <s v=" "/>
    <s v="P1"/>
    <x v="0"/>
  </r>
  <r>
    <x v="15"/>
    <x v="15"/>
    <s v="DENIAL OF SERVICE PROTECTION"/>
    <x v="141"/>
    <s v="EXCESS CAPACITY / BANDWIDTH / REDUNDANCY"/>
    <x v="2"/>
    <s v="SC-5-2"/>
    <s v=" "/>
    <s v="N"/>
    <m/>
    <x v="2"/>
    <s v="N"/>
    <s v=" "/>
    <x v="1"/>
    <s v=" "/>
    <s v="P1"/>
    <x v="0"/>
  </r>
  <r>
    <x v="15"/>
    <x v="15"/>
    <s v="DENIAL OF SERVICE PROTECTION"/>
    <x v="141"/>
    <s v="DETECTION / MONITORING"/>
    <x v="3"/>
    <s v="SC-5-3"/>
    <s v="CA-7,SI-4"/>
    <s v="N"/>
    <m/>
    <x v="2"/>
    <s v="N"/>
    <s v=" "/>
    <x v="1"/>
    <s v=" "/>
    <s v="P1"/>
    <x v="0"/>
  </r>
  <r>
    <x v="15"/>
    <x v="15"/>
    <s v="BOUNDARY PROTECTION"/>
    <x v="142"/>
    <s v=""/>
    <x v="0"/>
    <s v="SC-7-0"/>
    <s v="AC-4, AC-17, CA-3, CM-7, CP-8, IR-4, RA-3, SC-5, SC-13"/>
    <s v="Y"/>
    <s v="SC-7-0"/>
    <x v="1"/>
    <s v="Y"/>
    <s v="SC-7-0"/>
    <x v="0"/>
    <s v="SC-7-0"/>
    <s v="P1"/>
    <x v="0"/>
  </r>
  <r>
    <x v="15"/>
    <x v="15"/>
    <s v="BOUNDARY PROTECTION"/>
    <x v="142"/>
    <s v="PHYSICALLY SEPARATED SUBNETWORKS"/>
    <x v="1"/>
    <s v="SC-7-1"/>
    <s v="Withdrawn"/>
    <s v="N"/>
    <m/>
    <x v="2"/>
    <s v="N"/>
    <s v=" "/>
    <x v="1"/>
    <s v=" "/>
    <s v="P1"/>
    <x v="0"/>
  </r>
  <r>
    <x v="15"/>
    <x v="15"/>
    <s v="BOUNDARY PROTECTION"/>
    <x v="142"/>
    <s v="PUBLIC ACCESS"/>
    <x v="2"/>
    <s v="SC-7-2"/>
    <s v="Withdrawn"/>
    <s v="N"/>
    <m/>
    <x v="2"/>
    <s v="N"/>
    <s v=" "/>
    <x v="1"/>
    <s v=" "/>
    <s v="P1"/>
    <x v="0"/>
  </r>
  <r>
    <x v="15"/>
    <x v="15"/>
    <s v="BOUNDARY PROTECTION"/>
    <x v="142"/>
    <s v="ACCESS POINTS"/>
    <x v="3"/>
    <s v="SC-7-3"/>
    <s v=" "/>
    <s v="N"/>
    <m/>
    <x v="2"/>
    <s v="Y"/>
    <s v="SC-7-3"/>
    <x v="0"/>
    <s v="SC-7-3"/>
    <s v="P1"/>
    <x v="0"/>
  </r>
  <r>
    <x v="15"/>
    <x v="15"/>
    <s v="BOUNDARY PROTECTION"/>
    <x v="142"/>
    <s v="EXTERNAL TELECOMMUNICATIONS SERVICES"/>
    <x v="4"/>
    <s v="SC-7-4"/>
    <s v="SC-8"/>
    <s v="N"/>
    <m/>
    <x v="2"/>
    <s v="Y"/>
    <s v="SC-7-4"/>
    <x v="0"/>
    <s v="SC-7-4"/>
    <s v="P1"/>
    <x v="0"/>
  </r>
  <r>
    <x v="15"/>
    <x v="15"/>
    <s v="BOUNDARY PROTECTION"/>
    <x v="142"/>
    <s v="DENY BY DEFAULT / ALLOW BY EXCEPTION"/>
    <x v="5"/>
    <s v="SC-7-5"/>
    <s v=" "/>
    <s v="N"/>
    <m/>
    <x v="2"/>
    <s v="Y"/>
    <s v="SC-7-5"/>
    <x v="0"/>
    <s v="SC-7-5"/>
    <s v="P1"/>
    <x v="0"/>
  </r>
  <r>
    <x v="15"/>
    <x v="15"/>
    <s v="BOUNDARY PROTECTION"/>
    <x v="142"/>
    <s v="RESPONSE TO RECOGNIZED FAILURES"/>
    <x v="6"/>
    <s v="SC-7-6"/>
    <s v="Withdrawn"/>
    <s v="N"/>
    <m/>
    <x v="2"/>
    <s v="N"/>
    <s v=" "/>
    <x v="1"/>
    <s v=" "/>
    <s v="P1"/>
    <x v="0"/>
  </r>
  <r>
    <x v="15"/>
    <x v="15"/>
    <s v="BOUNDARY PROTECTION"/>
    <x v="142"/>
    <s v="PREVENT SPLIT TUNNELING FOR REMOTE DEVICES"/>
    <x v="7"/>
    <s v="SC-7-7"/>
    <s v=" "/>
    <s v="N"/>
    <m/>
    <x v="2"/>
    <s v="Y"/>
    <s v="SC-7-7"/>
    <x v="0"/>
    <s v="SC-7-7"/>
    <s v="P1"/>
    <x v="0"/>
  </r>
  <r>
    <x v="15"/>
    <x v="15"/>
    <s v="BOUNDARY PROTECTION"/>
    <x v="142"/>
    <s v="ROUTE TRAFFIC TO AUTHENTICATED PROXY SERVERS"/>
    <x v="8"/>
    <s v="SC-7-8"/>
    <s v="AC-3,AU-2"/>
    <s v="N"/>
    <m/>
    <x v="2"/>
    <s v="Y"/>
    <s v="SC-7-8"/>
    <x v="0"/>
    <s v="SC-7-8"/>
    <s v="P1"/>
    <x v="0"/>
  </r>
  <r>
    <x v="15"/>
    <x v="15"/>
    <s v="BOUNDARY PROTECTION"/>
    <x v="142"/>
    <s v="RESTRICT THREATENING OUTGOING COMMUNICATIONS TRAFFIC"/>
    <x v="9"/>
    <s v="SC-7-9"/>
    <s v="AU-2,AU-6,SC-38,SC-44,SI-3,SI-4"/>
    <s v="N"/>
    <m/>
    <x v="2"/>
    <s v="N"/>
    <s v=" "/>
    <x v="1"/>
    <s v=" "/>
    <s v="P1"/>
    <x v="0"/>
  </r>
  <r>
    <x v="15"/>
    <x v="15"/>
    <s v="BOUNDARY PROTECTION"/>
    <x v="142"/>
    <s v="PREVENT UNAUTHORIZED EXFILTRATION"/>
    <x v="10"/>
    <s v="SC-7-10"/>
    <s v="SI-3"/>
    <s v="N"/>
    <m/>
    <x v="2"/>
    <s v="N"/>
    <s v=" "/>
    <x v="0"/>
    <s v="SC-7-10"/>
    <s v="P1"/>
    <x v="0"/>
  </r>
  <r>
    <x v="15"/>
    <x v="15"/>
    <s v="BOUNDARY PROTECTION"/>
    <x v="142"/>
    <s v="RESTRICT INCOMING COMMUNICATIONS TRAFFIC"/>
    <x v="11"/>
    <s v="SC-7-11"/>
    <s v="AC-3"/>
    <s v="N"/>
    <m/>
    <x v="2"/>
    <s v="N"/>
    <s v=" "/>
    <x v="1"/>
    <s v=" "/>
    <s v="P1"/>
    <x v="0"/>
  </r>
  <r>
    <x v="15"/>
    <x v="15"/>
    <s v="BOUNDARY PROTECTION"/>
    <x v="142"/>
    <s v="HOST-BASED PROTECTION"/>
    <x v="12"/>
    <s v="SC-7-12"/>
    <s v=" "/>
    <s v="N"/>
    <m/>
    <x v="2"/>
    <s v="Y"/>
    <s v="SC-7-12"/>
    <x v="0"/>
    <s v="SC-7-12"/>
    <s v="P1"/>
    <x v="0"/>
  </r>
  <r>
    <x v="15"/>
    <x v="15"/>
    <s v="BOUNDARY PROTECTION"/>
    <x v="142"/>
    <s v="ISOLATION OF SECURITY TOOLS / MECHANISMS / SUPPORT COMPONENTS"/>
    <x v="13"/>
    <s v="SC-7-13"/>
    <s v="SA-8,SC-2,SC-3"/>
    <s v="N"/>
    <m/>
    <x v="2"/>
    <s v="Y"/>
    <s v="SC-7-13"/>
    <x v="0"/>
    <s v="SC-7-13"/>
    <s v="P1"/>
    <x v="0"/>
  </r>
  <r>
    <x v="15"/>
    <x v="15"/>
    <s v="BOUNDARY PROTECTION"/>
    <x v="142"/>
    <s v="PROTECTS AGAINST UNAUTHORIZED PHYSICAL CONNECTIONS"/>
    <x v="14"/>
    <s v="SC-7-14"/>
    <s v="PE-4,PE-19"/>
    <s v="N"/>
    <m/>
    <x v="2"/>
    <s v="N"/>
    <s v=" "/>
    <x v="1"/>
    <s v=" "/>
    <s v="P1"/>
    <x v="0"/>
  </r>
  <r>
    <x v="15"/>
    <x v="15"/>
    <s v="BOUNDARY PROTECTION"/>
    <x v="142"/>
    <s v="ROUTE PRIVILEGED NETWORK ACCESSES"/>
    <x v="15"/>
    <s v="SC-7-15"/>
    <s v="AC-2,AC-3,AU-2,SI-4"/>
    <s v="N"/>
    <m/>
    <x v="2"/>
    <s v="N"/>
    <s v=" "/>
    <x v="1"/>
    <s v=" "/>
    <s v="P1"/>
    <x v="0"/>
  </r>
  <r>
    <x v="15"/>
    <x v="15"/>
    <s v="BOUNDARY PROTECTION"/>
    <x v="142"/>
    <s v="PREVENT DISCOVERY OF COMPONENTS / DEVICES"/>
    <x v="16"/>
    <s v="SC-7-16"/>
    <s v=" "/>
    <s v="N"/>
    <m/>
    <x v="2"/>
    <s v="N"/>
    <s v=" "/>
    <x v="1"/>
    <s v=" "/>
    <s v="P1"/>
    <x v="0"/>
  </r>
  <r>
    <x v="15"/>
    <x v="15"/>
    <s v="BOUNDARY PROTECTION"/>
    <x v="142"/>
    <s v="AUTOMATED ENFORCEMENT OF PROTOCOL FORMATS"/>
    <x v="17"/>
    <s v="SC-7-17"/>
    <s v="SC-4"/>
    <s v="N"/>
    <m/>
    <x v="2"/>
    <s v="N"/>
    <s v=" "/>
    <x v="1"/>
    <s v=" "/>
    <s v="P1"/>
    <x v="0"/>
  </r>
  <r>
    <x v="15"/>
    <x v="15"/>
    <s v="BOUNDARY PROTECTION"/>
    <x v="142"/>
    <s v="FAIL SECURE"/>
    <x v="18"/>
    <s v="SC-7-18"/>
    <s v="CP-2,SC-24"/>
    <s v="N"/>
    <m/>
    <x v="2"/>
    <s v="Y"/>
    <s v="SC-7-18"/>
    <x v="0"/>
    <s v="SC-7-18"/>
    <s v="P1"/>
    <x v="0"/>
  </r>
  <r>
    <x v="15"/>
    <x v="15"/>
    <s v="BOUNDARY PROTECTION"/>
    <x v="142"/>
    <s v="BLOCKS COMMUNICATION FROM NON- ORGANIZATIONALLY CONFIGURED HOSTS"/>
    <x v="19"/>
    <s v="SC-7-19"/>
    <s v=" "/>
    <s v="N"/>
    <m/>
    <x v="2"/>
    <s v="N"/>
    <s v=" "/>
    <x v="1"/>
    <s v=" "/>
    <s v="P1"/>
    <x v="0"/>
  </r>
  <r>
    <x v="15"/>
    <x v="15"/>
    <s v="BOUNDARY PROTECTION"/>
    <x v="142"/>
    <s v="DYNAMIC ISOLATION / SEGREGATION"/>
    <x v="20"/>
    <s v="SC-7-20"/>
    <s v=" "/>
    <s v="N"/>
    <m/>
    <x v="2"/>
    <s v="N"/>
    <s v=" "/>
    <x v="0"/>
    <s v="SC-7-20"/>
    <s v="P1"/>
    <x v="0"/>
  </r>
  <r>
    <x v="15"/>
    <x v="15"/>
    <s v="BOUNDARY PROTECTION"/>
    <x v="142"/>
    <s v="ISOLATION OF INFORMATION SYSTEM COMPONENTS"/>
    <x v="21"/>
    <s v="SC-7-21"/>
    <s v="CA-9,SC-3"/>
    <s v="N"/>
    <m/>
    <x v="2"/>
    <s v="N"/>
    <s v=" "/>
    <x v="0"/>
    <s v="SC-7-21"/>
    <s v="P1"/>
    <x v="0"/>
  </r>
  <r>
    <x v="15"/>
    <x v="15"/>
    <s v="BOUNDARY PROTECTION"/>
    <x v="142"/>
    <s v="SEPARATE SUBNETS FOR CONNECTING TO DIFFERENT SECURITY DOMAINS"/>
    <x v="22"/>
    <s v="SC-7-22"/>
    <s v=" "/>
    <s v="N"/>
    <m/>
    <x v="2"/>
    <s v="N"/>
    <s v=" "/>
    <x v="1"/>
    <s v=" "/>
    <s v="P1"/>
    <x v="0"/>
  </r>
  <r>
    <x v="15"/>
    <x v="15"/>
    <s v="BOUNDARY PROTECTION"/>
    <x v="142"/>
    <s v="DISABLE SENDER FEEDBACK ON PROTOCOL VALIDATION FAILURE"/>
    <x v="23"/>
    <s v="SC-7-23"/>
    <s v=" "/>
    <s v="N"/>
    <m/>
    <x v="2"/>
    <s v="N"/>
    <s v=" "/>
    <x v="1"/>
    <s v=" "/>
    <s v="P1"/>
    <x v="0"/>
  </r>
  <r>
    <x v="15"/>
    <x v="15"/>
    <s v="TRANSMISSION CONFIDENTIALITY AND INTEGRITY"/>
    <x v="143"/>
    <s v=""/>
    <x v="0"/>
    <s v="SC-8-0"/>
    <s v="AC-17, PE-4"/>
    <s v="N"/>
    <m/>
    <x v="2"/>
    <s v="Y"/>
    <s v="SC-8-0"/>
    <x v="0"/>
    <s v="SC-8-0"/>
    <s v="P1"/>
    <x v="0"/>
  </r>
  <r>
    <x v="15"/>
    <x v="15"/>
    <s v="TRANSMISSION CONFIDENTIALITY AND INTEGRITY"/>
    <x v="143"/>
    <s v="CRYPTOGRAPHIC OR ALTERNATE PHYSICAL PROTECTION"/>
    <x v="1"/>
    <s v="SC-8-1"/>
    <s v="SC-13"/>
    <s v="N"/>
    <m/>
    <x v="2"/>
    <s v="Y"/>
    <s v="SC-8-1"/>
    <x v="0"/>
    <s v="SC-8-1"/>
    <s v="P1"/>
    <x v="0"/>
  </r>
  <r>
    <x v="15"/>
    <x v="15"/>
    <s v="TRANSMISSION CONFIDENTIALITY AND INTEGRITY"/>
    <x v="143"/>
    <s v="PRE / POST TRANSMISSION HANDLING"/>
    <x v="2"/>
    <s v="SC-8-2"/>
    <s v="AU-10"/>
    <s v="N"/>
    <m/>
    <x v="2"/>
    <s v="N"/>
    <s v=" "/>
    <x v="1"/>
    <s v=" "/>
    <s v="P1"/>
    <x v="0"/>
  </r>
  <r>
    <x v="15"/>
    <x v="15"/>
    <s v="TRANSMISSION CONFIDENTIALITY AND INTEGRITY"/>
    <x v="143"/>
    <s v="CRYPTOGRAPHIC PROTECTION FOR MESSAGE EXTERNALS"/>
    <x v="3"/>
    <s v="SC-8-3"/>
    <s v="SC-12,SC-13"/>
    <s v="N"/>
    <m/>
    <x v="2"/>
    <s v="N"/>
    <s v=" "/>
    <x v="1"/>
    <s v=" "/>
    <s v="P1"/>
    <x v="0"/>
  </r>
  <r>
    <x v="15"/>
    <x v="15"/>
    <s v="TRANSMISSION CONFIDENTIALITY AND INTEGRITY"/>
    <x v="143"/>
    <s v="CONCEAL / RANDOMIZE COMMUNICATIONS"/>
    <x v="4"/>
    <s v="SC-8-4"/>
    <s v="SC-12,SC-13"/>
    <s v="N"/>
    <m/>
    <x v="2"/>
    <s v="N"/>
    <s v=" "/>
    <x v="1"/>
    <s v=" "/>
    <s v="P1"/>
    <x v="0"/>
  </r>
  <r>
    <x v="15"/>
    <x v="15"/>
    <s v="NETWORK DISCONNECT"/>
    <x v="144"/>
    <s v=""/>
    <x v="0"/>
    <s v="SC-10-0"/>
    <s v=" "/>
    <s v="N"/>
    <m/>
    <x v="2"/>
    <s v="Y"/>
    <s v="SC-10-0"/>
    <x v="0"/>
    <s v="SC-10-0"/>
    <s v="P2"/>
    <x v="0"/>
  </r>
  <r>
    <x v="15"/>
    <x v="15"/>
    <s v="CRYPTOGRAPHIC KEY ESTABLISHMENT AND MANAGEMENT"/>
    <x v="145"/>
    <s v=""/>
    <x v="0"/>
    <s v="SC-12-0"/>
    <s v="SC-13, SC-17"/>
    <s v="Y"/>
    <s v="SC-12-0"/>
    <x v="1"/>
    <s v="Y"/>
    <s v="SC-12-0"/>
    <x v="0"/>
    <s v="SC-12-0"/>
    <s v="P1"/>
    <x v="0"/>
  </r>
  <r>
    <x v="15"/>
    <x v="15"/>
    <s v="CRYPTOGRAPHIC KEY ESTABLISHMENT AND MANAGEMENT"/>
    <x v="145"/>
    <s v="AVAILABILITY"/>
    <x v="1"/>
    <s v="SC-12-1"/>
    <s v=" "/>
    <s v="N"/>
    <m/>
    <x v="2"/>
    <s v="N"/>
    <s v=" "/>
    <x v="0"/>
    <s v="SC-12-1"/>
    <s v="P1"/>
    <x v="0"/>
  </r>
  <r>
    <x v="15"/>
    <x v="15"/>
    <s v="CRYPTOGRAPHIC KEY ESTABLISHMENT AND MANAGEMENT"/>
    <x v="145"/>
    <s v="SYMMETRIC KEYS"/>
    <x v="2"/>
    <s v="SC-12-2"/>
    <s v=" "/>
    <s v="N"/>
    <m/>
    <x v="2"/>
    <s v="Y"/>
    <s v="SC-12-2"/>
    <x v="0"/>
    <s v="SC-12-2"/>
    <s v="P1"/>
    <x v="0"/>
  </r>
  <r>
    <x v="15"/>
    <x v="15"/>
    <s v="CRYPTOGRAPHIC KEY ESTABLISHMENT AND MANAGEMENT"/>
    <x v="145"/>
    <s v="ASYMMETRIC KEYS"/>
    <x v="3"/>
    <s v="SC-12-3"/>
    <s v=" "/>
    <s v="N"/>
    <m/>
    <x v="2"/>
    <s v="Y"/>
    <s v="SC-12-3"/>
    <x v="0"/>
    <s v="SC-12-3"/>
    <s v="P1"/>
    <x v="0"/>
  </r>
  <r>
    <x v="15"/>
    <x v="15"/>
    <s v="CRYPTOGRAPHIC KEY ESTABLISHMENT AND MANAGEMENT"/>
    <x v="145"/>
    <s v="PKI CERTIFICATES"/>
    <x v="4"/>
    <s v="SC-12-4"/>
    <s v="Withdrawn"/>
    <s v="N"/>
    <m/>
    <x v="2"/>
    <s v="N"/>
    <s v=" "/>
    <x v="1"/>
    <s v=" "/>
    <s v="P1"/>
    <x v="0"/>
  </r>
  <r>
    <x v="15"/>
    <x v="15"/>
    <s v="CRYPTOGRAPHIC KEY ESTABLISHMENT AND MANAGEMENT"/>
    <x v="145"/>
    <s v="PKI CERTIFICATES / HARDWARE TOKENS"/>
    <x v="5"/>
    <s v="SC-12-5"/>
    <s v="Withdrawn"/>
    <s v="N"/>
    <m/>
    <x v="2"/>
    <s v="N"/>
    <s v=" "/>
    <x v="1"/>
    <s v=" "/>
    <s v="P1"/>
    <x v="0"/>
  </r>
  <r>
    <x v="15"/>
    <x v="15"/>
    <s v="CRYPTOGRAPHIC PROTECTION"/>
    <x v="146"/>
    <s v=""/>
    <x v="0"/>
    <s v="SC-13-0"/>
    <s v="AC-2, AC-3, AC-7, AC-17, AC-18, AU-9, AU-10, CM-11, CP-9, IA-3, IA-7, MA-4, MP-2, MP-4, MP-5, SA-4, SC-8, SC-12, SC-28, SI-7"/>
    <s v="Y"/>
    <s v="SC-13-0"/>
    <x v="6"/>
    <s v="Y"/>
    <s v="SC-13-0"/>
    <x v="0"/>
    <s v="SC-13-0"/>
    <s v="P1"/>
    <x v="0"/>
  </r>
  <r>
    <x v="15"/>
    <x v="15"/>
    <s v="CRYPTOGRAPHIC PROTECTION"/>
    <x v="146"/>
    <s v="FIPS-VALIDATED CRYPTOGRAPHY"/>
    <x v="1"/>
    <s v="SC-13-1"/>
    <s v="Withdrawn"/>
    <s v="N"/>
    <m/>
    <x v="2"/>
    <s v="N"/>
    <s v=" "/>
    <x v="1"/>
    <s v=" "/>
    <s v="P1"/>
    <x v="0"/>
  </r>
  <r>
    <x v="15"/>
    <x v="15"/>
    <s v="CRYPTOGRAPHIC PROTECTION"/>
    <x v="146"/>
    <s v="NSA-APPROVED CRYPTOGRAPHY"/>
    <x v="2"/>
    <s v="SC-13-2"/>
    <s v="Withdrawn"/>
    <s v="N"/>
    <m/>
    <x v="2"/>
    <s v="N"/>
    <s v=" "/>
    <x v="1"/>
    <s v=" "/>
    <s v="P1"/>
    <x v="0"/>
  </r>
  <r>
    <x v="15"/>
    <x v="15"/>
    <s v="CRYPTOGRAPHIC PROTECTION"/>
    <x v="146"/>
    <s v="INDIVIDUALS WITHOUT FORMAL ACCESS APPROVALS"/>
    <x v="3"/>
    <s v="SC-13-3"/>
    <s v="Withdrawn"/>
    <s v="N"/>
    <m/>
    <x v="2"/>
    <s v="N"/>
    <s v=" "/>
    <x v="1"/>
    <s v=" "/>
    <s v="P1"/>
    <x v="0"/>
  </r>
  <r>
    <x v="15"/>
    <x v="15"/>
    <s v="CRYPTOGRAPHIC PROTECTION"/>
    <x v="146"/>
    <s v="DIGITAL SIGNATURES"/>
    <x v="4"/>
    <s v="SC-13-4"/>
    <s v="Withdrawn"/>
    <s v="N"/>
    <m/>
    <x v="2"/>
    <s v="N"/>
    <s v=" "/>
    <x v="1"/>
    <s v=" "/>
    <s v="P1"/>
    <x v="0"/>
  </r>
  <r>
    <x v="15"/>
    <x v="15"/>
    <s v="COLLABORATIVE COMPUTING DEVICES"/>
    <x v="147"/>
    <s v=""/>
    <x v="0"/>
    <s v="SC-15-0"/>
    <s v="AC-21"/>
    <s v="Y"/>
    <s v="SC-15-0"/>
    <x v="5"/>
    <s v="Y"/>
    <s v="SC-15-0"/>
    <x v="0"/>
    <s v="SC-15-0"/>
    <s v="P1"/>
    <x v="0"/>
  </r>
  <r>
    <x v="15"/>
    <x v="15"/>
    <s v="COLLABORATIVE COMPUTING DEVICES"/>
    <x v="147"/>
    <s v="PHYSICAL DISCONNECT"/>
    <x v="1"/>
    <s v="SC-15-1"/>
    <s v=" "/>
    <s v="N"/>
    <m/>
    <x v="2"/>
    <s v="N"/>
    <s v=" "/>
    <x v="1"/>
    <s v=" "/>
    <s v="P1"/>
    <x v="0"/>
  </r>
  <r>
    <x v="15"/>
    <x v="15"/>
    <s v="COLLABORATIVE COMPUTING DEVICES"/>
    <x v="147"/>
    <s v="BLOCKING INBOUND / OUTBOUND COMMUNICATIONS TRAFFIC"/>
    <x v="2"/>
    <s v="SC-15-2"/>
    <s v="Withdrawn"/>
    <s v="N"/>
    <m/>
    <x v="2"/>
    <s v="N"/>
    <s v=" "/>
    <x v="1"/>
    <s v=" "/>
    <s v="P1"/>
    <x v="0"/>
  </r>
  <r>
    <x v="15"/>
    <x v="15"/>
    <s v="COLLABORATIVE COMPUTING DEVICES"/>
    <x v="147"/>
    <s v="DISABLING / REMOVAL IN SECURE WORK AREAS"/>
    <x v="3"/>
    <s v="SC-15-3"/>
    <s v=" "/>
    <s v="N"/>
    <m/>
    <x v="2"/>
    <s v="N"/>
    <s v=" "/>
    <x v="1"/>
    <s v=" "/>
    <s v="P1"/>
    <x v="0"/>
  </r>
  <r>
    <x v="15"/>
    <x v="15"/>
    <s v="COLLABORATIVE COMPUTING DEVICES"/>
    <x v="147"/>
    <s v="EXPLICITLY INDICATE CURRENT PARTICIPANTS"/>
    <x v="4"/>
    <s v="SC-15-4"/>
    <s v=" "/>
    <s v="N"/>
    <m/>
    <x v="2"/>
    <s v="N"/>
    <s v=" "/>
    <x v="1"/>
    <s v=" "/>
    <s v="P1"/>
    <x v="0"/>
  </r>
  <r>
    <x v="15"/>
    <x v="15"/>
    <s v="PUBLIC KEY INFRASTRUCTURE CERTIFICATES"/>
    <x v="148"/>
    <s v=""/>
    <x v="0"/>
    <s v="SC-17-0"/>
    <s v="SC-12"/>
    <s v="N"/>
    <m/>
    <x v="2"/>
    <s v="Y"/>
    <s v="SC-17-0"/>
    <x v="0"/>
    <s v="SC-17-0"/>
    <s v="P1"/>
    <x v="0"/>
  </r>
  <r>
    <x v="15"/>
    <x v="15"/>
    <s v="MOBILE CODE"/>
    <x v="149"/>
    <s v=""/>
    <x v="0"/>
    <s v="SC-18-0"/>
    <s v="AU-2, AU-12, CM-2, CM-6, SI-3"/>
    <s v="N"/>
    <m/>
    <x v="2"/>
    <s v="Y"/>
    <s v="SC-18-0"/>
    <x v="0"/>
    <s v="SC-18-0"/>
    <s v="P2"/>
    <x v="0"/>
  </r>
  <r>
    <x v="15"/>
    <x v="15"/>
    <s v="MOBILE CODE"/>
    <x v="149"/>
    <s v="IDENTIFY UNACCEPTABLE CODE / TAKE CORRECTIVE ACTIONS"/>
    <x v="1"/>
    <s v="SC-18-1"/>
    <s v=" "/>
    <s v="N"/>
    <m/>
    <x v="2"/>
    <s v="N"/>
    <s v=" "/>
    <x v="1"/>
    <s v=" "/>
    <s v="P2"/>
    <x v="0"/>
  </r>
  <r>
    <x v="15"/>
    <x v="15"/>
    <s v="MOBILE CODE"/>
    <x v="149"/>
    <s v="ACQUISITION / DEVELOPMENT / USE"/>
    <x v="2"/>
    <s v="SC-18-2"/>
    <s v=" "/>
    <s v="N"/>
    <m/>
    <x v="2"/>
    <s v="N"/>
    <s v=" "/>
    <x v="1"/>
    <s v=" "/>
    <s v="P2"/>
    <x v="0"/>
  </r>
  <r>
    <x v="15"/>
    <x v="15"/>
    <s v="MOBILE CODE"/>
    <x v="149"/>
    <s v="PREVENT DOWNLOADING / EXECUTION"/>
    <x v="3"/>
    <s v="SC-18-3"/>
    <s v=" "/>
    <s v="N"/>
    <m/>
    <x v="2"/>
    <s v="N"/>
    <s v=" "/>
    <x v="1"/>
    <s v=" "/>
    <s v="P2"/>
    <x v="0"/>
  </r>
  <r>
    <x v="15"/>
    <x v="15"/>
    <s v="MOBILE CODE"/>
    <x v="149"/>
    <s v="PREVENT AUTOMATIC EXECUTION"/>
    <x v="4"/>
    <s v="SC-18-4"/>
    <s v=" "/>
    <s v="N"/>
    <m/>
    <x v="2"/>
    <s v="N"/>
    <s v=" "/>
    <x v="1"/>
    <s v=" "/>
    <s v="P2"/>
    <x v="0"/>
  </r>
  <r>
    <x v="15"/>
    <x v="15"/>
    <s v="MOBILE CODE"/>
    <x v="149"/>
    <s v="ALLOW EXECUTION ONLY IN CONFINED ENVIRONMENTS"/>
    <x v="5"/>
    <s v="SC-18-5"/>
    <s v=" "/>
    <s v="N"/>
    <m/>
    <x v="2"/>
    <s v="N"/>
    <s v=" "/>
    <x v="1"/>
    <s v=" "/>
    <s v="P2"/>
    <x v="0"/>
  </r>
  <r>
    <x v="15"/>
    <x v="15"/>
    <s v="VOICE OVER INTERNET PROTOCOL"/>
    <x v="150"/>
    <s v=""/>
    <x v="0"/>
    <s v="SC-19-0"/>
    <s v="CM-6, SC-7, SC-15"/>
    <s v="N"/>
    <m/>
    <x v="2"/>
    <s v="Y"/>
    <s v="SC-19-0"/>
    <x v="0"/>
    <s v="SC-19-0"/>
    <s v="P1"/>
    <x v="0"/>
  </r>
  <r>
    <x v="15"/>
    <x v="15"/>
    <s v="SECURE NAME / ADDRESS RESOLUTION SERVICE (AUTHORITATIVE SOURCE)"/>
    <x v="151"/>
    <s v=""/>
    <x v="0"/>
    <s v="SC-20-0"/>
    <s v="AU-10, SC-8, SC-12, SC-13, SC-21, SC-22"/>
    <s v="Y"/>
    <s v="SC-20-0"/>
    <x v="0"/>
    <s v="Y"/>
    <s v="SC-20-0"/>
    <x v="0"/>
    <s v="SC-20-0"/>
    <s v="P1"/>
    <x v="0"/>
  </r>
  <r>
    <x v="15"/>
    <x v="15"/>
    <s v="SECURE NAME / ADDRESS RESOLUTION SERVICE (AUTHORITATIVE SOURCE)"/>
    <x v="151"/>
    <s v="SOURCE) | CHILD SUBSPACES"/>
    <x v="1"/>
    <s v="SC-20-1"/>
    <s v="Withdrawn"/>
    <s v="N"/>
    <m/>
    <x v="2"/>
    <s v="N"/>
    <s v=" "/>
    <x v="1"/>
    <s v=" "/>
    <s v="P1"/>
    <x v="0"/>
  </r>
  <r>
    <x v="15"/>
    <x v="15"/>
    <s v="SECURE NAME / ADDRESS RESOLUTION SERVICE (AUTHORITATIVE SOURCE)"/>
    <x v="151"/>
    <s v="SOURCE) | DATA ORIGIN / INTEGRITY"/>
    <x v="2"/>
    <s v="SC-20-2"/>
    <s v=" "/>
    <s v="N"/>
    <m/>
    <x v="2"/>
    <s v="N"/>
    <s v=" "/>
    <x v="1"/>
    <s v=" "/>
    <s v="P1"/>
    <x v="0"/>
  </r>
  <r>
    <x v="15"/>
    <x v="15"/>
    <s v="SECURE NAME / ADDRESS RESOLUTION SERVICE (RECURSIVE OR CACHING RESOLVER)"/>
    <x v="152"/>
    <s v=""/>
    <x v="0"/>
    <s v="SC-21-0"/>
    <s v="SC-20, SC-22"/>
    <s v="Y"/>
    <s v="SC-21-0"/>
    <x v="0"/>
    <s v="Y"/>
    <s v="SC-21-0"/>
    <x v="0"/>
    <s v="SC-21-0"/>
    <s v="P1"/>
    <x v="0"/>
  </r>
  <r>
    <x v="15"/>
    <x v="15"/>
    <s v="SECURE NAME / ADDRESS RESOLUTION SERVICE (RECURSIVE OR CACHING RESOLVER)"/>
    <x v="152"/>
    <s v="CACHING RESOLVER) | DATA ORIGIN / INTEGRITY"/>
    <x v="1"/>
    <s v="SC-21-1"/>
    <s v="Withdrawn"/>
    <s v="N"/>
    <m/>
    <x v="2"/>
    <s v="N"/>
    <s v=" "/>
    <x v="1"/>
    <s v=" "/>
    <s v="P1"/>
    <x v="0"/>
  </r>
  <r>
    <x v="15"/>
    <x v="15"/>
    <s v="ARCHITECTURE AND PROVISIONING FOR NAME / ADDRESS RESOLUTION SERVICE"/>
    <x v="153"/>
    <s v=""/>
    <x v="0"/>
    <s v="SC-22-0"/>
    <s v="SC-2, SC-20, SC-21, SC-24"/>
    <s v="Y"/>
    <s v="SC-22-0"/>
    <x v="0"/>
    <s v="Y"/>
    <s v="SC-22-0"/>
    <x v="0"/>
    <s v="SC-22-0"/>
    <s v="P1"/>
    <x v="0"/>
  </r>
  <r>
    <x v="15"/>
    <x v="15"/>
    <s v="SESSION AUTHENTICITY"/>
    <x v="154"/>
    <s v=""/>
    <x v="0"/>
    <s v="SC-23-0"/>
    <s v="SC-8, SC-10, SC-11"/>
    <s v="N"/>
    <m/>
    <x v="2"/>
    <s v="Y"/>
    <s v="SC-23-0"/>
    <x v="0"/>
    <s v="SC-23-0"/>
    <s v="P1"/>
    <x v="0"/>
  </r>
  <r>
    <x v="15"/>
    <x v="15"/>
    <s v="SESSION AUTHENTICITY"/>
    <x v="154"/>
    <s v="INVALIDATE SESSION IDENTIFIERS AT LOGOUT"/>
    <x v="1"/>
    <s v="SC-23-1"/>
    <s v=" "/>
    <s v="N"/>
    <m/>
    <x v="2"/>
    <s v="N"/>
    <s v=" "/>
    <x v="0"/>
    <s v="SC-23-1"/>
    <s v="P1"/>
    <x v="0"/>
  </r>
  <r>
    <x v="15"/>
    <x v="15"/>
    <s v="SESSION AUTHENTICITY"/>
    <x v="154"/>
    <s v="USER-INITIATED LOGOUTS / MESSAGE DISPLAYS"/>
    <x v="2"/>
    <s v="SC-23-2"/>
    <s v="Withdrawn"/>
    <s v="N"/>
    <m/>
    <x v="2"/>
    <s v="N"/>
    <s v=" "/>
    <x v="1"/>
    <s v=" "/>
    <s v="P1"/>
    <x v="0"/>
  </r>
  <r>
    <x v="15"/>
    <x v="15"/>
    <s v="SESSION AUTHENTICITY"/>
    <x v="154"/>
    <s v="UNIQUE SESSION IDENTIFIERS WITH RANDOMIZATION"/>
    <x v="3"/>
    <s v="SC-23-3"/>
    <s v="SC-13"/>
    <s v="N"/>
    <m/>
    <x v="2"/>
    <s v="N"/>
    <s v=" "/>
    <x v="1"/>
    <s v=" "/>
    <s v="P1"/>
    <x v="0"/>
  </r>
  <r>
    <x v="15"/>
    <x v="15"/>
    <s v="SESSION AUTHENTICITY"/>
    <x v="154"/>
    <s v="UNIQUE SESSION IDENTIFIERS WITH RANDOMIZATION"/>
    <x v="4"/>
    <s v="SC-23-4"/>
    <s v="Withdrawn"/>
    <s v="N"/>
    <m/>
    <x v="2"/>
    <s v="N"/>
    <s v=" "/>
    <x v="1"/>
    <s v=" "/>
    <s v="P1"/>
    <x v="0"/>
  </r>
  <r>
    <x v="15"/>
    <x v="15"/>
    <s v="SESSION AUTHENTICITY"/>
    <x v="154"/>
    <s v="ALLOWED CERTIFICATE AUTHORITIES"/>
    <x v="5"/>
    <s v="SC-23-5"/>
    <s v="SC-13"/>
    <s v="N"/>
    <m/>
    <x v="2"/>
    <s v="N"/>
    <s v=" "/>
    <x v="1"/>
    <s v=" "/>
    <s v="P1"/>
    <x v="0"/>
  </r>
  <r>
    <x v="15"/>
    <x v="15"/>
    <s v="FAIL IN KNOWN STATE"/>
    <x v="155"/>
    <s v=""/>
    <x v="0"/>
    <s v="SC-24-0"/>
    <s v="CP-2, CP-10, CP-12, SC-7, SC-22"/>
    <s v="N"/>
    <m/>
    <x v="2"/>
    <s v="N"/>
    <s v=" "/>
    <x v="0"/>
    <s v="SC-24-0"/>
    <s v="P1"/>
    <x v="0"/>
  </r>
  <r>
    <x v="15"/>
    <x v="15"/>
    <s v="PROTECTION OF INFORMATION AT REST"/>
    <x v="156"/>
    <s v=""/>
    <x v="0"/>
    <s v="SC-28-0"/>
    <s v="AC-3, AC-6, CA-7, CM-3, CM-5, CM-6, PE-3, SC-8, SC-13, SI-3, SI-7"/>
    <s v="N"/>
    <m/>
    <x v="2"/>
    <s v="Y"/>
    <s v="SC-28-0"/>
    <x v="0"/>
    <s v="SC-28-0"/>
    <s v="P1"/>
    <x v="0"/>
  </r>
  <r>
    <x v="15"/>
    <x v="15"/>
    <s v="PROTECTION OF INFORMATION AT REST"/>
    <x v="156"/>
    <s v="CRYPTOGRAPHIC PROTECTION"/>
    <x v="1"/>
    <s v="SC-28-1"/>
    <s v="AC-19,SC-12"/>
    <s v="N"/>
    <m/>
    <x v="2"/>
    <s v="Y"/>
    <s v="SC-28-1"/>
    <x v="0"/>
    <s v="SC-28-1"/>
    <s v="P1"/>
    <x v="0"/>
  </r>
  <r>
    <x v="15"/>
    <x v="15"/>
    <s v="PROTECTION OF INFORMATION AT REST"/>
    <x v="156"/>
    <s v="OFF-LINE STORAGE"/>
    <x v="2"/>
    <s v="SC-28-2"/>
    <s v=" "/>
    <s v="N"/>
    <m/>
    <x v="2"/>
    <s v="N"/>
    <s v=" "/>
    <x v="1"/>
    <s v=" "/>
    <s v="P1"/>
    <x v="0"/>
  </r>
  <r>
    <x v="15"/>
    <x v="15"/>
    <s v="PROCESS ISOLATION"/>
    <x v="157"/>
    <s v=""/>
    <x v="0"/>
    <s v="SC-39-0"/>
    <s v="AC-3, AC-4, AC-6, SA-4, SA-5, SA-8, SC-2, SC-3"/>
    <s v="Y"/>
    <s v="SC-39-0"/>
    <x v="0"/>
    <s v="Y"/>
    <s v="SC-39-0"/>
    <x v="0"/>
    <s v="SC-39-0"/>
    <s v="P1"/>
    <x v="0"/>
  </r>
  <r>
    <x v="15"/>
    <x v="15"/>
    <s v="PROCESS ISOLATION"/>
    <x v="157"/>
    <s v="HARDWARE SEPARATION"/>
    <x v="1"/>
    <s v="SC-39-1"/>
    <s v=" "/>
    <s v="N"/>
    <m/>
    <x v="2"/>
    <s v="N"/>
    <s v=" "/>
    <x v="1"/>
    <s v=" "/>
    <s v="P1"/>
    <x v="0"/>
  </r>
  <r>
    <x v="15"/>
    <x v="15"/>
    <s v="PROCESS ISOLATION"/>
    <x v="157"/>
    <s v="THREAD ISOLATION"/>
    <x v="2"/>
    <s v="SC-39-2"/>
    <s v=" "/>
    <s v="N"/>
    <m/>
    <x v="2"/>
    <s v="N"/>
    <s v=" "/>
    <x v="1"/>
    <s v=" "/>
    <s v="P1"/>
    <x v="0"/>
  </r>
  <r>
    <x v="16"/>
    <x v="16"/>
    <s v="SYSTEM AND INFORMATION INTEGRITY POLICY AND PROCEDURES"/>
    <x v="158"/>
    <s v=""/>
    <x v="0"/>
    <s v="SI-1-0"/>
    <s v="PM-9"/>
    <s v="Y"/>
    <s v="SI-1-0"/>
    <x v="0"/>
    <s v="Y"/>
    <s v="SI-1-0"/>
    <x v="0"/>
    <s v="SI-1-0"/>
    <s v="P1"/>
    <x v="0"/>
  </r>
  <r>
    <x v="16"/>
    <x v="16"/>
    <s v="FLAW REMEDIATION"/>
    <x v="159"/>
    <s v=""/>
    <x v="0"/>
    <s v="SI-2-0"/>
    <s v="CA-2, CA-7, CM-3, CM-5, CM-8, MA-2, IR-4, RA-5, SA-10, SA-11, SI-11"/>
    <s v="Y"/>
    <s v="SI-2-0"/>
    <x v="1"/>
    <s v="Y"/>
    <s v="SI-2-0"/>
    <x v="0"/>
    <s v="SI-2-0"/>
    <s v="P1"/>
    <x v="0"/>
  </r>
  <r>
    <x v="16"/>
    <x v="16"/>
    <s v="FLAW REMEDIATION"/>
    <x v="159"/>
    <s v="CENTRAL MANAGEMENT"/>
    <x v="1"/>
    <s v="SI-2-1"/>
    <s v=" "/>
    <s v="N"/>
    <m/>
    <x v="2"/>
    <s v="N"/>
    <s v=" "/>
    <x v="0"/>
    <s v="SI-2-1"/>
    <s v="P1"/>
    <x v="0"/>
  </r>
  <r>
    <x v="16"/>
    <x v="16"/>
    <s v="FLAW REMEDIATION"/>
    <x v="159"/>
    <s v="AUTOMATED FLAW REMEDIATION STATUS"/>
    <x v="2"/>
    <s v="SI-2-2"/>
    <s v="CM-6,SI-4"/>
    <s v="N"/>
    <m/>
    <x v="2"/>
    <s v="Y"/>
    <s v="SI-2-2"/>
    <x v="0"/>
    <s v="SI-2-2"/>
    <s v="P1"/>
    <x v="0"/>
  </r>
  <r>
    <x v="16"/>
    <x v="16"/>
    <s v="FLAW REMEDIATION"/>
    <x v="159"/>
    <s v="TIME TO REMEDIATE FLAWS / BENCHMARKS FOR CORRECTIVE ACTIONS"/>
    <x v="3"/>
    <s v="SI-2-3"/>
    <s v=" "/>
    <s v="Y"/>
    <s v="SI-2-3"/>
    <x v="2"/>
    <s v="Y"/>
    <s v="SI-2-3"/>
    <x v="0"/>
    <s v="SI-2-3"/>
    <s v="P1"/>
    <x v="0"/>
  </r>
  <r>
    <x v="16"/>
    <x v="16"/>
    <s v="FLAW REMEDIATION"/>
    <x v="159"/>
    <s v="AUTOMATED PATCH MANAGEMENT TOOLS"/>
    <x v="4"/>
    <s v="SI-2-4"/>
    <s v="Withdrawn"/>
    <s v="N"/>
    <m/>
    <x v="2"/>
    <s v="N"/>
    <s v=" "/>
    <x v="1"/>
    <s v=" "/>
    <s v="P1"/>
    <x v="0"/>
  </r>
  <r>
    <x v="16"/>
    <x v="16"/>
    <s v="FLAW REMEDIATION"/>
    <x v="159"/>
    <s v="AUTOMATIC SOFTWARE / FIRMWARE UPDATES"/>
    <x v="5"/>
    <s v="SI-2-5"/>
    <s v=" "/>
    <s v="N"/>
    <m/>
    <x v="2"/>
    <s v="N"/>
    <s v=" "/>
    <x v="1"/>
    <s v=" "/>
    <s v="P1"/>
    <x v="0"/>
  </r>
  <r>
    <x v="16"/>
    <x v="16"/>
    <s v="FLAW REMEDIATION"/>
    <x v="159"/>
    <s v="REMOVAL OF PREVIOUS VERSIONS OF SOFTWARE / FIRMWARE"/>
    <x v="6"/>
    <s v="SI-2-6"/>
    <s v=" "/>
    <s v="N"/>
    <m/>
    <x v="2"/>
    <s v="N"/>
    <s v=" "/>
    <x v="1"/>
    <s v=" "/>
    <s v="P1"/>
    <x v="0"/>
  </r>
  <r>
    <x v="16"/>
    <x v="16"/>
    <s v="MALICIOUS CODE PROTECTION"/>
    <x v="160"/>
    <s v=""/>
    <x v="0"/>
    <s v="SI-3-0"/>
    <s v="CM-3, MP-2, SA-4, SA-8, SA-12, SA-13, SC-7, SC-26, SC-44, SI-2, SI-4, SI-7"/>
    <s v="Y"/>
    <s v="SI-3-0"/>
    <x v="1"/>
    <s v="Y"/>
    <s v="SI-3-0"/>
    <x v="0"/>
    <s v="SI-3-0"/>
    <s v="P1"/>
    <x v="0"/>
  </r>
  <r>
    <x v="16"/>
    <x v="16"/>
    <s v="MALICIOUS CODE PROTECTION"/>
    <x v="160"/>
    <s v="CENTRAL MANAGEMENT"/>
    <x v="1"/>
    <s v="SI-3-1"/>
    <s v="AU-2,SI-8"/>
    <s v="N"/>
    <m/>
    <x v="2"/>
    <s v="Y"/>
    <s v="SI-3-1"/>
    <x v="0"/>
    <s v="SI-3-1"/>
    <s v="P1"/>
    <x v="0"/>
  </r>
  <r>
    <x v="16"/>
    <x v="16"/>
    <s v="MALICIOUS CODE PROTECTION"/>
    <x v="160"/>
    <s v="AUTOMATIC UPDATES"/>
    <x v="2"/>
    <s v="SI-3-2"/>
    <s v="SI-8"/>
    <s v="N"/>
    <m/>
    <x v="2"/>
    <s v="Y"/>
    <s v="SI-3-2"/>
    <x v="0"/>
    <s v="SI-3-2"/>
    <s v="P1"/>
    <x v="0"/>
  </r>
  <r>
    <x v="16"/>
    <x v="16"/>
    <s v="MALICIOUS CODE PROTECTION"/>
    <x v="160"/>
    <s v="NON-PRIVILEGED USERS"/>
    <x v="3"/>
    <s v="SI-3-3"/>
    <s v="Withdrawn"/>
    <s v="N"/>
    <m/>
    <x v="2"/>
    <s v="N"/>
    <s v=" "/>
    <x v="1"/>
    <s v=" "/>
    <s v="P1"/>
    <x v="0"/>
  </r>
  <r>
    <x v="16"/>
    <x v="16"/>
    <s v="MALICIOUS CODE PROTECTION"/>
    <x v="160"/>
    <s v="UPDATES ONLY BY PRIVILEGED USERS"/>
    <x v="4"/>
    <s v="SI-3-4"/>
    <s v="AC-6,CM-5"/>
    <s v="N"/>
    <m/>
    <x v="2"/>
    <s v="N"/>
    <s v=" "/>
    <x v="1"/>
    <s v=" "/>
    <s v="P1"/>
    <x v="0"/>
  </r>
  <r>
    <x v="16"/>
    <x v="16"/>
    <s v="MALICIOUS CODE PROTECTION"/>
    <x v="160"/>
    <s v="PORTABLE STORAGE DEVICES"/>
    <x v="5"/>
    <s v="SI-3-5"/>
    <s v="Withdrawn"/>
    <s v="N"/>
    <m/>
    <x v="2"/>
    <s v="N"/>
    <s v=" "/>
    <x v="1"/>
    <s v=" "/>
    <s v="P1"/>
    <x v="0"/>
  </r>
  <r>
    <x v="16"/>
    <x v="16"/>
    <s v="MALICIOUS CODE PROTECTION"/>
    <x v="160"/>
    <s v="TESTING / VERIFICATION"/>
    <x v="6"/>
    <s v="SI-3-6"/>
    <s v="CA-2,CA-7,RA-5"/>
    <s v="N"/>
    <m/>
    <x v="2"/>
    <s v="N"/>
    <s v=" "/>
    <x v="1"/>
    <s v=" "/>
    <s v="P1"/>
    <x v="0"/>
  </r>
  <r>
    <x v="16"/>
    <x v="16"/>
    <s v="MALICIOUS CODE PROTECTION"/>
    <x v="160"/>
    <s v="NONSIGNATURE-BASED DETECTION"/>
    <x v="7"/>
    <s v="SI-3-7"/>
    <s v=" "/>
    <s v="N"/>
    <m/>
    <x v="2"/>
    <s v="Y"/>
    <s v="SI-3-7"/>
    <x v="0"/>
    <s v="SI-3-7"/>
    <s v="P1"/>
    <x v="0"/>
  </r>
  <r>
    <x v="16"/>
    <x v="16"/>
    <s v="MALICIOUS CODE PROTECTION"/>
    <x v="160"/>
    <s v="DETECT UNAUTHORIZED COMMANDS"/>
    <x v="8"/>
    <s v="SI-3-8"/>
    <s v="AU-6"/>
    <s v="N"/>
    <m/>
    <x v="2"/>
    <s v="N"/>
    <s v=" "/>
    <x v="1"/>
    <s v=" "/>
    <s v="P1"/>
    <x v="0"/>
  </r>
  <r>
    <x v="16"/>
    <x v="16"/>
    <s v="MALICIOUS CODE PROTECTION"/>
    <x v="160"/>
    <s v="AUTHENTICATE REMOTE COMMANDS"/>
    <x v="9"/>
    <s v="SI-3-9"/>
    <s v="SC-12,SC-13,SC-23"/>
    <s v="N"/>
    <m/>
    <x v="2"/>
    <s v="N"/>
    <s v=" "/>
    <x v="1"/>
    <s v=" "/>
    <s v="P1"/>
    <x v="0"/>
  </r>
  <r>
    <x v="16"/>
    <x v="16"/>
    <s v="MALICIOUS CODE PROTECTION"/>
    <x v="160"/>
    <s v="MALICIOUS CODE ANALYSIS"/>
    <x v="10"/>
    <s v="SI-3-10"/>
    <s v=" "/>
    <s v="N"/>
    <m/>
    <x v="2"/>
    <s v="N"/>
    <s v=" "/>
    <x v="1"/>
    <s v=" "/>
    <s v="P1"/>
    <x v="0"/>
  </r>
  <r>
    <x v="16"/>
    <x v="16"/>
    <s v="INFORMATION SYSTEM MONITORING"/>
    <x v="161"/>
    <s v=""/>
    <x v="0"/>
    <s v="SI-4-0"/>
    <s v="AC-3, AC-4, AC-8, AC-17, AU-2, AU-6, AU-7, AU-9, AU-12, CA-7, IR-4, PE-3, RA-5, SC-7, SC-26, SC-35, SI-3, SI-7"/>
    <s v="Y"/>
    <s v="SI-4-0"/>
    <x v="1"/>
    <s v="Y"/>
    <s v="SI-4-0"/>
    <x v="0"/>
    <s v="SI-4-0"/>
    <s v="P1"/>
    <x v="0"/>
  </r>
  <r>
    <x v="16"/>
    <x v="16"/>
    <s v="INFORMATION SYSTEM MONITORING"/>
    <x v="161"/>
    <s v="SYSTEM-WIDE INTRUSION DETECTION SYSTEM"/>
    <x v="1"/>
    <s v="SI-4-1"/>
    <s v=" "/>
    <s v="N"/>
    <m/>
    <x v="2"/>
    <s v="Y"/>
    <s v="SI-4-1"/>
    <x v="0"/>
    <s v="SI-4-1"/>
    <s v="P1"/>
    <x v="0"/>
  </r>
  <r>
    <x v="16"/>
    <x v="16"/>
    <s v="INFORMATION SYSTEM MONITORING"/>
    <x v="161"/>
    <s v="AUTOMATED TOOLS FOR REAL- TIME ANALYSIS"/>
    <x v="2"/>
    <s v="SI-4-2"/>
    <s v=" "/>
    <s v="N"/>
    <m/>
    <x v="2"/>
    <s v="Y"/>
    <s v="SI-4-2"/>
    <x v="0"/>
    <s v="SI-4-2"/>
    <s v="P1"/>
    <x v="0"/>
  </r>
  <r>
    <x v="16"/>
    <x v="16"/>
    <s v="INFORMATION SYSTEM MONITORING"/>
    <x v="161"/>
    <s v="AUTOMATED TOOL INTEGRATION"/>
    <x v="3"/>
    <s v="SI-4-3"/>
    <s v=" "/>
    <s v="N"/>
    <m/>
    <x v="2"/>
    <s v="N"/>
    <s v=" "/>
    <x v="1"/>
    <s v=" "/>
    <s v="P1"/>
    <x v="0"/>
  </r>
  <r>
    <x v="16"/>
    <x v="16"/>
    <s v="INFORMATION SYSTEM MONITORING"/>
    <x v="161"/>
    <s v="INBOUND AND OUTBOUND COMMUNICATIONS TRAFFIC"/>
    <x v="4"/>
    <s v="SI-4-4"/>
    <s v=" "/>
    <s v="N"/>
    <m/>
    <x v="2"/>
    <s v="Y"/>
    <s v="SI-4-4"/>
    <x v="0"/>
    <s v="SI-4-4"/>
    <s v="P1"/>
    <x v="0"/>
  </r>
  <r>
    <x v="16"/>
    <x v="16"/>
    <s v="INFORMATION SYSTEM MONITORING"/>
    <x v="161"/>
    <s v="SYSTEM-GENERATED ALERTS"/>
    <x v="5"/>
    <s v="SI-4-5"/>
    <s v="AU-5,PE-6"/>
    <s v="N"/>
    <m/>
    <x v="2"/>
    <s v="Y"/>
    <s v="SI-4-5"/>
    <x v="0"/>
    <s v="SI-4-5"/>
    <s v="P1"/>
    <x v="0"/>
  </r>
  <r>
    <x v="16"/>
    <x v="16"/>
    <s v="INFORMATION SYSTEM MONITORING"/>
    <x v="161"/>
    <s v="RESTRICT NON-PRIVILEGED USERS"/>
    <x v="6"/>
    <s v="SI-4-6"/>
    <s v="Withdrawn"/>
    <s v="N"/>
    <m/>
    <x v="2"/>
    <s v="N"/>
    <s v=" "/>
    <x v="1"/>
    <s v=" "/>
    <s v="P1"/>
    <x v="0"/>
  </r>
  <r>
    <x v="16"/>
    <x v="16"/>
    <s v="INFORMATION SYSTEM MONITORING"/>
    <x v="161"/>
    <s v="AUTOMATED RESPONSE TO SUSPICIOUS EVENTS"/>
    <x v="7"/>
    <s v="SI-4-7"/>
    <s v=" "/>
    <s v="N"/>
    <m/>
    <x v="2"/>
    <s v="N"/>
    <s v=" "/>
    <x v="1"/>
    <s v=" "/>
    <s v="P1"/>
    <x v="0"/>
  </r>
  <r>
    <x v="16"/>
    <x v="16"/>
    <s v="INFORMATION SYSTEM MONITORING"/>
    <x v="161"/>
    <s v="PROTECTION OF MONITORING INFORMATION"/>
    <x v="8"/>
    <s v="SI-4-8"/>
    <s v="Withdrawn"/>
    <s v="N"/>
    <m/>
    <x v="2"/>
    <s v="N"/>
    <s v=" "/>
    <x v="1"/>
    <s v=" "/>
    <s v="P1"/>
    <x v="0"/>
  </r>
  <r>
    <x v="16"/>
    <x v="16"/>
    <s v="INFORMATION SYSTEM MONITORING"/>
    <x v="161"/>
    <s v="TESTING OF MONITORING TOOLS"/>
    <x v="9"/>
    <s v="SI-4-9"/>
    <s v="CP-9"/>
    <s v="N"/>
    <m/>
    <x v="2"/>
    <s v="N"/>
    <s v=" "/>
    <x v="1"/>
    <s v=" "/>
    <s v="P1"/>
    <x v="0"/>
  </r>
  <r>
    <x v="16"/>
    <x v="16"/>
    <s v="INFORMATION SYSTEM MONITORING"/>
    <x v="161"/>
    <s v="VISIBILITY OF ENCRYPTED COMMUNICATIONS"/>
    <x v="10"/>
    <s v="SI-4-10"/>
    <s v=" "/>
    <s v="N"/>
    <m/>
    <x v="2"/>
    <s v="N"/>
    <s v=" "/>
    <x v="1"/>
    <s v=" "/>
    <s v="P1"/>
    <x v="0"/>
  </r>
  <r>
    <x v="16"/>
    <x v="16"/>
    <s v="INFORMATION SYSTEM MONITORING"/>
    <x v="161"/>
    <s v="ANALYZE COMMUNICATIONS TRAFFIC ANOMALIES"/>
    <x v="11"/>
    <s v="SI-4-11"/>
    <s v=" "/>
    <s v="N"/>
    <m/>
    <x v="2"/>
    <s v="N"/>
    <s v=" "/>
    <x v="0"/>
    <s v="SI-4-11"/>
    <s v="P1"/>
    <x v="0"/>
  </r>
  <r>
    <x v="16"/>
    <x v="16"/>
    <s v="INFORMATION SYSTEM MONITORING"/>
    <x v="161"/>
    <s v="AUTOMATED ALERTS"/>
    <x v="12"/>
    <s v="SI-4-12"/>
    <s v="AC-18,IA-3"/>
    <s v="N"/>
    <m/>
    <x v="2"/>
    <s v="N"/>
    <s v=" "/>
    <x v="1"/>
    <s v=" "/>
    <s v="P1"/>
    <x v="0"/>
  </r>
  <r>
    <x v="16"/>
    <x v="16"/>
    <s v="INFORMATION SYSTEM MONITORING"/>
    <x v="161"/>
    <s v="ANALYZE TRAFFIC / EVENT PATTERNS"/>
    <x v="13"/>
    <s v="SI-4-13"/>
    <s v=" "/>
    <s v="N"/>
    <m/>
    <x v="2"/>
    <s v="N"/>
    <s v=" "/>
    <x v="1"/>
    <s v=" "/>
    <s v="P1"/>
    <x v="0"/>
  </r>
  <r>
    <x v="16"/>
    <x v="16"/>
    <s v="INFORMATION SYSTEM MONITORING"/>
    <x v="161"/>
    <s v="WIRELESS INTRUSION DETECTION"/>
    <x v="14"/>
    <s v="SI-4-14"/>
    <s v="AC-18,IA-3"/>
    <s v="N"/>
    <m/>
    <x v="2"/>
    <s v="Y"/>
    <s v="SI-4-14"/>
    <x v="0"/>
    <s v="SI-4-14"/>
    <s v="P1"/>
    <x v="0"/>
  </r>
  <r>
    <x v="16"/>
    <x v="16"/>
    <s v="INFORMATION SYSTEM MONITORING"/>
    <x v="161"/>
    <s v="WIRELESS TO WIRELINE COMMUNICATIONS"/>
    <x v="15"/>
    <s v="SI-4-15"/>
    <s v="AC-18"/>
    <s v="N"/>
    <m/>
    <x v="2"/>
    <s v="N"/>
    <s v=" "/>
    <x v="1"/>
    <s v=" "/>
    <s v="P1"/>
    <x v="0"/>
  </r>
  <r>
    <x v="16"/>
    <x v="16"/>
    <s v="INFORMATION SYSTEM MONITORING"/>
    <x v="161"/>
    <s v="CORRELATE MONITORING INFORMATION"/>
    <x v="16"/>
    <s v="SI-4-16"/>
    <s v="AU-6"/>
    <s v="N"/>
    <m/>
    <x v="2"/>
    <s v="Y"/>
    <s v="SI-4-16"/>
    <x v="0"/>
    <s v="SI-4-16"/>
    <s v="P1"/>
    <x v="0"/>
  </r>
  <r>
    <x v="16"/>
    <x v="16"/>
    <s v="INFORMATION SYSTEM MONITORING"/>
    <x v="161"/>
    <s v="INTEGRATED SITUATIONAL AWARENESS"/>
    <x v="17"/>
    <s v="SI-4-17"/>
    <s v="SA-12"/>
    <s v="N"/>
    <m/>
    <x v="2"/>
    <s v="N"/>
    <s v=" "/>
    <x v="1"/>
    <s v=" "/>
    <s v="P1"/>
    <x v="0"/>
  </r>
  <r>
    <x v="16"/>
    <x v="16"/>
    <s v="INFORMATION SYSTEM MONITORING"/>
    <x v="161"/>
    <s v="ANALYZE TRAFFIC / COVERT EXFILTRATION"/>
    <x v="18"/>
    <s v="SI-4-18"/>
    <s v=" "/>
    <s v="N"/>
    <m/>
    <x v="2"/>
    <s v="N"/>
    <s v=" "/>
    <x v="0"/>
    <s v="SI-4-18"/>
    <s v="P1"/>
    <x v="0"/>
  </r>
  <r>
    <x v="16"/>
    <x v="16"/>
    <s v="INFORMATION SYSTEM MONITORING"/>
    <x v="161"/>
    <s v="INDIVIDUALS POSING GREATER RISK"/>
    <x v="19"/>
    <s v="SI-4-19"/>
    <s v=" "/>
    <s v="N"/>
    <m/>
    <x v="2"/>
    <s v="N"/>
    <s v=" "/>
    <x v="0"/>
    <s v="SI-4-19"/>
    <s v="P1"/>
    <x v="0"/>
  </r>
  <r>
    <x v="16"/>
    <x v="16"/>
    <s v="INFORMATION SYSTEM MONITORING"/>
    <x v="161"/>
    <s v="PRIVILEGED USER"/>
    <x v="20"/>
    <s v="SI-4-20"/>
    <s v=" "/>
    <s v="N"/>
    <m/>
    <x v="2"/>
    <s v="N"/>
    <s v=" "/>
    <x v="0"/>
    <s v="SI-4-20"/>
    <s v="P1"/>
    <x v="0"/>
  </r>
  <r>
    <x v="16"/>
    <x v="16"/>
    <s v="INFORMATION SYSTEM MONITORING"/>
    <x v="161"/>
    <s v="PROBATIONARY PERIODS"/>
    <x v="21"/>
    <s v="SI-4-21"/>
    <s v=" "/>
    <s v="N"/>
    <m/>
    <x v="2"/>
    <s v="N"/>
    <s v=" "/>
    <x v="1"/>
    <s v=" "/>
    <s v="P1"/>
    <x v="0"/>
  </r>
  <r>
    <x v="16"/>
    <x v="16"/>
    <s v="INFORMATION SYSTEM MONITORING"/>
    <x v="161"/>
    <s v="UNAUTHORIZED NETWORK SERVICES"/>
    <x v="22"/>
    <s v="SI-4-22"/>
    <s v="AC-6,CM-7,SA-5,SA-9"/>
    <s v="N"/>
    <m/>
    <x v="2"/>
    <s v="N"/>
    <s v=" "/>
    <x v="0"/>
    <s v="SI-4-22"/>
    <s v="P1"/>
    <x v="0"/>
  </r>
  <r>
    <x v="16"/>
    <x v="16"/>
    <s v="INFORMATION SYSTEM MONITORING"/>
    <x v="161"/>
    <s v="HOST-BASED DEVICES"/>
    <x v="23"/>
    <s v="SI-4-23"/>
    <s v=" "/>
    <s v="N"/>
    <m/>
    <x v="2"/>
    <s v="Y"/>
    <s v="SI-4-23"/>
    <x v="0"/>
    <s v="SI-4-23"/>
    <s v="P1"/>
    <x v="0"/>
  </r>
  <r>
    <x v="16"/>
    <x v="16"/>
    <s v="INFORMATION SYSTEM MONITORING"/>
    <x v="161"/>
    <s v="INDICATORS OF COMPROMISE"/>
    <x v="24"/>
    <s v="SI-4-24"/>
    <s v=" "/>
    <s v="N"/>
    <m/>
    <x v="2"/>
    <s v="N"/>
    <s v=" "/>
    <x v="0"/>
    <s v="SI-4-24"/>
    <s v="P1"/>
    <x v="0"/>
  </r>
  <r>
    <x v="16"/>
    <x v="16"/>
    <s v="SECURITY ALERTS, ADVISORIES, AND DIRECTIVES"/>
    <x v="162"/>
    <s v=""/>
    <x v="0"/>
    <s v="SI-5-0"/>
    <s v="SI-2"/>
    <s v="Y"/>
    <s v="SI-5-0"/>
    <x v="0"/>
    <s v="Y"/>
    <s v="SI-5-0"/>
    <x v="0"/>
    <s v="SI-5-0"/>
    <s v="P1"/>
    <x v="0"/>
  </r>
  <r>
    <x v="16"/>
    <x v="16"/>
    <s v="SECURITY ALERTS, ADVISORIES, AND DIRECTIVES"/>
    <x v="162"/>
    <s v="AUTOMATED ALERTS AND ADVISORIES"/>
    <x v="1"/>
    <s v="SI-5-1"/>
    <s v=" "/>
    <s v="N"/>
    <m/>
    <x v="2"/>
    <s v="N"/>
    <s v=" "/>
    <x v="0"/>
    <s v="SI-5-1"/>
    <s v="P1"/>
    <x v="0"/>
  </r>
  <r>
    <x v="16"/>
    <x v="16"/>
    <s v="SECURITY FUNCTION VERIFICATION"/>
    <x v="163"/>
    <s v=""/>
    <x v="0"/>
    <s v="SI-6-0"/>
    <s v="CA-7, CM-6"/>
    <s v="N"/>
    <m/>
    <x v="2"/>
    <s v="Y"/>
    <s v="SI-6-0"/>
    <x v="0"/>
    <s v="SI-6-0"/>
    <s v="P1"/>
    <x v="0"/>
  </r>
  <r>
    <x v="16"/>
    <x v="16"/>
    <s v="SECURITY FUNCTION VERIFICATION"/>
    <x v="163"/>
    <s v="NOTIFICATION OF FAILED SECURITY TESTS"/>
    <x v="1"/>
    <s v="SI-6-1"/>
    <s v="Withdrawn"/>
    <s v="N"/>
    <m/>
    <x v="2"/>
    <s v="N"/>
    <s v=" "/>
    <x v="1"/>
    <s v=" "/>
    <s v="P1"/>
    <x v="0"/>
  </r>
  <r>
    <x v="16"/>
    <x v="16"/>
    <s v="SECURITY FUNCTION VERIFICATION"/>
    <x v="163"/>
    <s v="AUTOMATION SUPPORT FOR DISTRIBUTED TESTING"/>
    <x v="2"/>
    <s v="SI-6-2"/>
    <s v="SI-2"/>
    <s v="N"/>
    <m/>
    <x v="2"/>
    <s v="N"/>
    <s v=" "/>
    <x v="1"/>
    <s v=" "/>
    <s v="P1"/>
    <x v="0"/>
  </r>
  <r>
    <x v="16"/>
    <x v="16"/>
    <s v="SECURITY FUNCTION VERIFICATION"/>
    <x v="163"/>
    <s v="REPORT VERIFICATION RESULTS"/>
    <x v="3"/>
    <s v="SI-6-3"/>
    <s v="SA-12,SI-4,SI-5"/>
    <s v="N"/>
    <m/>
    <x v="2"/>
    <s v="N"/>
    <s v=" "/>
    <x v="1"/>
    <s v=" "/>
    <s v="P1"/>
    <x v="0"/>
  </r>
  <r>
    <x v="16"/>
    <x v="16"/>
    <s v="SOFTWARE, FIRMWARE, AND INFORMATION INTEGRITY"/>
    <x v="164"/>
    <s v=""/>
    <x v="0"/>
    <s v="SI-7-0"/>
    <s v="SA-12, SC-8, SC-13, SI-3"/>
    <s v="N"/>
    <m/>
    <x v="2"/>
    <s v="Y"/>
    <s v="SI-7-0"/>
    <x v="0"/>
    <s v="SI-7-0"/>
    <s v="P1"/>
    <x v="0"/>
  </r>
  <r>
    <x v="16"/>
    <x v="16"/>
    <s v="SOFTWARE, FIRMWARE, AND INFORMATION INTEGRITY"/>
    <x v="164"/>
    <s v="INTEGRITY CHECKS"/>
    <x v="1"/>
    <s v="SI-7-1"/>
    <s v=" "/>
    <s v="N"/>
    <m/>
    <x v="2"/>
    <s v="Y"/>
    <s v="SI-7-1"/>
    <x v="0"/>
    <s v="SI-7-1"/>
    <s v="P1"/>
    <x v="0"/>
  </r>
  <r>
    <x v="16"/>
    <x v="16"/>
    <s v="SOFTWARE, FIRMWARE, AND INFORMATION INTEGRITY"/>
    <x v="164"/>
    <s v="AUTOMATED NOTIFICATIONS OF INTEGRITY VIOLATIONS"/>
    <x v="2"/>
    <s v="SI-7-2"/>
    <s v=" "/>
    <s v="N"/>
    <m/>
    <x v="2"/>
    <s v="N"/>
    <s v=" "/>
    <x v="0"/>
    <s v="SI-7-2"/>
    <s v="P1"/>
    <x v="0"/>
  </r>
  <r>
    <x v="16"/>
    <x v="16"/>
    <s v="SOFTWARE, FIRMWARE, AND INFORMATION INTEGRITY"/>
    <x v="164"/>
    <s v="CENTRALLY MANAGED INTEGRITY TOOLS"/>
    <x v="3"/>
    <s v="SI-7-3"/>
    <s v="AU-3,SI-2,SI-8"/>
    <s v="N"/>
    <m/>
    <x v="2"/>
    <s v="N"/>
    <s v=" "/>
    <x v="1"/>
    <s v=" "/>
    <s v="P1"/>
    <x v="0"/>
  </r>
  <r>
    <x v="16"/>
    <x v="16"/>
    <s v="SOFTWARE, FIRMWARE, AND INFORMATION INTEGRITY"/>
    <x v="164"/>
    <s v="TAMPER- EVIDENT PACKAGING"/>
    <x v="4"/>
    <s v="SI-7-4"/>
    <s v="Withdrawn"/>
    <s v="N"/>
    <m/>
    <x v="2"/>
    <s v="N"/>
    <s v=" "/>
    <x v="1"/>
    <s v=" "/>
    <s v="P1"/>
    <x v="0"/>
  </r>
  <r>
    <x v="16"/>
    <x v="16"/>
    <s v="SOFTWARE, FIRMWARE, AND INFORMATION INTEGRITY"/>
    <x v="164"/>
    <s v="AUTOMATED RESPONSE TO INTEGRITY VIOLATIONS"/>
    <x v="5"/>
    <s v="SI-7-5"/>
    <s v=" "/>
    <s v="N"/>
    <m/>
    <x v="2"/>
    <s v="N"/>
    <s v=" "/>
    <x v="0"/>
    <s v="SI-7-5"/>
    <s v="P1"/>
    <x v="0"/>
  </r>
  <r>
    <x v="16"/>
    <x v="16"/>
    <s v="SOFTWARE, FIRMWARE, AND INFORMATION INTEGRITY"/>
    <x v="164"/>
    <s v="CRYPTOGRAPHIC PROTECTION"/>
    <x v="6"/>
    <s v="SI-7-6"/>
    <s v="SC-13"/>
    <s v="N"/>
    <m/>
    <x v="2"/>
    <s v="N"/>
    <s v=" "/>
    <x v="1"/>
    <s v=" "/>
    <s v="P1"/>
    <x v="0"/>
  </r>
  <r>
    <x v="16"/>
    <x v="16"/>
    <s v="SOFTWARE, FIRMWARE, AND INFORMATION INTEGRITY"/>
    <x v="164"/>
    <s v="INTEGRATION OF DETECTION AND RESPONSE"/>
    <x v="7"/>
    <s v="SI-7-7"/>
    <s v="IR-4,IR-5,SI-4"/>
    <s v="N"/>
    <m/>
    <x v="2"/>
    <s v="Y"/>
    <s v="SI-7-7"/>
    <x v="0"/>
    <s v="SI-7-7"/>
    <s v="P1"/>
    <x v="0"/>
  </r>
  <r>
    <x v="16"/>
    <x v="16"/>
    <s v="SOFTWARE, FIRMWARE, AND INFORMATION INTEGRITY"/>
    <x v="164"/>
    <s v="AUDITING CAPABILITY FOR SIGNIFICANT EVENTS"/>
    <x v="8"/>
    <s v="SI-7-8"/>
    <s v="AU-2,AU-6,AU-12"/>
    <s v="N"/>
    <m/>
    <x v="2"/>
    <s v="N"/>
    <s v=" "/>
    <x v="1"/>
    <s v=" "/>
    <s v="P1"/>
    <x v="0"/>
  </r>
  <r>
    <x v="16"/>
    <x v="16"/>
    <s v="SOFTWARE, FIRMWARE, AND INFORMATION INTEGRITY"/>
    <x v="164"/>
    <s v="VERIFY BOOT PROCESS"/>
    <x v="9"/>
    <s v="SI-7-9"/>
    <s v=" "/>
    <s v="N"/>
    <m/>
    <x v="2"/>
    <s v="N"/>
    <s v=" "/>
    <x v="1"/>
    <s v=" "/>
    <s v="P1"/>
    <x v="0"/>
  </r>
  <r>
    <x v="16"/>
    <x v="16"/>
    <s v="SOFTWARE, FIRMWARE, AND INFORMATION INTEGRITY"/>
    <x v="164"/>
    <s v="PROTECTION OF BOOT FIRMWARE"/>
    <x v="10"/>
    <s v="SI-7-10"/>
    <s v=" "/>
    <s v="N"/>
    <m/>
    <x v="2"/>
    <s v="N"/>
    <s v=" "/>
    <x v="1"/>
    <s v=" "/>
    <s v="P1"/>
    <x v="0"/>
  </r>
  <r>
    <x v="16"/>
    <x v="16"/>
    <s v="SOFTWARE, FIRMWARE, AND INFORMATION INTEGRITY"/>
    <x v="164"/>
    <s v="CONFINED ENVIRONMENTS WITH LIMITED PRIVILEGES"/>
    <x v="11"/>
    <s v="SI-7-11"/>
    <s v=" "/>
    <s v="N"/>
    <m/>
    <x v="2"/>
    <s v="N"/>
    <s v=" "/>
    <x v="1"/>
    <s v=" "/>
    <s v="P1"/>
    <x v="0"/>
  </r>
  <r>
    <x v="16"/>
    <x v="16"/>
    <s v="SOFTWARE, FIRMWARE, AND INFORMATION INTEGRITY"/>
    <x v="164"/>
    <s v="INTEGRITY VERIFICATION"/>
    <x v="12"/>
    <s v="SI-7-12"/>
    <s v=" "/>
    <s v="N"/>
    <m/>
    <x v="2"/>
    <s v="N"/>
    <s v=" "/>
    <x v="1"/>
    <s v=" "/>
    <s v="P1"/>
    <x v="0"/>
  </r>
  <r>
    <x v="16"/>
    <x v="16"/>
    <s v="SOFTWARE, FIRMWARE, AND INFORMATION INTEGRITY"/>
    <x v="164"/>
    <s v="CODE EXECUTION IN PROTECTED ENVIRONMENTS"/>
    <x v="13"/>
    <s v="SI-7-13"/>
    <s v=" "/>
    <s v="N"/>
    <m/>
    <x v="2"/>
    <s v="N"/>
    <s v=" "/>
    <x v="1"/>
    <s v=" "/>
    <s v="P1"/>
    <x v="0"/>
  </r>
  <r>
    <x v="16"/>
    <x v="16"/>
    <s v="SOFTWARE, FIRMWARE, AND INFORMATION INTEGRITY"/>
    <x v="164"/>
    <s v="BINARY OR MACHINE EXECUTABLE CODE"/>
    <x v="14"/>
    <s v="SI-7-14"/>
    <s v="SA-5"/>
    <s v="N"/>
    <m/>
    <x v="2"/>
    <s v="N"/>
    <s v=" "/>
    <x v="0"/>
    <s v="SI-7-14"/>
    <s v="P1"/>
    <x v="0"/>
  </r>
  <r>
    <x v="16"/>
    <x v="16"/>
    <s v="SOFTWARE, FIRMWARE, AND INFORMATION INTEGRITY"/>
    <x v="164"/>
    <s v="CODE AUTHENTICATION"/>
    <x v="15"/>
    <s v="SI-7-15"/>
    <s v=" "/>
    <s v="N"/>
    <m/>
    <x v="2"/>
    <s v="N"/>
    <s v=" "/>
    <x v="1"/>
    <s v=" "/>
    <s v="P1"/>
    <x v="0"/>
  </r>
  <r>
    <x v="16"/>
    <x v="16"/>
    <s v="SOFTWARE, FIRMWARE, AND INFORMATION INTEGRITY"/>
    <x v="164"/>
    <s v="TIME LIMIT ON PROCESS EXECUTION WITHOUT SUPERVISION"/>
    <x v="16"/>
    <s v="SI-7-16"/>
    <s v=" "/>
    <s v="N"/>
    <m/>
    <x v="2"/>
    <s v="N"/>
    <s v=" "/>
    <x v="1"/>
    <s v=" "/>
    <s v="P1"/>
    <x v="0"/>
  </r>
  <r>
    <x v="16"/>
    <x v="16"/>
    <s v="SPAM PROTECTION"/>
    <x v="165"/>
    <s v=""/>
    <x v="0"/>
    <s v="SI-8-0"/>
    <s v="AT-2, AT-3, SC-5, SC-7, SI-3"/>
    <s v="N"/>
    <m/>
    <x v="2"/>
    <s v="Y"/>
    <s v="SI-8-0"/>
    <x v="0"/>
    <s v="SI-8-0"/>
    <s v="P2"/>
    <x v="0"/>
  </r>
  <r>
    <x v="16"/>
    <x v="16"/>
    <s v="SPAM PROTECTION"/>
    <x v="165"/>
    <s v="CENTRAL MANAGEMENT"/>
    <x v="1"/>
    <s v="SI-8-1"/>
    <s v="AU-3,SI-2,SI-7"/>
    <s v="N"/>
    <m/>
    <x v="2"/>
    <s v="Y"/>
    <s v="SI-8-1"/>
    <x v="0"/>
    <s v="SI-8-1"/>
    <s v="P2"/>
    <x v="0"/>
  </r>
  <r>
    <x v="16"/>
    <x v="16"/>
    <s v="SPAM PROTECTION"/>
    <x v="165"/>
    <s v="AUTOMATIC UPDATES"/>
    <x v="2"/>
    <s v="SI-8-2"/>
    <s v=" "/>
    <s v="N"/>
    <m/>
    <x v="2"/>
    <s v="Y"/>
    <s v="SI-8-2"/>
    <x v="0"/>
    <s v="SI-8-2"/>
    <s v="P2"/>
    <x v="0"/>
  </r>
  <r>
    <x v="16"/>
    <x v="16"/>
    <s v="SPAM PROTECTION"/>
    <x v="165"/>
    <s v="CONTINUOUS LEARNING CAPABILITY"/>
    <x v="3"/>
    <s v="SI-8-3"/>
    <s v=" "/>
    <s v="N"/>
    <m/>
    <x v="2"/>
    <s v="N"/>
    <s v=" "/>
    <x v="1"/>
    <s v=" "/>
    <s v="P2"/>
    <x v="0"/>
  </r>
  <r>
    <x v="16"/>
    <x v="16"/>
    <s v="INFORMATION INPUT VALIDATION"/>
    <x v="166"/>
    <s v=""/>
    <x v="0"/>
    <s v="SI-10-0"/>
    <s v=" "/>
    <s v="N"/>
    <m/>
    <x v="2"/>
    <s v="Y"/>
    <s v="SI-10-0"/>
    <x v="0"/>
    <s v="SI-10-0"/>
    <s v="P1"/>
    <x v="0"/>
  </r>
  <r>
    <x v="16"/>
    <x v="16"/>
    <s v="INFORMATION INPUT VALIDATION"/>
    <x v="166"/>
    <s v="MANUAL OVERRIDE CAPABILITY"/>
    <x v="1"/>
    <s v="SI-10-1"/>
    <s v="CM-3,CM-5"/>
    <s v="N"/>
    <m/>
    <x v="2"/>
    <s v="N"/>
    <s v=" "/>
    <x v="1"/>
    <s v=" "/>
    <s v="P1"/>
    <x v="0"/>
  </r>
  <r>
    <x v="16"/>
    <x v="16"/>
    <s v="INFORMATION INPUT VALIDATION"/>
    <x v="166"/>
    <s v="REVIEW / RESOLUTION OF ERRORS"/>
    <x v="2"/>
    <s v="SI-10-2"/>
    <s v=" "/>
    <s v="N"/>
    <m/>
    <x v="2"/>
    <s v="N"/>
    <s v=" "/>
    <x v="1"/>
    <s v=" "/>
    <s v="P1"/>
    <x v="0"/>
  </r>
  <r>
    <x v="16"/>
    <x v="16"/>
    <s v="INFORMATION INPUT VALIDATION"/>
    <x v="166"/>
    <s v="PREDICTABLE BEHAVIOR"/>
    <x v="3"/>
    <s v="SI-10-3"/>
    <s v=" "/>
    <s v="N"/>
    <m/>
    <x v="2"/>
    <s v="N"/>
    <s v=" "/>
    <x v="1"/>
    <s v=" "/>
    <s v="P1"/>
    <x v="0"/>
  </r>
  <r>
    <x v="16"/>
    <x v="16"/>
    <s v="INFORMATION INPUT VALIDATION"/>
    <x v="166"/>
    <s v="REVIEW / TIMING INTERACTIONS"/>
    <x v="4"/>
    <s v="SI-10-4"/>
    <s v=" "/>
    <s v="N"/>
    <m/>
    <x v="2"/>
    <s v="N"/>
    <s v=" "/>
    <x v="1"/>
    <s v=" "/>
    <s v="P1"/>
    <x v="0"/>
  </r>
  <r>
    <x v="16"/>
    <x v="16"/>
    <s v="INFORMATION INPUT VALIDATION"/>
    <x v="166"/>
    <s v="REVIEW / RESTRICT INPUTS TO TRUSTED SOURCES AND APPROVED FORMATS"/>
    <x v="5"/>
    <s v="SI-10-5"/>
    <s v=" "/>
    <s v="N"/>
    <m/>
    <x v="2"/>
    <s v="N"/>
    <s v=" "/>
    <x v="1"/>
    <s v=" "/>
    <s v="P1"/>
    <x v="0"/>
  </r>
  <r>
    <x v="16"/>
    <x v="16"/>
    <s v="ERROR HANDLING"/>
    <x v="167"/>
    <s v=""/>
    <x v="0"/>
    <s v="SI-11-0"/>
    <s v="AU-2, AU-3, SC-31"/>
    <s v="N"/>
    <m/>
    <x v="2"/>
    <s v="Y"/>
    <s v="SI-11-0"/>
    <x v="0"/>
    <s v="SI-11-0"/>
    <s v="P2"/>
    <x v="0"/>
  </r>
  <r>
    <x v="16"/>
    <x v="16"/>
    <s v="INFORMATION HANDLING AND RETENTION"/>
    <x v="168"/>
    <s v=""/>
    <x v="0"/>
    <s v="SI-12-0"/>
    <s v="AC-16, AU-5, AU-11, MP-2, MP-4"/>
    <s v="Y"/>
    <s v="SI-12-0"/>
    <x v="0"/>
    <s v="Y"/>
    <s v="SI-12-0"/>
    <x v="0"/>
    <s v="SI-12-0"/>
    <s v="P2"/>
    <x v="0"/>
  </r>
  <r>
    <x v="16"/>
    <x v="16"/>
    <s v="MEMORY PROTECTION"/>
    <x v="169"/>
    <s v=""/>
    <x v="0"/>
    <s v="SI-16-0"/>
    <s v="AC-25, SC-3"/>
    <s v="N"/>
    <m/>
    <x v="2"/>
    <s v="Y"/>
    <s v="SI-16-0"/>
    <x v="0"/>
    <s v="SI-16-0"/>
    <s v="P1"/>
    <x v="0"/>
  </r>
  <r>
    <x v="0"/>
    <x v="0"/>
    <s v="PREVIOUS LOGON NOTIFICATION"/>
    <x v="170"/>
    <s v=""/>
    <x v="0"/>
    <s v="AC-9-0"/>
    <m/>
    <s v="N"/>
    <m/>
    <x v="2"/>
    <s v="N"/>
    <s v="N"/>
    <x v="1"/>
    <m/>
    <m/>
    <x v="1"/>
  </r>
  <r>
    <x v="0"/>
    <x v="0"/>
    <s v="PREVIOUS LOGON NOTIFICATION"/>
    <x v="170"/>
    <s v="UNSUCCESSFUL LOGONS"/>
    <x v="1"/>
    <s v="AC-9-1"/>
    <m/>
    <s v="N"/>
    <m/>
    <x v="2"/>
    <s v="N"/>
    <m/>
    <x v="1"/>
    <m/>
    <m/>
    <x v="1"/>
  </r>
  <r>
    <x v="0"/>
    <x v="0"/>
    <s v="PREVIOUS LOGON NOTIFICATION"/>
    <x v="170"/>
    <s v="SUCCESSFUL / UNSUCCESSFUL LOGONS"/>
    <x v="2"/>
    <s v="AC-9-2"/>
    <m/>
    <s v="N"/>
    <m/>
    <x v="2"/>
    <s v="N"/>
    <m/>
    <x v="1"/>
    <m/>
    <m/>
    <x v="1"/>
  </r>
  <r>
    <x v="0"/>
    <x v="0"/>
    <s v="PREVIOUS LOGON NOTIFICATION"/>
    <x v="170"/>
    <s v="NOTIFICATION OF ACCOUNT CHANGES"/>
    <x v="3"/>
    <s v="AC-9-3"/>
    <m/>
    <s v="N"/>
    <m/>
    <x v="2"/>
    <s v="N"/>
    <m/>
    <x v="1"/>
    <m/>
    <m/>
    <x v="1"/>
  </r>
  <r>
    <x v="0"/>
    <x v="0"/>
    <s v="PREVIOUS LOGON NOTIFICATION"/>
    <x v="170"/>
    <s v="ADDITIONAL LOGON INFORMATION"/>
    <x v="4"/>
    <s v="AC-9-4"/>
    <m/>
    <s v="N"/>
    <m/>
    <x v="2"/>
    <s v="N"/>
    <m/>
    <x v="1"/>
    <m/>
    <m/>
    <x v="1"/>
  </r>
  <r>
    <x v="0"/>
    <x v="0"/>
    <s v="SUPERVISION AND REVIEW ‚ÄÎ ACCESS CONTROL"/>
    <x v="171"/>
    <s v=""/>
    <x v="0"/>
    <s v="AC-13-0"/>
    <m/>
    <s v="N"/>
    <m/>
    <x v="2"/>
    <s v="N"/>
    <m/>
    <x v="1"/>
    <m/>
    <m/>
    <x v="1"/>
  </r>
  <r>
    <x v="0"/>
    <x v="0"/>
    <s v="AUTOMATED MARKING"/>
    <x v="172"/>
    <s v=""/>
    <x v="0"/>
    <s v="AC-15-0"/>
    <m/>
    <s v="N"/>
    <m/>
    <x v="2"/>
    <s v="N"/>
    <m/>
    <x v="1"/>
    <m/>
    <m/>
    <x v="1"/>
  </r>
  <r>
    <x v="0"/>
    <x v="0"/>
    <s v="SECURITY ATTRIBUTES"/>
    <x v="173"/>
    <s v=""/>
    <x v="0"/>
    <s v="AC-16-0"/>
    <m/>
    <s v="N"/>
    <m/>
    <x v="2"/>
    <s v="N"/>
    <m/>
    <x v="1"/>
    <m/>
    <m/>
    <x v="1"/>
  </r>
  <r>
    <x v="0"/>
    <x v="0"/>
    <s v="SECURITY ATTRIBUTES"/>
    <x v="173"/>
    <s v="DYNAMIC ATTRIBUTE ASSOCIATION"/>
    <x v="1"/>
    <s v="AC-16-1"/>
    <m/>
    <s v="N"/>
    <m/>
    <x v="2"/>
    <s v="N"/>
    <m/>
    <x v="1"/>
    <m/>
    <m/>
    <x v="1"/>
  </r>
  <r>
    <x v="0"/>
    <x v="0"/>
    <s v="SECURITY ATTRIBUTES"/>
    <x v="173"/>
    <s v="ATTRIBUTE VALUE CHANGES BY AUTHORIZED INDIVIDUALS"/>
    <x v="2"/>
    <s v="AC-16-2"/>
    <m/>
    <s v="N"/>
    <m/>
    <x v="2"/>
    <s v="N"/>
    <m/>
    <x v="1"/>
    <m/>
    <m/>
    <x v="1"/>
  </r>
  <r>
    <x v="0"/>
    <x v="0"/>
    <s v="SECURITY ATTRIBUTES"/>
    <x v="173"/>
    <s v="MAINTENANCE OF ATTRIBUTE ASSOCIATIONS BY INFORMATION SYSTEM"/>
    <x v="3"/>
    <s v="AC-16-3"/>
    <m/>
    <s v="N"/>
    <m/>
    <x v="2"/>
    <s v="N"/>
    <m/>
    <x v="1"/>
    <m/>
    <m/>
    <x v="1"/>
  </r>
  <r>
    <x v="0"/>
    <x v="0"/>
    <s v="SECURITY ATTRIBUTES"/>
    <x v="173"/>
    <s v="ASSOCIATION OF ATTRIBUTES BY AUTHORIZED INDIVIDUALS"/>
    <x v="4"/>
    <s v="AC-16-4"/>
    <m/>
    <s v="N"/>
    <m/>
    <x v="2"/>
    <s v="N"/>
    <m/>
    <x v="1"/>
    <m/>
    <m/>
    <x v="1"/>
  </r>
  <r>
    <x v="0"/>
    <x v="0"/>
    <s v="SECURITY ATTRIBUTES"/>
    <x v="173"/>
    <s v="ATTRIBUTE DISPLAYS FOR OUTPUT DEVICES"/>
    <x v="5"/>
    <s v="AC-16-5"/>
    <m/>
    <s v="N"/>
    <m/>
    <x v="2"/>
    <s v="N"/>
    <m/>
    <x v="1"/>
    <m/>
    <m/>
    <x v="1"/>
  </r>
  <r>
    <x v="0"/>
    <x v="0"/>
    <s v="SECURITY ATTRIBUTES"/>
    <x v="173"/>
    <s v="MAINTENANCE OF ATTRIBUTE ASSOCIATION BY ORGANIZATION"/>
    <x v="6"/>
    <s v="AC-16-6"/>
    <m/>
    <s v="N"/>
    <m/>
    <x v="2"/>
    <s v="N"/>
    <m/>
    <x v="1"/>
    <m/>
    <m/>
    <x v="1"/>
  </r>
  <r>
    <x v="0"/>
    <x v="0"/>
    <s v="SECURITY ATTRIBUTES"/>
    <x v="173"/>
    <s v="CONSISTENT ATTRIBUTE INTERPRETATION"/>
    <x v="7"/>
    <s v="AC-16-7"/>
    <m/>
    <s v="N"/>
    <m/>
    <x v="2"/>
    <s v="N"/>
    <m/>
    <x v="1"/>
    <m/>
    <m/>
    <x v="1"/>
  </r>
  <r>
    <x v="0"/>
    <x v="0"/>
    <s v="SECURITY ATTRIBUTES"/>
    <x v="173"/>
    <s v="ASSOCIATION TECHNIQUES / TECHNOLOGIES"/>
    <x v="8"/>
    <s v="AC-16-8"/>
    <m/>
    <s v="N"/>
    <m/>
    <x v="2"/>
    <s v="N"/>
    <m/>
    <x v="1"/>
    <m/>
    <m/>
    <x v="1"/>
  </r>
  <r>
    <x v="0"/>
    <x v="0"/>
    <s v="SECURITY ATTRIBUTES"/>
    <x v="173"/>
    <s v="ATTRIBUTE REASSIGNMENT"/>
    <x v="9"/>
    <s v="AC-16-9"/>
    <m/>
    <s v="N"/>
    <m/>
    <x v="2"/>
    <s v="N"/>
    <m/>
    <x v="1"/>
    <m/>
    <m/>
    <x v="1"/>
  </r>
  <r>
    <x v="0"/>
    <x v="0"/>
    <s v="SECURITY ATTRIBUTES"/>
    <x v="173"/>
    <s v="ATTRIBUTE CONFIGURATION BY AUTHORIZED INDIVIDUALS"/>
    <x v="10"/>
    <s v="AC-16-10"/>
    <m/>
    <s v="N"/>
    <m/>
    <x v="2"/>
    <s v="N"/>
    <m/>
    <x v="1"/>
    <m/>
    <m/>
    <x v="1"/>
  </r>
  <r>
    <x v="0"/>
    <x v="0"/>
    <s v="DATA MINING PROTECTION"/>
    <x v="174"/>
    <s v=""/>
    <x v="0"/>
    <s v="AC-23-0"/>
    <m/>
    <s v="N"/>
    <m/>
    <x v="2"/>
    <s v="N"/>
    <m/>
    <x v="1"/>
    <m/>
    <m/>
    <x v="1"/>
  </r>
  <r>
    <x v="0"/>
    <x v="0"/>
    <s v="ACCESS CONTROL DECISIONS"/>
    <x v="175"/>
    <s v=""/>
    <x v="0"/>
    <s v="AC-24-0"/>
    <m/>
    <s v="N"/>
    <m/>
    <x v="2"/>
    <s v="N"/>
    <m/>
    <x v="1"/>
    <m/>
    <m/>
    <x v="1"/>
  </r>
  <r>
    <x v="0"/>
    <x v="0"/>
    <s v="ACCESS CONTROL DECISIONS"/>
    <x v="175"/>
    <s v="TRANSMIT ACCESS AUTHORIZATION INFORMATION"/>
    <x v="1"/>
    <s v="AC-24-1"/>
    <m/>
    <s v="N"/>
    <m/>
    <x v="2"/>
    <s v="N"/>
    <m/>
    <x v="1"/>
    <m/>
    <m/>
    <x v="1"/>
  </r>
  <r>
    <x v="0"/>
    <x v="0"/>
    <s v="ACCESS CONTROL DECISIONS"/>
    <x v="175"/>
    <s v="NO USER OR PROCESS IDENTITY"/>
    <x v="2"/>
    <s v="AC-24-2"/>
    <m/>
    <s v="N"/>
    <m/>
    <x v="2"/>
    <s v="N"/>
    <m/>
    <x v="1"/>
    <m/>
    <m/>
    <x v="1"/>
  </r>
  <r>
    <x v="0"/>
    <x v="0"/>
    <s v="REFERENCE MONITOR"/>
    <x v="176"/>
    <s v=""/>
    <x v="0"/>
    <s v="AC-25-0"/>
    <m/>
    <s v="N"/>
    <m/>
    <x v="2"/>
    <s v="N"/>
    <m/>
    <x v="1"/>
    <m/>
    <m/>
    <x v="1"/>
  </r>
  <r>
    <x v="1"/>
    <x v="1"/>
    <s v="CONTACTS WITH SECURITY GROUPS AND ASSOCIATIONS"/>
    <x v="177"/>
    <s v=""/>
    <x v="0"/>
    <s v="AT-5-0"/>
    <m/>
    <s v="N"/>
    <m/>
    <x v="2"/>
    <s v="N"/>
    <m/>
    <x v="1"/>
    <m/>
    <m/>
    <x v="1"/>
  </r>
  <r>
    <x v="2"/>
    <x v="2"/>
    <s v="MONITORING FOR INFORMATION DISCLOSURE"/>
    <x v="178"/>
    <s v=""/>
    <x v="0"/>
    <s v="AU-13-0"/>
    <m/>
    <s v="N"/>
    <m/>
    <x v="2"/>
    <s v="N"/>
    <m/>
    <x v="1"/>
    <m/>
    <m/>
    <x v="1"/>
  </r>
  <r>
    <x v="2"/>
    <x v="2"/>
    <s v="MONITORING FOR INFORMATION DISCLOSURE"/>
    <x v="178"/>
    <s v="USE OF AUTOMATED TOOLS"/>
    <x v="1"/>
    <s v="AU-13-1"/>
    <m/>
    <s v="N"/>
    <m/>
    <x v="2"/>
    <s v="N"/>
    <m/>
    <x v="1"/>
    <m/>
    <m/>
    <x v="1"/>
  </r>
  <r>
    <x v="2"/>
    <x v="2"/>
    <s v="MONITORING FOR INFORMATION DISCLOSURE"/>
    <x v="178"/>
    <s v="REVIEW OF MONITORED SITES"/>
    <x v="2"/>
    <s v="AU-13-2"/>
    <m/>
    <s v="N"/>
    <m/>
    <x v="2"/>
    <s v="N"/>
    <m/>
    <x v="1"/>
    <m/>
    <m/>
    <x v="1"/>
  </r>
  <r>
    <x v="2"/>
    <x v="2"/>
    <s v="SESSION AUDIT"/>
    <x v="179"/>
    <s v=""/>
    <x v="0"/>
    <s v="AU-14-0"/>
    <m/>
    <s v="N"/>
    <m/>
    <x v="2"/>
    <s v="N"/>
    <m/>
    <x v="1"/>
    <m/>
    <m/>
    <x v="1"/>
  </r>
  <r>
    <x v="2"/>
    <x v="2"/>
    <s v="SESSION AUDIT"/>
    <x v="179"/>
    <s v="SYSTEM START-UP"/>
    <x v="1"/>
    <s v="AU-14-1"/>
    <m/>
    <s v="N"/>
    <m/>
    <x v="2"/>
    <s v="N"/>
    <m/>
    <x v="1"/>
    <m/>
    <m/>
    <x v="1"/>
  </r>
  <r>
    <x v="2"/>
    <x v="2"/>
    <s v="SESSION AUDIT"/>
    <x v="179"/>
    <s v="CAPTURE/RECORD AND LOG CONTENT"/>
    <x v="2"/>
    <s v="AU-14-2"/>
    <m/>
    <s v="N"/>
    <m/>
    <x v="2"/>
    <s v="N"/>
    <m/>
    <x v="1"/>
    <m/>
    <m/>
    <x v="1"/>
  </r>
  <r>
    <x v="2"/>
    <x v="2"/>
    <s v="SESSION AUDIT"/>
    <x v="179"/>
    <s v="REMOTE VIEWING / LISTENING"/>
    <x v="3"/>
    <s v="AU-14-3"/>
    <m/>
    <s v="N"/>
    <m/>
    <x v="2"/>
    <s v="N"/>
    <m/>
    <x v="1"/>
    <m/>
    <m/>
    <x v="1"/>
  </r>
  <r>
    <x v="2"/>
    <x v="2"/>
    <s v="ALTERNATE AUDIT CAPABILITY"/>
    <x v="180"/>
    <s v=""/>
    <x v="0"/>
    <s v="AU-15-0"/>
    <m/>
    <s v="N"/>
    <m/>
    <x v="2"/>
    <s v="N"/>
    <m/>
    <x v="1"/>
    <m/>
    <m/>
    <x v="1"/>
  </r>
  <r>
    <x v="2"/>
    <x v="2"/>
    <s v="CROSS-ORGANIZATIONAL AUDITING"/>
    <x v="181"/>
    <s v=""/>
    <x v="0"/>
    <s v="AU-16-0"/>
    <m/>
    <s v="N"/>
    <m/>
    <x v="2"/>
    <s v="N"/>
    <m/>
    <x v="1"/>
    <m/>
    <m/>
    <x v="1"/>
  </r>
  <r>
    <x v="2"/>
    <x v="2"/>
    <s v="CROSS-ORGANIZATIONAL AUDITING"/>
    <x v="181"/>
    <s v="IDENTITY PRESERVATION"/>
    <x v="1"/>
    <s v="AU-16-1"/>
    <m/>
    <s v="N"/>
    <m/>
    <x v="2"/>
    <s v="N"/>
    <m/>
    <x v="1"/>
    <m/>
    <m/>
    <x v="1"/>
  </r>
  <r>
    <x v="2"/>
    <x v="2"/>
    <s v="CROSS-ORGANIZATIONAL AUDITING"/>
    <x v="181"/>
    <s v="SHARING OF AUDIT INFORMATION"/>
    <x v="2"/>
    <s v="AU-16-2"/>
    <m/>
    <s v="N"/>
    <m/>
    <x v="2"/>
    <s v="N"/>
    <m/>
    <x v="1"/>
    <m/>
    <m/>
    <x v="1"/>
  </r>
  <r>
    <x v="3"/>
    <x v="3"/>
    <s v="SECURITY CERTIFICATION"/>
    <x v="182"/>
    <s v=""/>
    <x v="0"/>
    <s v="CA-4-0"/>
    <m/>
    <s v="N"/>
    <m/>
    <x v="2"/>
    <s v="N"/>
    <m/>
    <x v="1"/>
    <m/>
    <m/>
    <x v="1"/>
  </r>
  <r>
    <x v="5"/>
    <x v="5"/>
    <s v="CONTINGENCY PLAN UPDATE"/>
    <x v="183"/>
    <s v=""/>
    <x v="0"/>
    <s v="CP-5-0"/>
    <m/>
    <s v="N"/>
    <m/>
    <x v="2"/>
    <s v="N"/>
    <m/>
    <x v="1"/>
    <m/>
    <m/>
    <x v="1"/>
  </r>
  <r>
    <x v="5"/>
    <x v="5"/>
    <s v="ALTERNATE COMMUNICATIONS PROTOCOLS"/>
    <x v="184"/>
    <s v=""/>
    <x v="0"/>
    <s v="CP-11-0"/>
    <m/>
    <s v="N"/>
    <m/>
    <x v="2"/>
    <s v="N"/>
    <m/>
    <x v="1"/>
    <m/>
    <m/>
    <x v="1"/>
  </r>
  <r>
    <x v="5"/>
    <x v="5"/>
    <s v="SAFE MODE"/>
    <x v="185"/>
    <s v=""/>
    <x v="0"/>
    <s v="CP-12-0"/>
    <m/>
    <s v="N"/>
    <m/>
    <x v="2"/>
    <s v="N"/>
    <m/>
    <x v="1"/>
    <m/>
    <m/>
    <x v="1"/>
  </r>
  <r>
    <x v="5"/>
    <x v="5"/>
    <s v="ALTERNATIVE SECURITY MECHANISMS"/>
    <x v="186"/>
    <s v=""/>
    <x v="0"/>
    <s v="CP-13-0"/>
    <m/>
    <s v="N"/>
    <m/>
    <x v="2"/>
    <s v="N"/>
    <m/>
    <x v="1"/>
    <m/>
    <m/>
    <x v="1"/>
  </r>
  <r>
    <x v="6"/>
    <x v="6"/>
    <s v="SERVICE IDENTIFICATION AND AUTHENTICATION"/>
    <x v="187"/>
    <s v=""/>
    <x v="0"/>
    <s v="IA-9-0"/>
    <m/>
    <s v="N"/>
    <m/>
    <x v="2"/>
    <s v="N"/>
    <m/>
    <x v="1"/>
    <m/>
    <m/>
    <x v="1"/>
  </r>
  <r>
    <x v="6"/>
    <x v="6"/>
    <s v="SERVICE IDENTIFICATION AND AUTHENTICATION"/>
    <x v="187"/>
    <s v="INFORMATION EXCHANGE"/>
    <x v="1"/>
    <s v="IA-9-1"/>
    <m/>
    <s v="N"/>
    <m/>
    <x v="2"/>
    <s v="N"/>
    <m/>
    <x v="1"/>
    <m/>
    <m/>
    <x v="1"/>
  </r>
  <r>
    <x v="6"/>
    <x v="6"/>
    <s v="SERVICE IDENTIFICATION AND AUTHENTICATION"/>
    <x v="187"/>
    <s v="TRANSMISSION OF DECISIONS"/>
    <x v="2"/>
    <s v="IA-9-2"/>
    <m/>
    <s v="N"/>
    <m/>
    <x v="2"/>
    <s v="N"/>
    <m/>
    <x v="1"/>
    <m/>
    <m/>
    <x v="1"/>
  </r>
  <r>
    <x v="6"/>
    <x v="6"/>
    <s v="ADAPTIVE IDENTIFICATION AND AUTHENTICATION"/>
    <x v="188"/>
    <s v=""/>
    <x v="0"/>
    <s v="IA-10-0"/>
    <m/>
    <s v="N"/>
    <m/>
    <x v="2"/>
    <s v="N"/>
    <m/>
    <x v="1"/>
    <m/>
    <m/>
    <x v="1"/>
  </r>
  <r>
    <x v="6"/>
    <x v="6"/>
    <s v="RE-AUTHENTICATION"/>
    <x v="189"/>
    <s v=""/>
    <x v="0"/>
    <s v="IA-11-0"/>
    <m/>
    <s v="N"/>
    <m/>
    <x v="2"/>
    <s v="N"/>
    <m/>
    <x v="1"/>
    <m/>
    <m/>
    <x v="1"/>
  </r>
  <r>
    <x v="7"/>
    <x v="7"/>
    <s v="INFORMATION SPILLAGE RESPONSE"/>
    <x v="190"/>
    <s v=""/>
    <x v="0"/>
    <s v="IR-9-0"/>
    <m/>
    <s v="N"/>
    <m/>
    <x v="0"/>
    <s v="N"/>
    <m/>
    <x v="1"/>
    <m/>
    <m/>
    <x v="1"/>
  </r>
  <r>
    <x v="7"/>
    <x v="7"/>
    <s v="INFORMATION SPILLAGE RESPONSE"/>
    <x v="190"/>
    <s v="RESPONSIBLE PERSONNEL"/>
    <x v="1"/>
    <s v="IR-9-1"/>
    <m/>
    <s v="N"/>
    <m/>
    <x v="2"/>
    <s v="N"/>
    <m/>
    <x v="1"/>
    <m/>
    <m/>
    <x v="1"/>
  </r>
  <r>
    <x v="7"/>
    <x v="7"/>
    <s v="INFORMATION SPILLAGE RESPONSE"/>
    <x v="190"/>
    <s v="TRAINING"/>
    <x v="2"/>
    <s v="IR-9-2"/>
    <m/>
    <s v="N"/>
    <m/>
    <x v="2"/>
    <s v="N"/>
    <m/>
    <x v="1"/>
    <m/>
    <m/>
    <x v="1"/>
  </r>
  <r>
    <x v="7"/>
    <x v="7"/>
    <s v="INFORMATION SPILLAGE RESPONSE"/>
    <x v="190"/>
    <s v="POST-SPILL OPERATIONS"/>
    <x v="3"/>
    <s v="IR-9-3"/>
    <m/>
    <s v="N"/>
    <m/>
    <x v="2"/>
    <s v="N"/>
    <m/>
    <x v="1"/>
    <m/>
    <m/>
    <x v="1"/>
  </r>
  <r>
    <x v="7"/>
    <x v="7"/>
    <s v="INFORMATION SPILLAGE RESPONSE"/>
    <x v="190"/>
    <s v="EXPOSURE TO UNAUTHORIZED PERSONNEL"/>
    <x v="4"/>
    <s v="IR-9-4"/>
    <m/>
    <s v="N"/>
    <m/>
    <x v="2"/>
    <s v="N"/>
    <m/>
    <x v="1"/>
    <m/>
    <m/>
    <x v="1"/>
  </r>
  <r>
    <x v="7"/>
    <x v="7"/>
    <s v="INTEGRATED INFORMATION SECURITY ANALYSIS TEAM"/>
    <x v="191"/>
    <s v=""/>
    <x v="0"/>
    <s v="IR-10-0"/>
    <m/>
    <s v="N"/>
    <m/>
    <x v="2"/>
    <s v="N"/>
    <m/>
    <x v="1"/>
    <m/>
    <m/>
    <x v="1"/>
  </r>
  <r>
    <x v="9"/>
    <x v="9"/>
    <s v="MEDIA DOWNGRADING"/>
    <x v="192"/>
    <s v=""/>
    <x v="0"/>
    <s v="MP-8-0"/>
    <m/>
    <s v="N"/>
    <m/>
    <x v="2"/>
    <s v="N"/>
    <m/>
    <x v="1"/>
    <m/>
    <m/>
    <x v="1"/>
  </r>
  <r>
    <x v="9"/>
    <x v="9"/>
    <s v="MEDIA DOWNGRADING"/>
    <x v="192"/>
    <s v="DOCUMENTATION OF PROCESS"/>
    <x v="1"/>
    <s v="MP-8-1"/>
    <m/>
    <s v="N"/>
    <m/>
    <x v="2"/>
    <s v="N"/>
    <m/>
    <x v="1"/>
    <m/>
    <m/>
    <x v="1"/>
  </r>
  <r>
    <x v="9"/>
    <x v="9"/>
    <s v="MEDIA DOWNGRADING"/>
    <x v="192"/>
    <s v="EQUIPMENT TESTING"/>
    <x v="2"/>
    <s v="MP-8-2"/>
    <m/>
    <s v="N"/>
    <m/>
    <x v="2"/>
    <s v="N"/>
    <m/>
    <x v="1"/>
    <m/>
    <m/>
    <x v="1"/>
  </r>
  <r>
    <x v="9"/>
    <x v="9"/>
    <s v="MEDIA DOWNGRADING"/>
    <x v="192"/>
    <s v="CONTROLLED UNCLASSIFIED INFORMATION"/>
    <x v="3"/>
    <s v="MP-8-3"/>
    <m/>
    <s v="N"/>
    <m/>
    <x v="2"/>
    <s v="N"/>
    <m/>
    <x v="1"/>
    <m/>
    <m/>
    <x v="1"/>
  </r>
  <r>
    <x v="9"/>
    <x v="9"/>
    <s v="MEDIA DOWNGRADING"/>
    <x v="192"/>
    <s v="CLASSIFIED INFORMATION"/>
    <x v="4"/>
    <s v="MP-8-4"/>
    <m/>
    <s v="N"/>
    <m/>
    <x v="2"/>
    <s v="N"/>
    <m/>
    <x v="1"/>
    <m/>
    <m/>
    <x v="1"/>
  </r>
  <r>
    <x v="10"/>
    <x v="10"/>
    <s v="VISITOR CONTROL"/>
    <x v="193"/>
    <s v=""/>
    <x v="0"/>
    <s v="PE-7-0"/>
    <m/>
    <s v="N"/>
    <m/>
    <x v="2"/>
    <s v="N"/>
    <m/>
    <x v="1"/>
    <m/>
    <m/>
    <x v="1"/>
  </r>
  <r>
    <x v="10"/>
    <x v="10"/>
    <s v="INFORMATION LEAKAGE"/>
    <x v="194"/>
    <s v=""/>
    <x v="0"/>
    <s v="PE-19-0"/>
    <m/>
    <s v="N"/>
    <m/>
    <x v="2"/>
    <s v="N"/>
    <m/>
    <x v="1"/>
    <m/>
    <m/>
    <x v="1"/>
  </r>
  <r>
    <x v="10"/>
    <x v="10"/>
    <s v="INFORMATION LEAKAGE"/>
    <x v="194"/>
    <s v="NATIONAL EMISSIONS / TEMPEST POLICIES AND PROCEDURES"/>
    <x v="1"/>
    <s v="PE-19-1"/>
    <m/>
    <s v="N"/>
    <m/>
    <x v="2"/>
    <s v="N"/>
    <m/>
    <x v="1"/>
    <m/>
    <m/>
    <x v="1"/>
  </r>
  <r>
    <x v="10"/>
    <x v="10"/>
    <s v="ASSET MONITORING AND TRACKING"/>
    <x v="195"/>
    <s v=""/>
    <x v="0"/>
    <s v="PE-20-0"/>
    <m/>
    <s v="N"/>
    <m/>
    <x v="2"/>
    <s v="N"/>
    <m/>
    <x v="1"/>
    <m/>
    <m/>
    <x v="1"/>
  </r>
  <r>
    <x v="11"/>
    <x v="11"/>
    <s v="SYSTEM SECURITY PLAN UPDATE"/>
    <x v="196"/>
    <s v=""/>
    <x v="0"/>
    <s v="PL-3-0"/>
    <m/>
    <s v="N"/>
    <m/>
    <x v="2"/>
    <s v="N"/>
    <m/>
    <x v="1"/>
    <m/>
    <m/>
    <x v="1"/>
  </r>
  <r>
    <x v="11"/>
    <x v="11"/>
    <s v="PRIVACY IMPACT ASSESSMENT"/>
    <x v="197"/>
    <s v=""/>
    <x v="0"/>
    <s v="PL-5-0"/>
    <m/>
    <s v="N"/>
    <m/>
    <x v="2"/>
    <s v="N"/>
    <m/>
    <x v="1"/>
    <m/>
    <m/>
    <x v="1"/>
  </r>
  <r>
    <x v="11"/>
    <x v="11"/>
    <s v="SECURITY-RELATED ACTIVITY PLANNING"/>
    <x v="198"/>
    <s v=""/>
    <x v="0"/>
    <s v="PL-6-0"/>
    <m/>
    <s v="N"/>
    <m/>
    <x v="2"/>
    <s v="N"/>
    <m/>
    <x v="1"/>
    <m/>
    <m/>
    <x v="1"/>
  </r>
  <r>
    <x v="11"/>
    <x v="11"/>
    <s v="SECURITY CONCEPT OF OPERATIONS"/>
    <x v="199"/>
    <s v=""/>
    <x v="0"/>
    <s v="PL-7-0"/>
    <m/>
    <s v="N"/>
    <m/>
    <x v="2"/>
    <s v="N"/>
    <m/>
    <x v="1"/>
    <m/>
    <m/>
    <x v="1"/>
  </r>
  <r>
    <x v="11"/>
    <x v="11"/>
    <s v="CENTRAL MANAGEMENT"/>
    <x v="200"/>
    <s v=""/>
    <x v="0"/>
    <s v="PL-9-0"/>
    <m/>
    <s v="N"/>
    <m/>
    <x v="2"/>
    <s v="N"/>
    <m/>
    <x v="1"/>
    <m/>
    <m/>
    <x v="1"/>
  </r>
  <r>
    <x v="13"/>
    <x v="13"/>
    <s v="RISK ASSESSMENT UPDATE"/>
    <x v="201"/>
    <s v=""/>
    <x v="0"/>
    <s v="RA-4-0"/>
    <m/>
    <s v="N"/>
    <m/>
    <x v="2"/>
    <s v="N"/>
    <m/>
    <x v="1"/>
    <m/>
    <m/>
    <x v="1"/>
  </r>
  <r>
    <x v="13"/>
    <x v="13"/>
    <s v="TECHNICAL SURVEILLANCE COUNTERMEASURES SURVEY"/>
    <x v="202"/>
    <s v=""/>
    <x v="0"/>
    <s v="RA-6-0"/>
    <m/>
    <s v="N"/>
    <m/>
    <x v="2"/>
    <s v="N"/>
    <m/>
    <x v="1"/>
    <m/>
    <m/>
    <x v="1"/>
  </r>
  <r>
    <x v="14"/>
    <x v="14"/>
    <s v="SOFTWARE USAGE RESTRICTIONS"/>
    <x v="203"/>
    <s v=""/>
    <x v="0"/>
    <s v="SA-6-0"/>
    <m/>
    <s v="N"/>
    <m/>
    <x v="2"/>
    <s v="N"/>
    <m/>
    <x v="1"/>
    <m/>
    <m/>
    <x v="1"/>
  </r>
  <r>
    <x v="14"/>
    <x v="14"/>
    <s v="USER-INSTALLED SOFTWARE"/>
    <x v="204"/>
    <s v=""/>
    <x v="0"/>
    <s v="SA-7-0"/>
    <m/>
    <s v="N"/>
    <m/>
    <x v="2"/>
    <s v="N"/>
    <m/>
    <x v="1"/>
    <m/>
    <m/>
    <x v="1"/>
  </r>
  <r>
    <x v="14"/>
    <x v="14"/>
    <s v="TRUSTWORTHINESS"/>
    <x v="205"/>
    <s v=""/>
    <x v="0"/>
    <s v="SA-13-0"/>
    <m/>
    <s v="N"/>
    <m/>
    <x v="2"/>
    <s v="N"/>
    <m/>
    <x v="1"/>
    <m/>
    <m/>
    <x v="1"/>
  </r>
  <r>
    <x v="14"/>
    <x v="14"/>
    <s v="CRITICALITY ANALYSIS"/>
    <x v="206"/>
    <s v=""/>
    <x v="0"/>
    <s v="SA-14-0"/>
    <m/>
    <s v="N"/>
    <m/>
    <x v="2"/>
    <s v="N"/>
    <m/>
    <x v="1"/>
    <m/>
    <m/>
    <x v="1"/>
  </r>
  <r>
    <x v="14"/>
    <x v="14"/>
    <s v="CRITICALITY ANALYSIS"/>
    <x v="206"/>
    <s v="CRITICAL COMPONENTS WITH NO VIABLE ALTERNATIVE SOURCING"/>
    <x v="1"/>
    <s v="SA-14-1"/>
    <m/>
    <s v="N"/>
    <m/>
    <x v="2"/>
    <s v="N"/>
    <m/>
    <x v="1"/>
    <m/>
    <m/>
    <x v="1"/>
  </r>
  <r>
    <x v="14"/>
    <x v="14"/>
    <s v="TAMPER RESISTANCE AND DETECTION"/>
    <x v="207"/>
    <s v=""/>
    <x v="0"/>
    <s v="SA-18-0"/>
    <m/>
    <s v="N"/>
    <m/>
    <x v="2"/>
    <s v="N"/>
    <m/>
    <x v="1"/>
    <m/>
    <m/>
    <x v="1"/>
  </r>
  <r>
    <x v="14"/>
    <x v="14"/>
    <s v="TAMPER RESISTANCE AND DETECTION"/>
    <x v="207"/>
    <s v="MULTIPLE PHASES OF SDLC"/>
    <x v="1"/>
    <s v="SA-18-1"/>
    <m/>
    <s v="N"/>
    <m/>
    <x v="2"/>
    <s v="N"/>
    <m/>
    <x v="1"/>
    <m/>
    <m/>
    <x v="1"/>
  </r>
  <r>
    <x v="14"/>
    <x v="14"/>
    <s v="TAMPER RESISTANCE AND DETECTION"/>
    <x v="207"/>
    <s v="INSPECTION OF INFORMATION SYSTEMS, COMPONENTS, OR DEVICES"/>
    <x v="2"/>
    <s v="SA-18-2"/>
    <m/>
    <s v="N"/>
    <m/>
    <x v="2"/>
    <s v="N"/>
    <m/>
    <x v="1"/>
    <m/>
    <m/>
    <x v="1"/>
  </r>
  <r>
    <x v="14"/>
    <x v="14"/>
    <s v="COMPONENT AUTHENTICITY"/>
    <x v="208"/>
    <s v=""/>
    <x v="0"/>
    <s v="SA-19-0"/>
    <m/>
    <s v="N"/>
    <m/>
    <x v="2"/>
    <s v="N"/>
    <m/>
    <x v="1"/>
    <m/>
    <m/>
    <x v="1"/>
  </r>
  <r>
    <x v="14"/>
    <x v="14"/>
    <s v="COMPONENT AUTHENTICITY"/>
    <x v="208"/>
    <s v="ANTI-COUNTERFEIT TRAINING"/>
    <x v="1"/>
    <s v="SA-19-1"/>
    <m/>
    <s v="N"/>
    <m/>
    <x v="2"/>
    <s v="N"/>
    <m/>
    <x v="1"/>
    <m/>
    <m/>
    <x v="1"/>
  </r>
  <r>
    <x v="14"/>
    <x v="14"/>
    <s v="COMPONENT AUTHENTICITY"/>
    <x v="208"/>
    <s v="CONFIGURATION CONTROL FOR COMPONENT SERVICE / REPAIR"/>
    <x v="2"/>
    <s v="SA-19-2"/>
    <m/>
    <s v="N"/>
    <m/>
    <x v="2"/>
    <s v="N"/>
    <m/>
    <x v="1"/>
    <m/>
    <m/>
    <x v="1"/>
  </r>
  <r>
    <x v="14"/>
    <x v="14"/>
    <s v="COMPONENT AUTHENTICITY"/>
    <x v="208"/>
    <s v="COMPONENT DISPOSAL"/>
    <x v="3"/>
    <s v="SA-19-3"/>
    <m/>
    <s v="N"/>
    <m/>
    <x v="2"/>
    <s v="N"/>
    <m/>
    <x v="1"/>
    <m/>
    <m/>
    <x v="1"/>
  </r>
  <r>
    <x v="14"/>
    <x v="14"/>
    <s v="COMPONENT AUTHENTICITY"/>
    <x v="208"/>
    <s v="ANTI-COUNTERFEIT SCANNING"/>
    <x v="4"/>
    <s v="SA-19-4"/>
    <m/>
    <s v="N"/>
    <m/>
    <x v="2"/>
    <s v="N"/>
    <m/>
    <x v="1"/>
    <m/>
    <m/>
    <x v="1"/>
  </r>
  <r>
    <x v="14"/>
    <x v="14"/>
    <s v="CUSTOMIZED DEVELOPMENT OF CRITICAL COMPONENTS"/>
    <x v="209"/>
    <s v=""/>
    <x v="0"/>
    <s v="SA-20-0"/>
    <m/>
    <s v="N"/>
    <m/>
    <x v="2"/>
    <s v="N"/>
    <m/>
    <x v="1"/>
    <m/>
    <m/>
    <x v="1"/>
  </r>
  <r>
    <x v="14"/>
    <x v="14"/>
    <s v="DEVELOPER SCREENING"/>
    <x v="210"/>
    <s v=""/>
    <x v="0"/>
    <s v="SA-21-0"/>
    <m/>
    <s v="N"/>
    <m/>
    <x v="2"/>
    <s v="N"/>
    <m/>
    <x v="1"/>
    <m/>
    <m/>
    <x v="1"/>
  </r>
  <r>
    <x v="14"/>
    <x v="14"/>
    <s v="DEVELOPER SCREENING"/>
    <x v="210"/>
    <s v="VALIDATION OF SCREENING"/>
    <x v="1"/>
    <s v="SA-21-1"/>
    <m/>
    <s v="N"/>
    <m/>
    <x v="2"/>
    <s v="N"/>
    <m/>
    <x v="1"/>
    <m/>
    <m/>
    <x v="1"/>
  </r>
  <r>
    <x v="14"/>
    <x v="14"/>
    <s v="UNSUPPORTED SYSTEM COMPONENTS"/>
    <x v="211"/>
    <s v=""/>
    <x v="0"/>
    <s v="SA-22-0"/>
    <m/>
    <s v="N"/>
    <m/>
    <x v="2"/>
    <s v="N"/>
    <m/>
    <x v="1"/>
    <m/>
    <m/>
    <x v="1"/>
  </r>
  <r>
    <x v="14"/>
    <x v="14"/>
    <s v="UNSUPPORTED SYSTEM COMPONENTS"/>
    <x v="211"/>
    <s v="ALTERNATIVE SOURCES FOR CONTINUED SUPPORT"/>
    <x v="1"/>
    <s v="SA-22-1"/>
    <m/>
    <s v="N"/>
    <m/>
    <x v="2"/>
    <s v="N"/>
    <m/>
    <x v="1"/>
    <m/>
    <m/>
    <x v="1"/>
  </r>
  <r>
    <x v="15"/>
    <x v="15"/>
    <s v="RESOURCE AVAILABILITY"/>
    <x v="212"/>
    <s v=""/>
    <x v="0"/>
    <s v="SC-6-0"/>
    <m/>
    <s v="N"/>
    <m/>
    <x v="2"/>
    <s v="N"/>
    <m/>
    <x v="1"/>
    <m/>
    <m/>
    <x v="1"/>
  </r>
  <r>
    <x v="15"/>
    <x v="15"/>
    <s v="TRANSMISSION CONFIDENTIALITY"/>
    <x v="213"/>
    <s v=""/>
    <x v="0"/>
    <s v="SC-9-0"/>
    <m/>
    <s v="N"/>
    <m/>
    <x v="2"/>
    <s v="N"/>
    <m/>
    <x v="1"/>
    <m/>
    <m/>
    <x v="1"/>
  </r>
  <r>
    <x v="15"/>
    <x v="15"/>
    <s v="TRUSTED PATH"/>
    <x v="214"/>
    <s v=""/>
    <x v="0"/>
    <s v="SC-11-0"/>
    <m/>
    <s v="N"/>
    <m/>
    <x v="2"/>
    <s v="N"/>
    <m/>
    <x v="1"/>
    <m/>
    <m/>
    <x v="1"/>
  </r>
  <r>
    <x v="15"/>
    <x v="15"/>
    <s v="TRUSTED PATH"/>
    <x v="214"/>
    <s v="LOGICAL ISOLATION"/>
    <x v="1"/>
    <s v="SC-11-1"/>
    <m/>
    <s v="N"/>
    <m/>
    <x v="2"/>
    <s v="N"/>
    <m/>
    <x v="1"/>
    <m/>
    <m/>
    <x v="1"/>
  </r>
  <r>
    <x v="15"/>
    <x v="15"/>
    <s v="PUBLIC ACCESS PROTECTIONS"/>
    <x v="215"/>
    <s v=""/>
    <x v="0"/>
    <s v="SC-14-0"/>
    <m/>
    <s v="N"/>
    <m/>
    <x v="2"/>
    <s v="N"/>
    <m/>
    <x v="1"/>
    <m/>
    <m/>
    <x v="1"/>
  </r>
  <r>
    <x v="15"/>
    <x v="15"/>
    <s v="TRANSMISSION OF SECURITY ATTRIBUTES"/>
    <x v="216"/>
    <s v=""/>
    <x v="0"/>
    <s v="SC-16-0"/>
    <m/>
    <s v="N"/>
    <m/>
    <x v="2"/>
    <s v="N"/>
    <m/>
    <x v="1"/>
    <m/>
    <m/>
    <x v="1"/>
  </r>
  <r>
    <x v="15"/>
    <x v="15"/>
    <s v="TRANSMISSION OF SECURITY ATTRIBUTES"/>
    <x v="216"/>
    <s v="INTEGRITY VALIDATION"/>
    <x v="1"/>
    <s v="SC-16-1"/>
    <m/>
    <s v="N"/>
    <m/>
    <x v="2"/>
    <s v="N"/>
    <m/>
    <x v="1"/>
    <m/>
    <m/>
    <x v="1"/>
  </r>
  <r>
    <x v="15"/>
    <x v="15"/>
    <s v="THIN NODES"/>
    <x v="217"/>
    <s v=""/>
    <x v="0"/>
    <s v="SC-25-0"/>
    <m/>
    <s v="N"/>
    <m/>
    <x v="2"/>
    <s v="N"/>
    <m/>
    <x v="1"/>
    <m/>
    <m/>
    <x v="1"/>
  </r>
  <r>
    <x v="15"/>
    <x v="15"/>
    <s v="HONEYPOTS"/>
    <x v="218"/>
    <s v=""/>
    <x v="0"/>
    <s v="SC-26-0"/>
    <m/>
    <s v="N"/>
    <m/>
    <x v="2"/>
    <s v="N"/>
    <m/>
    <x v="1"/>
    <m/>
    <m/>
    <x v="1"/>
  </r>
  <r>
    <x v="15"/>
    <x v="15"/>
    <s v="HONEYPOTS"/>
    <x v="218"/>
    <s v="DETECTION OF MALICIOUS CODE"/>
    <x v="1"/>
    <s v="SC-26-1"/>
    <m/>
    <s v="N"/>
    <m/>
    <x v="2"/>
    <s v="N"/>
    <m/>
    <x v="1"/>
    <m/>
    <m/>
    <x v="1"/>
  </r>
  <r>
    <x v="15"/>
    <x v="15"/>
    <s v="PLATFORM-INDEPENDENT APPLICATIONS"/>
    <x v="219"/>
    <s v=""/>
    <x v="0"/>
    <s v="SC-27-0"/>
    <m/>
    <s v="N"/>
    <m/>
    <x v="2"/>
    <s v="N"/>
    <m/>
    <x v="1"/>
    <m/>
    <m/>
    <x v="1"/>
  </r>
  <r>
    <x v="15"/>
    <x v="15"/>
    <s v="HETEROGENEITY"/>
    <x v="220"/>
    <s v=""/>
    <x v="0"/>
    <s v="SC-29-0"/>
    <m/>
    <s v="N"/>
    <m/>
    <x v="2"/>
    <s v="N"/>
    <m/>
    <x v="1"/>
    <m/>
    <m/>
    <x v="1"/>
  </r>
  <r>
    <x v="15"/>
    <x v="15"/>
    <s v="HETEROGENEITY"/>
    <x v="220"/>
    <s v="VIRTUALIZATION TECHNIQUES"/>
    <x v="1"/>
    <s v="SC-29-1"/>
    <m/>
    <s v="N"/>
    <m/>
    <x v="2"/>
    <s v="N"/>
    <m/>
    <x v="1"/>
    <m/>
    <m/>
    <x v="1"/>
  </r>
  <r>
    <x v="15"/>
    <x v="15"/>
    <s v="CONCEALMENT AND MISDIRECTION"/>
    <x v="221"/>
    <s v=""/>
    <x v="0"/>
    <s v="SC-30-0"/>
    <m/>
    <s v="N"/>
    <m/>
    <x v="2"/>
    <s v="N"/>
    <m/>
    <x v="1"/>
    <m/>
    <m/>
    <x v="1"/>
  </r>
  <r>
    <x v="15"/>
    <x v="15"/>
    <s v="CONCEALMENT AND MISDIRECTION"/>
    <x v="221"/>
    <s v="VIRTUALIZATION TECHNIQUES"/>
    <x v="1"/>
    <s v="SC-30-1"/>
    <m/>
    <s v="N"/>
    <m/>
    <x v="2"/>
    <s v="N"/>
    <m/>
    <x v="1"/>
    <m/>
    <m/>
    <x v="1"/>
  </r>
  <r>
    <x v="15"/>
    <x v="15"/>
    <s v="CONCEALMENT AND MISDIRECTION"/>
    <x v="221"/>
    <s v="RANDOMNESS"/>
    <x v="2"/>
    <s v="SC-30-2"/>
    <m/>
    <s v="N"/>
    <m/>
    <x v="2"/>
    <s v="N"/>
    <m/>
    <x v="1"/>
    <m/>
    <m/>
    <x v="1"/>
  </r>
  <r>
    <x v="15"/>
    <x v="15"/>
    <s v="CONCEALMENT AND MISDIRECTION"/>
    <x v="221"/>
    <s v="CHANGE PROCESSING / STORAGE LOCATIONS"/>
    <x v="3"/>
    <s v="SC-30-3"/>
    <m/>
    <s v="N"/>
    <m/>
    <x v="2"/>
    <s v="N"/>
    <m/>
    <x v="1"/>
    <m/>
    <m/>
    <x v="1"/>
  </r>
  <r>
    <x v="15"/>
    <x v="15"/>
    <s v="CONCEALMENT AND MISDIRECTION"/>
    <x v="221"/>
    <s v="MISLEADING INFORMATION"/>
    <x v="4"/>
    <s v="SC-30-4"/>
    <m/>
    <s v="N"/>
    <m/>
    <x v="2"/>
    <s v="N"/>
    <m/>
    <x v="1"/>
    <m/>
    <m/>
    <x v="1"/>
  </r>
  <r>
    <x v="15"/>
    <x v="15"/>
    <s v="CONCEALMENT AND MISDIRECTION"/>
    <x v="221"/>
    <s v="CONCEALMENT OF SYSTEM COMPONENTS"/>
    <x v="5"/>
    <s v="SC-30-5"/>
    <m/>
    <s v="N"/>
    <m/>
    <x v="2"/>
    <s v="N"/>
    <m/>
    <x v="1"/>
    <m/>
    <m/>
    <x v="1"/>
  </r>
  <r>
    <x v="15"/>
    <x v="15"/>
    <s v="COVERT CHANNEL ANALYSIS"/>
    <x v="222"/>
    <s v=""/>
    <x v="0"/>
    <s v="SC-31-0"/>
    <m/>
    <s v="N"/>
    <m/>
    <x v="2"/>
    <s v="N"/>
    <m/>
    <x v="1"/>
    <m/>
    <m/>
    <x v="1"/>
  </r>
  <r>
    <x v="15"/>
    <x v="15"/>
    <s v="COVERT CHANNEL ANALYSIS"/>
    <x v="222"/>
    <s v="TEST COVERT CHANNELS FOR EXPLOITABILITY"/>
    <x v="1"/>
    <s v="SC-31-1"/>
    <m/>
    <s v="N"/>
    <m/>
    <x v="2"/>
    <s v="N"/>
    <m/>
    <x v="1"/>
    <m/>
    <m/>
    <x v="1"/>
  </r>
  <r>
    <x v="15"/>
    <x v="15"/>
    <s v="COVERT CHANNEL ANALYSIS"/>
    <x v="222"/>
    <s v="MAXIMUM BANDWIDTH"/>
    <x v="2"/>
    <s v="SC-31-2"/>
    <m/>
    <s v="N"/>
    <m/>
    <x v="2"/>
    <s v="N"/>
    <m/>
    <x v="1"/>
    <m/>
    <m/>
    <x v="1"/>
  </r>
  <r>
    <x v="15"/>
    <x v="15"/>
    <s v="COVERT CHANNEL ANALYSIS"/>
    <x v="222"/>
    <s v="MEASURE BANDWIDTH IN OPERATIONAL ENVIRONMENTS"/>
    <x v="3"/>
    <s v="SC-31-3"/>
    <m/>
    <s v="N"/>
    <m/>
    <x v="2"/>
    <s v="N"/>
    <m/>
    <x v="1"/>
    <m/>
    <m/>
    <x v="1"/>
  </r>
  <r>
    <x v="15"/>
    <x v="15"/>
    <s v="INFORMATION SYSTEM PARTITIONING"/>
    <x v="223"/>
    <s v=""/>
    <x v="0"/>
    <s v="SC-32-0"/>
    <m/>
    <s v="N"/>
    <m/>
    <x v="2"/>
    <s v="N"/>
    <m/>
    <x v="1"/>
    <m/>
    <m/>
    <x v="1"/>
  </r>
  <r>
    <x v="15"/>
    <x v="15"/>
    <s v="TRANSMISSION PREPARATION INTEGRITY"/>
    <x v="224"/>
    <s v=""/>
    <x v="0"/>
    <s v="SC-33-0"/>
    <m/>
    <s v="N"/>
    <m/>
    <x v="2"/>
    <s v="N"/>
    <m/>
    <x v="1"/>
    <m/>
    <m/>
    <x v="1"/>
  </r>
  <r>
    <x v="15"/>
    <x v="15"/>
    <s v="NON-MODIFIABLE EXECUTABLE PROGRAMS"/>
    <x v="225"/>
    <s v=""/>
    <x v="0"/>
    <s v="SC-34-0"/>
    <m/>
    <s v="N"/>
    <m/>
    <x v="2"/>
    <s v="N"/>
    <m/>
    <x v="1"/>
    <m/>
    <m/>
    <x v="1"/>
  </r>
  <r>
    <x v="15"/>
    <x v="15"/>
    <s v="NON-MODIFIABLE EXECUTABLE PROGRAMS"/>
    <x v="225"/>
    <s v="NO WRITABLE STORAGE"/>
    <x v="1"/>
    <s v="SC-34-1"/>
    <m/>
    <s v="N"/>
    <m/>
    <x v="2"/>
    <s v="N"/>
    <m/>
    <x v="1"/>
    <m/>
    <m/>
    <x v="1"/>
  </r>
  <r>
    <x v="15"/>
    <x v="15"/>
    <s v="NON-MODIFIABLE EXECUTABLE PROGRAMS"/>
    <x v="225"/>
    <s v="INTEGRITY PROTECTION / READ-ONLY MEDIA"/>
    <x v="2"/>
    <s v="SC-34-2"/>
    <m/>
    <s v="N"/>
    <m/>
    <x v="2"/>
    <s v="N"/>
    <m/>
    <x v="1"/>
    <m/>
    <m/>
    <x v="1"/>
  </r>
  <r>
    <x v="15"/>
    <x v="15"/>
    <s v="NON-MODIFIABLE EXECUTABLE PROGRAMS"/>
    <x v="225"/>
    <s v="HARDWARE-BASED PROTECTION"/>
    <x v="3"/>
    <s v="SC-34-3"/>
    <m/>
    <s v="N"/>
    <m/>
    <x v="2"/>
    <s v="N"/>
    <m/>
    <x v="1"/>
    <m/>
    <m/>
    <x v="1"/>
  </r>
  <r>
    <x v="15"/>
    <x v="15"/>
    <s v="HONEYCLIENTS"/>
    <x v="226"/>
    <s v=""/>
    <x v="0"/>
    <s v="SC-35-0"/>
    <m/>
    <s v="N"/>
    <m/>
    <x v="2"/>
    <s v="N"/>
    <m/>
    <x v="1"/>
    <m/>
    <m/>
    <x v="1"/>
  </r>
  <r>
    <x v="15"/>
    <x v="15"/>
    <s v="DISTRIBUTED PROCESSING AND STORAGE"/>
    <x v="227"/>
    <s v=""/>
    <x v="0"/>
    <s v="SC-36-0"/>
    <m/>
    <s v="N"/>
    <m/>
    <x v="2"/>
    <s v="N"/>
    <m/>
    <x v="1"/>
    <m/>
    <m/>
    <x v="1"/>
  </r>
  <r>
    <x v="15"/>
    <x v="15"/>
    <s v="DISTRIBUTED PROCESSING AND STORAGE"/>
    <x v="227"/>
    <s v="POLLING TECHNIQUES"/>
    <x v="1"/>
    <s v="SC-36-1"/>
    <m/>
    <s v="N"/>
    <m/>
    <x v="2"/>
    <s v="N"/>
    <m/>
    <x v="1"/>
    <m/>
    <m/>
    <x v="1"/>
  </r>
  <r>
    <x v="15"/>
    <x v="15"/>
    <s v="OUT-OF-BAND CHANNELS"/>
    <x v="228"/>
    <s v=""/>
    <x v="0"/>
    <s v="SC-37-0"/>
    <m/>
    <s v="N"/>
    <m/>
    <x v="2"/>
    <s v="N"/>
    <m/>
    <x v="1"/>
    <m/>
    <m/>
    <x v="1"/>
  </r>
  <r>
    <x v="15"/>
    <x v="15"/>
    <s v="OUT-OF-BAND CHANNELS"/>
    <x v="228"/>
    <s v="ENSURE DELIVERY / TRANSMISSION"/>
    <x v="1"/>
    <s v="SC-37-1"/>
    <m/>
    <s v="N"/>
    <m/>
    <x v="2"/>
    <s v="N"/>
    <m/>
    <x v="1"/>
    <m/>
    <m/>
    <x v="1"/>
  </r>
  <r>
    <x v="15"/>
    <x v="15"/>
    <s v="OPERATIONS SECURITY"/>
    <x v="229"/>
    <s v=""/>
    <x v="0"/>
    <s v="SC-38-0"/>
    <m/>
    <s v="N"/>
    <m/>
    <x v="2"/>
    <s v="N"/>
    <m/>
    <x v="1"/>
    <m/>
    <m/>
    <x v="1"/>
  </r>
  <r>
    <x v="15"/>
    <x v="15"/>
    <s v="WIRELESS LINK PROTECTION"/>
    <x v="230"/>
    <s v=""/>
    <x v="0"/>
    <s v="SC-40-0"/>
    <m/>
    <s v="N"/>
    <m/>
    <x v="2"/>
    <s v="N"/>
    <m/>
    <x v="1"/>
    <m/>
    <m/>
    <x v="1"/>
  </r>
  <r>
    <x v="15"/>
    <x v="15"/>
    <s v="WIRELESS LINK PROTECTION"/>
    <x v="230"/>
    <s v="ELECTROMAGNETIC INTERFERENCE"/>
    <x v="1"/>
    <s v="SC-40-1"/>
    <m/>
    <s v="N"/>
    <m/>
    <x v="2"/>
    <s v="N"/>
    <m/>
    <x v="1"/>
    <m/>
    <m/>
    <x v="1"/>
  </r>
  <r>
    <x v="15"/>
    <x v="15"/>
    <s v="WIRELESS LINK PROTECTION"/>
    <x v="230"/>
    <s v="REDUCE DETECTION POTENTIAL"/>
    <x v="2"/>
    <s v="SC-40-2"/>
    <m/>
    <s v="N"/>
    <m/>
    <x v="2"/>
    <s v="N"/>
    <m/>
    <x v="1"/>
    <m/>
    <m/>
    <x v="1"/>
  </r>
  <r>
    <x v="15"/>
    <x v="15"/>
    <s v="WIRELESS LINK PROTECTION"/>
    <x v="230"/>
    <s v="IMITATIVE OR MANIPULATIVE COMMUNICATIONS DECEPTION"/>
    <x v="3"/>
    <s v="SC-40-3"/>
    <m/>
    <s v="N"/>
    <m/>
    <x v="2"/>
    <s v="N"/>
    <m/>
    <x v="1"/>
    <m/>
    <m/>
    <x v="1"/>
  </r>
  <r>
    <x v="15"/>
    <x v="15"/>
    <s v="WIRELESS LINK PROTECTION"/>
    <x v="230"/>
    <s v="SIGNAL PARAMETER IDENTIFICATION"/>
    <x v="4"/>
    <s v="SC-40-4"/>
    <m/>
    <s v="N"/>
    <m/>
    <x v="2"/>
    <s v="N"/>
    <m/>
    <x v="1"/>
    <m/>
    <m/>
    <x v="1"/>
  </r>
  <r>
    <x v="15"/>
    <x v="15"/>
    <s v="PORT AND I/O DEVICE ACCESS"/>
    <x v="231"/>
    <s v=""/>
    <x v="0"/>
    <s v="SC-41-0"/>
    <m/>
    <s v="N"/>
    <m/>
    <x v="2"/>
    <s v="N"/>
    <m/>
    <x v="1"/>
    <m/>
    <m/>
    <x v="1"/>
  </r>
  <r>
    <x v="15"/>
    <x v="15"/>
    <s v="SENSOR CAPABILITY AND DATA"/>
    <x v="232"/>
    <s v=""/>
    <x v="0"/>
    <s v="SC-42-0"/>
    <m/>
    <s v="N"/>
    <m/>
    <x v="2"/>
    <s v="N"/>
    <m/>
    <x v="1"/>
    <m/>
    <m/>
    <x v="1"/>
  </r>
  <r>
    <x v="15"/>
    <x v="15"/>
    <s v="SENSOR CAPABILITY AND DATA"/>
    <x v="232"/>
    <s v="REPORTING TO AUTHORIZED INDIVIDUALS OR ROLES"/>
    <x v="1"/>
    <s v="SC-42-1"/>
    <m/>
    <s v="N"/>
    <m/>
    <x v="2"/>
    <s v="N"/>
    <m/>
    <x v="1"/>
    <m/>
    <m/>
    <x v="1"/>
  </r>
  <r>
    <x v="15"/>
    <x v="15"/>
    <s v="SENSOR CAPABILITY AND DATA"/>
    <x v="232"/>
    <s v="AUTHORIZED USE"/>
    <x v="2"/>
    <s v="SC-42-2"/>
    <m/>
    <s v="N"/>
    <m/>
    <x v="2"/>
    <s v="N"/>
    <m/>
    <x v="1"/>
    <m/>
    <m/>
    <x v="1"/>
  </r>
  <r>
    <x v="15"/>
    <x v="15"/>
    <s v="SENSOR CAPABILITY AND DATA"/>
    <x v="232"/>
    <s v="PROHIBIT USE OF DEVICES"/>
    <x v="3"/>
    <s v="SC-42-3"/>
    <m/>
    <s v="N"/>
    <m/>
    <x v="2"/>
    <s v="N"/>
    <m/>
    <x v="1"/>
    <m/>
    <m/>
    <x v="1"/>
  </r>
  <r>
    <x v="15"/>
    <x v="15"/>
    <s v="USAGE RESTRICTIONS"/>
    <x v="233"/>
    <s v=""/>
    <x v="0"/>
    <s v="SC-43-0"/>
    <m/>
    <s v="N"/>
    <m/>
    <x v="2"/>
    <s v="N"/>
    <m/>
    <x v="1"/>
    <m/>
    <m/>
    <x v="1"/>
  </r>
  <r>
    <x v="15"/>
    <x v="15"/>
    <s v="DETONATION CHAMBERS"/>
    <x v="234"/>
    <s v=""/>
    <x v="0"/>
    <s v="SC-44-0"/>
    <m/>
    <s v="N"/>
    <m/>
    <x v="2"/>
    <s v="N"/>
    <m/>
    <x v="1"/>
    <m/>
    <m/>
    <x v="1"/>
  </r>
  <r>
    <x v="16"/>
    <x v="16"/>
    <s v="INFORMATION INPUT RESTRICTIONS"/>
    <x v="235"/>
    <s v=""/>
    <x v="0"/>
    <s v="SI-9-0"/>
    <m/>
    <s v="N"/>
    <m/>
    <x v="2"/>
    <s v="N"/>
    <m/>
    <x v="1"/>
    <m/>
    <m/>
    <x v="1"/>
  </r>
  <r>
    <x v="16"/>
    <x v="16"/>
    <s v="PREDICTABLE FAILURE PREVENTION"/>
    <x v="236"/>
    <s v=""/>
    <x v="0"/>
    <s v="SI-13-0"/>
    <m/>
    <s v="N"/>
    <m/>
    <x v="2"/>
    <s v="N"/>
    <m/>
    <x v="1"/>
    <m/>
    <m/>
    <x v="1"/>
  </r>
  <r>
    <x v="16"/>
    <x v="16"/>
    <s v="PREDICTABLE FAILURE PREVENTION"/>
    <x v="236"/>
    <s v="TRANSFERRING COMPONENT RESPONSIBILITIES"/>
    <x v="1"/>
    <s v="SI-13-1"/>
    <m/>
    <s v="N"/>
    <m/>
    <x v="2"/>
    <s v="N"/>
    <m/>
    <x v="1"/>
    <m/>
    <m/>
    <x v="1"/>
  </r>
  <r>
    <x v="16"/>
    <x v="16"/>
    <s v="PREDICTABLE FAILURE PREVENTION"/>
    <x v="236"/>
    <s v="TIME LIMIT ON PROCESS EXECUTION WITHOUT SUPERVISION"/>
    <x v="2"/>
    <s v="SI-13-2"/>
    <m/>
    <s v="N"/>
    <m/>
    <x v="2"/>
    <s v="N"/>
    <m/>
    <x v="1"/>
    <m/>
    <m/>
    <x v="1"/>
  </r>
  <r>
    <x v="16"/>
    <x v="16"/>
    <s v="PREDICTABLE FAILURE PREVENTION"/>
    <x v="236"/>
    <s v="MANUAL TRANSFER BETWEEN COMPONENTS"/>
    <x v="3"/>
    <s v="SI-13-3"/>
    <m/>
    <s v="N"/>
    <m/>
    <x v="2"/>
    <s v="N"/>
    <m/>
    <x v="1"/>
    <m/>
    <m/>
    <x v="1"/>
  </r>
  <r>
    <x v="16"/>
    <x v="16"/>
    <s v="PREDICTABLE FAILURE PREVENTION"/>
    <x v="236"/>
    <s v="STANDBY COMPONENT INSTALLATION / NOTIFICATION"/>
    <x v="4"/>
    <s v="SI-13-4"/>
    <m/>
    <s v="N"/>
    <m/>
    <x v="2"/>
    <s v="N"/>
    <m/>
    <x v="1"/>
    <m/>
    <m/>
    <x v="1"/>
  </r>
  <r>
    <x v="16"/>
    <x v="16"/>
    <s v="PREDICTABLE FAILURE PREVENTION"/>
    <x v="236"/>
    <s v="FAILOVER CAPABILITY"/>
    <x v="5"/>
    <s v="SI-13-5"/>
    <m/>
    <s v="N"/>
    <m/>
    <x v="2"/>
    <s v="N"/>
    <m/>
    <x v="1"/>
    <m/>
    <m/>
    <x v="1"/>
  </r>
  <r>
    <x v="16"/>
    <x v="16"/>
    <s v="NON-PERSISTENCE"/>
    <x v="237"/>
    <s v=""/>
    <x v="0"/>
    <s v="SI-14-0"/>
    <m/>
    <s v="N"/>
    <m/>
    <x v="2"/>
    <s v="N"/>
    <m/>
    <x v="1"/>
    <m/>
    <m/>
    <x v="1"/>
  </r>
  <r>
    <x v="16"/>
    <x v="16"/>
    <s v="NON-PERSISTENCE"/>
    <x v="237"/>
    <s v="REFRESH FROM TRUSTED SOURCES"/>
    <x v="1"/>
    <s v="SI-14-1"/>
    <m/>
    <s v="N"/>
    <m/>
    <x v="2"/>
    <s v="N"/>
    <m/>
    <x v="1"/>
    <m/>
    <m/>
    <x v="1"/>
  </r>
  <r>
    <x v="16"/>
    <x v="16"/>
    <s v="INFORMATION OUTPUT FILTERING"/>
    <x v="238"/>
    <s v=""/>
    <x v="0"/>
    <s v="SI-15-0"/>
    <m/>
    <s v="N"/>
    <m/>
    <x v="2"/>
    <s v="N"/>
    <m/>
    <x v="1"/>
    <m/>
    <m/>
    <x v="1"/>
  </r>
  <r>
    <x v="16"/>
    <x v="16"/>
    <s v="FAIL-SAFE PROCEDURES"/>
    <x v="239"/>
    <s v=""/>
    <x v="0"/>
    <s v="SI-17-0"/>
    <m/>
    <s v="N"/>
    <m/>
    <x v="2"/>
    <s v="N"/>
    <m/>
    <x v="1"/>
    <m/>
    <m/>
    <x v="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91">
  <r>
    <x v="0"/>
    <x v="0"/>
    <s v="AC-2-6"/>
  </r>
  <r>
    <x v="0"/>
    <x v="0"/>
    <s v="AC-2-8"/>
  </r>
  <r>
    <x v="0"/>
    <x v="1"/>
    <s v="AC-3-1"/>
  </r>
  <r>
    <x v="0"/>
    <x v="1"/>
    <s v="AC-3-2"/>
  </r>
  <r>
    <x v="0"/>
    <x v="1"/>
    <s v="AC-3-3"/>
  </r>
  <r>
    <x v="0"/>
    <x v="1"/>
    <s v="AC-3-4"/>
  </r>
  <r>
    <x v="0"/>
    <x v="1"/>
    <s v="AC-3-5"/>
  </r>
  <r>
    <x v="0"/>
    <x v="1"/>
    <s v="AC-3-6"/>
  </r>
  <r>
    <x v="0"/>
    <x v="1"/>
    <s v="AC-3-7"/>
  </r>
  <r>
    <x v="0"/>
    <x v="1"/>
    <s v="AC-3-8"/>
  </r>
  <r>
    <x v="0"/>
    <x v="1"/>
    <s v="AC-3-9"/>
  </r>
  <r>
    <x v="0"/>
    <x v="1"/>
    <s v="AC-3-10"/>
  </r>
  <r>
    <x v="0"/>
    <x v="2"/>
    <s v="AC-4-1"/>
  </r>
  <r>
    <x v="0"/>
    <x v="2"/>
    <s v="AC-4-2"/>
  </r>
  <r>
    <x v="0"/>
    <x v="2"/>
    <s v="AC-4-3"/>
  </r>
  <r>
    <x v="0"/>
    <x v="2"/>
    <s v="AC-4-4"/>
  </r>
  <r>
    <x v="0"/>
    <x v="2"/>
    <s v="AC-4-5"/>
  </r>
  <r>
    <x v="0"/>
    <x v="2"/>
    <s v="AC-4-6"/>
  </r>
  <r>
    <x v="0"/>
    <x v="2"/>
    <s v="AC-4-7"/>
  </r>
  <r>
    <x v="0"/>
    <x v="2"/>
    <s v="AC-4-9"/>
  </r>
  <r>
    <x v="0"/>
    <x v="2"/>
    <s v="AC-4-10"/>
  </r>
  <r>
    <x v="0"/>
    <x v="2"/>
    <s v="AC-4-11"/>
  </r>
  <r>
    <x v="0"/>
    <x v="2"/>
    <s v="AC-4-12"/>
  </r>
  <r>
    <x v="0"/>
    <x v="2"/>
    <s v="AC-4-13"/>
  </r>
  <r>
    <x v="0"/>
    <x v="2"/>
    <s v="AC-4-14"/>
  </r>
  <r>
    <x v="0"/>
    <x v="2"/>
    <s v="AC-4-15"/>
  </r>
  <r>
    <x v="0"/>
    <x v="2"/>
    <s v="AC-4-16"/>
  </r>
  <r>
    <x v="0"/>
    <x v="2"/>
    <s v="AC-4-17"/>
  </r>
  <r>
    <x v="0"/>
    <x v="2"/>
    <s v="AC-4-18"/>
  </r>
  <r>
    <x v="0"/>
    <x v="2"/>
    <s v="AC-4-19"/>
  </r>
  <r>
    <x v="0"/>
    <x v="2"/>
    <s v="AC-4-20"/>
  </r>
  <r>
    <x v="0"/>
    <x v="2"/>
    <s v="AC-4-22"/>
  </r>
  <r>
    <x v="0"/>
    <x v="3"/>
    <s v="AC-6-4"/>
  </r>
  <r>
    <x v="0"/>
    <x v="3"/>
    <s v="AC-6-6"/>
  </r>
  <r>
    <x v="0"/>
    <x v="4"/>
    <s v="AC-7-1"/>
  </r>
  <r>
    <x v="0"/>
    <x v="5"/>
    <s v="AC-14-1"/>
  </r>
  <r>
    <x v="0"/>
    <x v="6"/>
    <s v="AC-17-5"/>
  </r>
  <r>
    <x v="0"/>
    <x v="6"/>
    <s v="AC-17-6"/>
  </r>
  <r>
    <x v="0"/>
    <x v="6"/>
    <s v="AC-17-7"/>
  </r>
  <r>
    <x v="0"/>
    <x v="6"/>
    <s v="AC-17-8"/>
  </r>
  <r>
    <x v="0"/>
    <x v="7"/>
    <s v="AC-18-2"/>
  </r>
  <r>
    <x v="0"/>
    <x v="8"/>
    <s v="AC-19-1"/>
  </r>
  <r>
    <x v="0"/>
    <x v="8"/>
    <s v="AC-19-2"/>
  </r>
  <r>
    <x v="0"/>
    <x v="8"/>
    <s v="AC-19-3"/>
  </r>
  <r>
    <x v="0"/>
    <x v="8"/>
    <s v="AC-19-4"/>
  </r>
  <r>
    <x v="0"/>
    <x v="9"/>
    <s v="AC-20-3"/>
  </r>
  <r>
    <x v="0"/>
    <x v="9"/>
    <s v="AC-20-4"/>
  </r>
  <r>
    <x v="0"/>
    <x v="10"/>
    <s v="AC-21-1"/>
  </r>
  <r>
    <x v="0"/>
    <x v="10"/>
    <s v="AC-21-2"/>
  </r>
  <r>
    <x v="1"/>
    <x v="11"/>
    <s v="AT-2-1"/>
  </r>
  <r>
    <x v="1"/>
    <x v="12"/>
    <s v="AT-3-1"/>
  </r>
  <r>
    <x v="1"/>
    <x v="12"/>
    <s v="AT-3-2"/>
  </r>
  <r>
    <x v="2"/>
    <x v="13"/>
    <s v="AU-2-1"/>
  </r>
  <r>
    <x v="2"/>
    <x v="13"/>
    <s v="AU-2-2"/>
  </r>
  <r>
    <x v="2"/>
    <x v="13"/>
    <s v="AU-2-4"/>
  </r>
  <r>
    <x v="2"/>
    <x v="14"/>
    <s v="AU-4-1"/>
  </r>
  <r>
    <x v="2"/>
    <x v="15"/>
    <s v="AU-5-3"/>
  </r>
  <r>
    <x v="2"/>
    <x v="15"/>
    <s v="AU-5-4"/>
  </r>
  <r>
    <x v="2"/>
    <x v="16"/>
    <s v="AU-6-2"/>
  </r>
  <r>
    <x v="2"/>
    <x v="16"/>
    <s v="AU-6-8"/>
  </r>
  <r>
    <x v="2"/>
    <x v="16"/>
    <s v="AU-6-9"/>
  </r>
  <r>
    <x v="2"/>
    <x v="17"/>
    <s v="AU-7-2"/>
  </r>
  <r>
    <x v="2"/>
    <x v="18"/>
    <s v="AU-8-2"/>
  </r>
  <r>
    <x v="2"/>
    <x v="19"/>
    <s v="AU-9-1"/>
  </r>
  <r>
    <x v="2"/>
    <x v="19"/>
    <s v="AU-9-5"/>
  </r>
  <r>
    <x v="2"/>
    <x v="19"/>
    <s v="AU-9-6"/>
  </r>
  <r>
    <x v="2"/>
    <x v="20"/>
    <s v="AU-10-1"/>
  </r>
  <r>
    <x v="2"/>
    <x v="20"/>
    <s v="AU-10-2"/>
  </r>
  <r>
    <x v="2"/>
    <x v="20"/>
    <s v="AU-10-3"/>
  </r>
  <r>
    <x v="2"/>
    <x v="20"/>
    <s v="AU-10-4"/>
  </r>
  <r>
    <x v="2"/>
    <x v="20"/>
    <s v="AU-10-5"/>
  </r>
  <r>
    <x v="2"/>
    <x v="21"/>
    <s v="AU-11-1"/>
  </r>
  <r>
    <x v="2"/>
    <x v="22"/>
    <s v="AU-12-2"/>
  </r>
  <r>
    <x v="3"/>
    <x v="23"/>
    <s v="CA-3-1"/>
  </r>
  <r>
    <x v="3"/>
    <x v="23"/>
    <s v="CA-3-2"/>
  </r>
  <r>
    <x v="3"/>
    <x v="23"/>
    <s v="CA-3-4"/>
  </r>
  <r>
    <x v="3"/>
    <x v="24"/>
    <s v="CA-5-1"/>
  </r>
  <r>
    <x v="3"/>
    <x v="25"/>
    <s v="CA-7-2"/>
  </r>
  <r>
    <x v="3"/>
    <x v="26"/>
    <s v="CA-8-2"/>
  </r>
  <r>
    <x v="3"/>
    <x v="27"/>
    <s v="CA-9-1"/>
  </r>
  <r>
    <x v="4"/>
    <x v="28"/>
    <s v="CM-2-4"/>
  </r>
  <r>
    <x v="4"/>
    <x v="28"/>
    <s v="CM-2-5"/>
  </r>
  <r>
    <x v="4"/>
    <x v="28"/>
    <s v="CM-2-6"/>
  </r>
  <r>
    <x v="4"/>
    <x v="29"/>
    <s v="CM-3-3"/>
  </r>
  <r>
    <x v="4"/>
    <x v="29"/>
    <s v="CM-3-5"/>
  </r>
  <r>
    <x v="4"/>
    <x v="30"/>
    <s v="CM-4-2"/>
  </r>
  <r>
    <x v="4"/>
    <x v="31"/>
    <s v="CM-5-4"/>
  </r>
  <r>
    <x v="4"/>
    <x v="31"/>
    <s v="CM-5-6"/>
  </r>
  <r>
    <x v="4"/>
    <x v="31"/>
    <s v="CM-5-7"/>
  </r>
  <r>
    <x v="4"/>
    <x v="32"/>
    <s v="CM-6-3"/>
  </r>
  <r>
    <x v="4"/>
    <x v="32"/>
    <s v="CM-6-4"/>
  </r>
  <r>
    <x v="4"/>
    <x v="33"/>
    <s v="CM-7-3"/>
  </r>
  <r>
    <x v="4"/>
    <x v="33"/>
    <s v="CM-7-4"/>
  </r>
  <r>
    <x v="4"/>
    <x v="34"/>
    <s v="CM-8-6"/>
  </r>
  <r>
    <x v="4"/>
    <x v="34"/>
    <s v="CM-8-7"/>
  </r>
  <r>
    <x v="4"/>
    <x v="34"/>
    <s v="CM-8-8"/>
  </r>
  <r>
    <x v="4"/>
    <x v="34"/>
    <s v="CM-8-9"/>
  </r>
  <r>
    <x v="4"/>
    <x v="35"/>
    <s v="CM-9-1"/>
  </r>
  <r>
    <x v="4"/>
    <x v="36"/>
    <s v="CM-11-2"/>
  </r>
  <r>
    <x v="5"/>
    <x v="37"/>
    <s v="CP-2-6"/>
  </r>
  <r>
    <x v="5"/>
    <x v="37"/>
    <s v="CP-2-7"/>
  </r>
  <r>
    <x v="5"/>
    <x v="38"/>
    <s v="CP-3-2"/>
  </r>
  <r>
    <x v="5"/>
    <x v="39"/>
    <s v="CP-4-3"/>
  </r>
  <r>
    <x v="5"/>
    <x v="39"/>
    <s v="CP-4-4"/>
  </r>
  <r>
    <x v="5"/>
    <x v="40"/>
    <s v="CP-7-5"/>
  </r>
  <r>
    <x v="5"/>
    <x v="40"/>
    <s v="CP-7-6"/>
  </r>
  <r>
    <x v="5"/>
    <x v="41"/>
    <s v="CP-8-5"/>
  </r>
  <r>
    <x v="5"/>
    <x v="42"/>
    <s v="CP-9-4"/>
  </r>
  <r>
    <x v="5"/>
    <x v="42"/>
    <s v="CP-9-6"/>
  </r>
  <r>
    <x v="5"/>
    <x v="42"/>
    <s v="CP-9-7"/>
  </r>
  <r>
    <x v="5"/>
    <x v="43"/>
    <s v="CP-10-1"/>
  </r>
  <r>
    <x v="5"/>
    <x v="43"/>
    <s v="CP-10-3"/>
  </r>
  <r>
    <x v="5"/>
    <x v="43"/>
    <s v="CP-10-5"/>
  </r>
  <r>
    <x v="5"/>
    <x v="43"/>
    <s v="CP-10-6"/>
  </r>
  <r>
    <x v="6"/>
    <x v="44"/>
    <s v="IA-2-6"/>
  </r>
  <r>
    <x v="6"/>
    <x v="44"/>
    <s v="IA-2-7"/>
  </r>
  <r>
    <x v="6"/>
    <x v="44"/>
    <s v="IA-2-10"/>
  </r>
  <r>
    <x v="6"/>
    <x v="44"/>
    <s v="IA-2-13"/>
  </r>
  <r>
    <x v="6"/>
    <x v="45"/>
    <s v="IA-3-1"/>
  </r>
  <r>
    <x v="6"/>
    <x v="45"/>
    <s v="IA-3-2"/>
  </r>
  <r>
    <x v="6"/>
    <x v="45"/>
    <s v="IA-3-3"/>
  </r>
  <r>
    <x v="6"/>
    <x v="45"/>
    <s v="IA-3-4"/>
  </r>
  <r>
    <x v="6"/>
    <x v="46"/>
    <s v="IA-4-1"/>
  </r>
  <r>
    <x v="6"/>
    <x v="46"/>
    <s v="IA-4-2"/>
  </r>
  <r>
    <x v="6"/>
    <x v="46"/>
    <s v="IA-4-3"/>
  </r>
  <r>
    <x v="6"/>
    <x v="46"/>
    <s v="IA-4-5"/>
  </r>
  <r>
    <x v="6"/>
    <x v="46"/>
    <s v="IA-4-6"/>
  </r>
  <r>
    <x v="6"/>
    <x v="46"/>
    <s v="IA-4-7"/>
  </r>
  <r>
    <x v="6"/>
    <x v="47"/>
    <s v="IA-5-5"/>
  </r>
  <r>
    <x v="6"/>
    <x v="47"/>
    <s v="IA-5-9"/>
  </r>
  <r>
    <x v="6"/>
    <x v="47"/>
    <s v="IA-5-10"/>
  </r>
  <r>
    <x v="6"/>
    <x v="47"/>
    <s v="IA-5-12"/>
  </r>
  <r>
    <x v="6"/>
    <x v="47"/>
    <s v="IA-5-14"/>
  </r>
  <r>
    <x v="6"/>
    <x v="47"/>
    <s v="IA-5-15"/>
  </r>
  <r>
    <x v="6"/>
    <x v="48"/>
    <s v="IA-8-5"/>
  </r>
  <r>
    <x v="7"/>
    <x v="49"/>
    <s v="IR-3-1"/>
  </r>
  <r>
    <x v="7"/>
    <x v="50"/>
    <s v="IR-4-5"/>
  </r>
  <r>
    <x v="7"/>
    <x v="50"/>
    <s v="IR-4-7"/>
  </r>
  <r>
    <x v="7"/>
    <x v="50"/>
    <s v="IR-4-9"/>
  </r>
  <r>
    <x v="7"/>
    <x v="50"/>
    <s v="IR-4-10"/>
  </r>
  <r>
    <x v="7"/>
    <x v="51"/>
    <s v="IR-6-2"/>
  </r>
  <r>
    <x v="7"/>
    <x v="51"/>
    <s v="IR-6-3"/>
  </r>
  <r>
    <x v="8"/>
    <x v="52"/>
    <s v="MA-2-1"/>
  </r>
  <r>
    <x v="8"/>
    <x v="53"/>
    <s v="MA-3-4"/>
  </r>
  <r>
    <x v="8"/>
    <x v="54"/>
    <s v="MA-4-1"/>
  </r>
  <r>
    <x v="8"/>
    <x v="54"/>
    <s v="MA-4-4"/>
  </r>
  <r>
    <x v="8"/>
    <x v="54"/>
    <s v="MA-4-5"/>
  </r>
  <r>
    <x v="8"/>
    <x v="54"/>
    <s v="MA-4-7"/>
  </r>
  <r>
    <x v="8"/>
    <x v="55"/>
    <s v="MA-5-2"/>
  </r>
  <r>
    <x v="8"/>
    <x v="55"/>
    <s v="MA-5-3"/>
  </r>
  <r>
    <x v="8"/>
    <x v="55"/>
    <s v="MA-5-4"/>
  </r>
  <r>
    <x v="8"/>
    <x v="55"/>
    <s v="MA-5-5"/>
  </r>
  <r>
    <x v="8"/>
    <x v="56"/>
    <s v="MA-6-1"/>
  </r>
  <r>
    <x v="8"/>
    <x v="56"/>
    <s v="MA-6-2"/>
  </r>
  <r>
    <x v="8"/>
    <x v="56"/>
    <s v="MA-6-3"/>
  </r>
  <r>
    <x v="9"/>
    <x v="57"/>
    <s v="MP-2-1"/>
  </r>
  <r>
    <x v="9"/>
    <x v="57"/>
    <s v="MP-2-2"/>
  </r>
  <r>
    <x v="9"/>
    <x v="58"/>
    <s v="MP-4-1"/>
  </r>
  <r>
    <x v="9"/>
    <x v="58"/>
    <s v="MP-4-2"/>
  </r>
  <r>
    <x v="9"/>
    <x v="59"/>
    <s v="MP-5-1"/>
  </r>
  <r>
    <x v="9"/>
    <x v="59"/>
    <s v="MP-5-2"/>
  </r>
  <r>
    <x v="9"/>
    <x v="59"/>
    <s v="MP-5-3"/>
  </r>
  <r>
    <x v="9"/>
    <x v="60"/>
    <s v="MP-6-4"/>
  </r>
  <r>
    <x v="9"/>
    <x v="60"/>
    <s v="MP-6-5"/>
  </r>
  <r>
    <x v="9"/>
    <x v="60"/>
    <s v="MP-6-6"/>
  </r>
  <r>
    <x v="9"/>
    <x v="60"/>
    <s v="MP-6-7"/>
  </r>
  <r>
    <x v="9"/>
    <x v="60"/>
    <s v="MP-6-8"/>
  </r>
  <r>
    <x v="9"/>
    <x v="61"/>
    <s v="MP-7-2"/>
  </r>
  <r>
    <x v="10"/>
    <x v="62"/>
    <s v="PE-2-1"/>
  </r>
  <r>
    <x v="10"/>
    <x v="62"/>
    <s v="PE-2-2"/>
  </r>
  <r>
    <x v="10"/>
    <x v="62"/>
    <s v="PE-2-3"/>
  </r>
  <r>
    <x v="10"/>
    <x v="63"/>
    <s v="PE-3-2"/>
  </r>
  <r>
    <x v="10"/>
    <x v="63"/>
    <s v="PE-3-3"/>
  </r>
  <r>
    <x v="10"/>
    <x v="63"/>
    <s v="PE-3-4"/>
  </r>
  <r>
    <x v="10"/>
    <x v="63"/>
    <s v="PE-3-5"/>
  </r>
  <r>
    <x v="10"/>
    <x v="63"/>
    <s v="PE-3-6"/>
  </r>
  <r>
    <x v="10"/>
    <x v="64"/>
    <s v="PE-5-1"/>
  </r>
  <r>
    <x v="10"/>
    <x v="64"/>
    <s v="PE-5-2"/>
  </r>
  <r>
    <x v="10"/>
    <x v="64"/>
    <s v="PE-5-3"/>
  </r>
  <r>
    <x v="10"/>
    <x v="65"/>
    <s v="PE-6-2"/>
  </r>
  <r>
    <x v="10"/>
    <x v="65"/>
    <s v="PE-6-3"/>
  </r>
  <r>
    <x v="10"/>
    <x v="66"/>
    <s v="PE-8-2"/>
  </r>
  <r>
    <x v="10"/>
    <x v="67"/>
    <s v="PE-9-1"/>
  </r>
  <r>
    <x v="10"/>
    <x v="67"/>
    <s v="PE-9-2"/>
  </r>
  <r>
    <x v="10"/>
    <x v="68"/>
    <s v="PE-10-1"/>
  </r>
  <r>
    <x v="10"/>
    <x v="69"/>
    <s v="PE-11-2"/>
  </r>
  <r>
    <x v="10"/>
    <x v="70"/>
    <s v="PE-12-1"/>
  </r>
  <r>
    <x v="10"/>
    <x v="71"/>
    <s v="PE-13-4"/>
  </r>
  <r>
    <x v="10"/>
    <x v="72"/>
    <s v="PE-14-1"/>
  </r>
  <r>
    <x v="10"/>
    <x v="73"/>
    <s v="PE-18-1"/>
  </r>
  <r>
    <x v="11"/>
    <x v="74"/>
    <s v="PL-2-1"/>
  </r>
  <r>
    <x v="11"/>
    <x v="74"/>
    <s v="PL-2-2"/>
  </r>
  <r>
    <x v="11"/>
    <x v="75"/>
    <s v="PL-8-1"/>
  </r>
  <r>
    <x v="11"/>
    <x v="75"/>
    <s v="PL-8-2"/>
  </r>
  <r>
    <x v="12"/>
    <x v="76"/>
    <s v="PS-3-1"/>
  </r>
  <r>
    <x v="12"/>
    <x v="76"/>
    <s v="PS-3-2"/>
  </r>
  <r>
    <x v="12"/>
    <x v="77"/>
    <s v="PS-4-1"/>
  </r>
  <r>
    <x v="12"/>
    <x v="78"/>
    <s v="PS-6-1"/>
  </r>
  <r>
    <x v="12"/>
    <x v="78"/>
    <s v="PS-6-2"/>
  </r>
  <r>
    <x v="12"/>
    <x v="78"/>
    <s v="PS-6-3"/>
  </r>
  <r>
    <x v="13"/>
    <x v="79"/>
    <s v="RA-5-7"/>
  </r>
  <r>
    <x v="13"/>
    <x v="79"/>
    <s v="RA-5-9"/>
  </r>
  <r>
    <x v="14"/>
    <x v="80"/>
    <s v="SA-4-3"/>
  </r>
  <r>
    <x v="14"/>
    <x v="80"/>
    <s v="SA-4-4"/>
  </r>
  <r>
    <x v="14"/>
    <x v="80"/>
    <s v="SA-4-5"/>
  </r>
  <r>
    <x v="14"/>
    <x v="80"/>
    <s v="SA-4-6"/>
  </r>
  <r>
    <x v="14"/>
    <x v="80"/>
    <s v="SA-4-7"/>
  </r>
  <r>
    <x v="14"/>
    <x v="81"/>
    <s v="SA-5-1"/>
  </r>
  <r>
    <x v="14"/>
    <x v="81"/>
    <s v="SA-5-2"/>
  </r>
  <r>
    <x v="14"/>
    <x v="81"/>
    <s v="SA-5-3"/>
  </r>
  <r>
    <x v="14"/>
    <x v="81"/>
    <s v="SA-5-4"/>
  </r>
  <r>
    <x v="14"/>
    <x v="81"/>
    <s v="SA-5-5"/>
  </r>
  <r>
    <x v="14"/>
    <x v="82"/>
    <s v="SA-9-3"/>
  </r>
  <r>
    <x v="14"/>
    <x v="83"/>
    <s v="SA-10-2"/>
  </r>
  <r>
    <x v="14"/>
    <x v="83"/>
    <s v="SA-10-3"/>
  </r>
  <r>
    <x v="14"/>
    <x v="83"/>
    <s v="SA-10-4"/>
  </r>
  <r>
    <x v="14"/>
    <x v="83"/>
    <s v="SA-10-5"/>
  </r>
  <r>
    <x v="14"/>
    <x v="83"/>
    <s v="SA-10-6"/>
  </r>
  <r>
    <x v="14"/>
    <x v="84"/>
    <s v="SA-11-3"/>
  </r>
  <r>
    <x v="14"/>
    <x v="84"/>
    <s v="SA-11-4"/>
  </r>
  <r>
    <x v="14"/>
    <x v="84"/>
    <s v="SA-11-5"/>
  </r>
  <r>
    <x v="14"/>
    <x v="84"/>
    <s v="SA-11-6"/>
  </r>
  <r>
    <x v="14"/>
    <x v="84"/>
    <s v="SA-11-7"/>
  </r>
  <r>
    <x v="14"/>
    <x v="85"/>
    <s v="SA-12-1"/>
  </r>
  <r>
    <x v="14"/>
    <x v="85"/>
    <s v="SA-12-2"/>
  </r>
  <r>
    <x v="14"/>
    <x v="85"/>
    <s v="SA-12-3"/>
  </r>
  <r>
    <x v="14"/>
    <x v="85"/>
    <s v="SA-12-4"/>
  </r>
  <r>
    <x v="14"/>
    <x v="85"/>
    <s v="SA-12-5"/>
  </r>
  <r>
    <x v="14"/>
    <x v="85"/>
    <s v="SA-12-6"/>
  </r>
  <r>
    <x v="14"/>
    <x v="85"/>
    <s v="SA-12-7"/>
  </r>
  <r>
    <x v="14"/>
    <x v="85"/>
    <s v="SA-12-8"/>
  </r>
  <r>
    <x v="14"/>
    <x v="85"/>
    <s v="SA-12-9"/>
  </r>
  <r>
    <x v="14"/>
    <x v="85"/>
    <s v="SA-12-10"/>
  </r>
  <r>
    <x v="14"/>
    <x v="85"/>
    <s v="SA-12-11"/>
  </r>
  <r>
    <x v="14"/>
    <x v="85"/>
    <s v="SA-12-12"/>
  </r>
  <r>
    <x v="14"/>
    <x v="85"/>
    <s v="SA-12-13"/>
  </r>
  <r>
    <x v="14"/>
    <x v="85"/>
    <s v="SA-12-14"/>
  </r>
  <r>
    <x v="14"/>
    <x v="85"/>
    <s v="SA-12-15"/>
  </r>
  <r>
    <x v="14"/>
    <x v="86"/>
    <s v="SA-15-1"/>
  </r>
  <r>
    <x v="14"/>
    <x v="86"/>
    <s v="SA-15-2"/>
  </r>
  <r>
    <x v="14"/>
    <x v="86"/>
    <s v="SA-15-3"/>
  </r>
  <r>
    <x v="14"/>
    <x v="86"/>
    <s v="SA-15-4"/>
  </r>
  <r>
    <x v="14"/>
    <x v="86"/>
    <s v="SA-15-5"/>
  </r>
  <r>
    <x v="14"/>
    <x v="86"/>
    <s v="SA-15-6"/>
  </r>
  <r>
    <x v="14"/>
    <x v="86"/>
    <s v="SA-15-7"/>
  </r>
  <r>
    <x v="14"/>
    <x v="86"/>
    <s v="SA-15-8"/>
  </r>
  <r>
    <x v="14"/>
    <x v="86"/>
    <s v="SA-15-9"/>
  </r>
  <r>
    <x v="14"/>
    <x v="86"/>
    <s v="SA-15-10"/>
  </r>
  <r>
    <x v="14"/>
    <x v="86"/>
    <s v="SA-15-11"/>
  </r>
  <r>
    <x v="14"/>
    <x v="87"/>
    <s v="SA-17-1"/>
  </r>
  <r>
    <x v="14"/>
    <x v="87"/>
    <s v="SA-17-2"/>
  </r>
  <r>
    <x v="14"/>
    <x v="87"/>
    <s v="SA-17-3"/>
  </r>
  <r>
    <x v="14"/>
    <x v="87"/>
    <s v="SA-17-4"/>
  </r>
  <r>
    <x v="14"/>
    <x v="87"/>
    <s v="SA-17-5"/>
  </r>
  <r>
    <x v="14"/>
    <x v="87"/>
    <s v="SA-17-6"/>
  </r>
  <r>
    <x v="14"/>
    <x v="87"/>
    <s v="SA-17-7"/>
  </r>
  <r>
    <x v="15"/>
    <x v="88"/>
    <s v="SC-2-1"/>
  </r>
  <r>
    <x v="15"/>
    <x v="89"/>
    <s v="SC-3-1"/>
  </r>
  <r>
    <x v="15"/>
    <x v="89"/>
    <s v="SC-3-2"/>
  </r>
  <r>
    <x v="15"/>
    <x v="89"/>
    <s v="SC-3-3"/>
  </r>
  <r>
    <x v="15"/>
    <x v="89"/>
    <s v="SC-3-4"/>
  </r>
  <r>
    <x v="15"/>
    <x v="89"/>
    <s v="SC-3-5"/>
  </r>
  <r>
    <x v="15"/>
    <x v="90"/>
    <s v="SC-4-1"/>
  </r>
  <r>
    <x v="15"/>
    <x v="90"/>
    <s v="SC-4-2"/>
  </r>
  <r>
    <x v="15"/>
    <x v="91"/>
    <s v="SC-5-1"/>
  </r>
  <r>
    <x v="15"/>
    <x v="91"/>
    <s v="SC-5-2"/>
  </r>
  <r>
    <x v="15"/>
    <x v="91"/>
    <s v="SC-5-3"/>
  </r>
  <r>
    <x v="15"/>
    <x v="92"/>
    <s v="SC-7-1"/>
  </r>
  <r>
    <x v="15"/>
    <x v="92"/>
    <s v="SC-7-2"/>
  </r>
  <r>
    <x v="15"/>
    <x v="92"/>
    <s v="SC-7-6"/>
  </r>
  <r>
    <x v="15"/>
    <x v="92"/>
    <s v="SC-7-9"/>
  </r>
  <r>
    <x v="15"/>
    <x v="92"/>
    <s v="SC-7-11"/>
  </r>
  <r>
    <x v="15"/>
    <x v="92"/>
    <s v="SC-7-14"/>
  </r>
  <r>
    <x v="15"/>
    <x v="92"/>
    <s v="SC-7-15"/>
  </r>
  <r>
    <x v="15"/>
    <x v="92"/>
    <s v="SC-7-16"/>
  </r>
  <r>
    <x v="15"/>
    <x v="92"/>
    <s v="SC-7-17"/>
  </r>
  <r>
    <x v="15"/>
    <x v="92"/>
    <s v="SC-7-19"/>
  </r>
  <r>
    <x v="15"/>
    <x v="92"/>
    <s v="SC-7-22"/>
  </r>
  <r>
    <x v="15"/>
    <x v="92"/>
    <s v="SC-7-23"/>
  </r>
  <r>
    <x v="15"/>
    <x v="93"/>
    <s v="SC-8-2"/>
  </r>
  <r>
    <x v="15"/>
    <x v="93"/>
    <s v="SC-8-3"/>
  </r>
  <r>
    <x v="15"/>
    <x v="93"/>
    <s v="SC-8-4"/>
  </r>
  <r>
    <x v="15"/>
    <x v="94"/>
    <s v="SC-12-4"/>
  </r>
  <r>
    <x v="15"/>
    <x v="94"/>
    <s v="SC-12-5"/>
  </r>
  <r>
    <x v="15"/>
    <x v="95"/>
    <s v="SC-13-1"/>
  </r>
  <r>
    <x v="15"/>
    <x v="95"/>
    <s v="SC-13-2"/>
  </r>
  <r>
    <x v="15"/>
    <x v="95"/>
    <s v="SC-13-3"/>
  </r>
  <r>
    <x v="15"/>
    <x v="95"/>
    <s v="SC-13-4"/>
  </r>
  <r>
    <x v="15"/>
    <x v="96"/>
    <s v="SC-15-1"/>
  </r>
  <r>
    <x v="15"/>
    <x v="96"/>
    <s v="SC-15-2"/>
  </r>
  <r>
    <x v="15"/>
    <x v="96"/>
    <s v="SC-15-3"/>
  </r>
  <r>
    <x v="15"/>
    <x v="96"/>
    <s v="SC-15-4"/>
  </r>
  <r>
    <x v="15"/>
    <x v="97"/>
    <s v="SC-18-1"/>
  </r>
  <r>
    <x v="15"/>
    <x v="97"/>
    <s v="SC-18-2"/>
  </r>
  <r>
    <x v="15"/>
    <x v="97"/>
    <s v="SC-18-3"/>
  </r>
  <r>
    <x v="15"/>
    <x v="97"/>
    <s v="SC-18-4"/>
  </r>
  <r>
    <x v="15"/>
    <x v="97"/>
    <s v="SC-18-5"/>
  </r>
  <r>
    <x v="15"/>
    <x v="98"/>
    <s v="SC-20-1"/>
  </r>
  <r>
    <x v="15"/>
    <x v="98"/>
    <s v="SC-20-2"/>
  </r>
  <r>
    <x v="15"/>
    <x v="99"/>
    <s v="SC-21-1"/>
  </r>
  <r>
    <x v="15"/>
    <x v="100"/>
    <s v="SC-23-2"/>
  </r>
  <r>
    <x v="15"/>
    <x v="100"/>
    <s v="SC-23-3"/>
  </r>
  <r>
    <x v="15"/>
    <x v="100"/>
    <s v="SC-23-4"/>
  </r>
  <r>
    <x v="15"/>
    <x v="100"/>
    <s v="SC-23-5"/>
  </r>
  <r>
    <x v="15"/>
    <x v="101"/>
    <s v="SC-28-2"/>
  </r>
  <r>
    <x v="15"/>
    <x v="102"/>
    <s v="SC-39-1"/>
  </r>
  <r>
    <x v="15"/>
    <x v="102"/>
    <s v="SC-39-2"/>
  </r>
  <r>
    <x v="16"/>
    <x v="103"/>
    <s v="SI-2-4"/>
  </r>
  <r>
    <x v="16"/>
    <x v="103"/>
    <s v="SI-2-5"/>
  </r>
  <r>
    <x v="16"/>
    <x v="103"/>
    <s v="SI-2-6"/>
  </r>
  <r>
    <x v="16"/>
    <x v="104"/>
    <s v="SI-3-3"/>
  </r>
  <r>
    <x v="16"/>
    <x v="104"/>
    <s v="SI-3-4"/>
  </r>
  <r>
    <x v="16"/>
    <x v="104"/>
    <s v="SI-3-5"/>
  </r>
  <r>
    <x v="16"/>
    <x v="104"/>
    <s v="SI-3-6"/>
  </r>
  <r>
    <x v="16"/>
    <x v="104"/>
    <s v="SI-3-8"/>
  </r>
  <r>
    <x v="16"/>
    <x v="104"/>
    <s v="SI-3-9"/>
  </r>
  <r>
    <x v="16"/>
    <x v="104"/>
    <s v="SI-3-10"/>
  </r>
  <r>
    <x v="16"/>
    <x v="105"/>
    <s v="SI-4-3"/>
  </r>
  <r>
    <x v="16"/>
    <x v="105"/>
    <s v="SI-4-6"/>
  </r>
  <r>
    <x v="16"/>
    <x v="105"/>
    <s v="SI-4-7"/>
  </r>
  <r>
    <x v="16"/>
    <x v="105"/>
    <s v="SI-4-8"/>
  </r>
  <r>
    <x v="16"/>
    <x v="105"/>
    <s v="SI-4-9"/>
  </r>
  <r>
    <x v="16"/>
    <x v="105"/>
    <s v="SI-4-10"/>
  </r>
  <r>
    <x v="16"/>
    <x v="105"/>
    <s v="SI-4-12"/>
  </r>
  <r>
    <x v="16"/>
    <x v="105"/>
    <s v="SI-4-13"/>
  </r>
  <r>
    <x v="16"/>
    <x v="105"/>
    <s v="SI-4-15"/>
  </r>
  <r>
    <x v="16"/>
    <x v="105"/>
    <s v="SI-4-17"/>
  </r>
  <r>
    <x v="16"/>
    <x v="105"/>
    <s v="SI-4-21"/>
  </r>
  <r>
    <x v="16"/>
    <x v="106"/>
    <s v="SI-6-1"/>
  </r>
  <r>
    <x v="16"/>
    <x v="106"/>
    <s v="SI-6-2"/>
  </r>
  <r>
    <x v="16"/>
    <x v="106"/>
    <s v="SI-6-3"/>
  </r>
  <r>
    <x v="16"/>
    <x v="107"/>
    <s v="SI-7-3"/>
  </r>
  <r>
    <x v="16"/>
    <x v="107"/>
    <s v="SI-7-4"/>
  </r>
  <r>
    <x v="16"/>
    <x v="107"/>
    <s v="SI-7-6"/>
  </r>
  <r>
    <x v="16"/>
    <x v="107"/>
    <s v="SI-7-8"/>
  </r>
  <r>
    <x v="16"/>
    <x v="107"/>
    <s v="SI-7-9"/>
  </r>
  <r>
    <x v="16"/>
    <x v="107"/>
    <s v="SI-7-10"/>
  </r>
  <r>
    <x v="16"/>
    <x v="107"/>
    <s v="SI-7-11"/>
  </r>
  <r>
    <x v="16"/>
    <x v="107"/>
    <s v="SI-7-12"/>
  </r>
  <r>
    <x v="16"/>
    <x v="107"/>
    <s v="SI-7-13"/>
  </r>
  <r>
    <x v="16"/>
    <x v="107"/>
    <s v="SI-7-15"/>
  </r>
  <r>
    <x v="16"/>
    <x v="107"/>
    <s v="SI-7-16"/>
  </r>
  <r>
    <x v="16"/>
    <x v="108"/>
    <s v="SI-8-3"/>
  </r>
  <r>
    <x v="16"/>
    <x v="109"/>
    <s v="SI-10-1"/>
  </r>
  <r>
    <x v="16"/>
    <x v="109"/>
    <s v="SI-10-2"/>
  </r>
  <r>
    <x v="16"/>
    <x v="109"/>
    <s v="SI-10-3"/>
  </r>
  <r>
    <x v="16"/>
    <x v="109"/>
    <s v="SI-10-4"/>
  </r>
  <r>
    <x v="16"/>
    <x v="109"/>
    <s v="SI-10-5"/>
  </r>
  <r>
    <x v="0"/>
    <x v="110"/>
    <s v="AC-9-0"/>
  </r>
  <r>
    <x v="0"/>
    <x v="110"/>
    <s v="AC-9-1"/>
  </r>
  <r>
    <x v="0"/>
    <x v="110"/>
    <s v="AC-9-2"/>
  </r>
  <r>
    <x v="0"/>
    <x v="110"/>
    <s v="AC-9-3"/>
  </r>
  <r>
    <x v="0"/>
    <x v="110"/>
    <s v="AC-9-4"/>
  </r>
  <r>
    <x v="0"/>
    <x v="111"/>
    <s v="AC-13-0"/>
  </r>
  <r>
    <x v="0"/>
    <x v="112"/>
    <s v="AC-15-0"/>
  </r>
  <r>
    <x v="0"/>
    <x v="113"/>
    <s v="AC-16-0"/>
  </r>
  <r>
    <x v="0"/>
    <x v="113"/>
    <s v="AC-16-1"/>
  </r>
  <r>
    <x v="0"/>
    <x v="113"/>
    <s v="AC-16-2"/>
  </r>
  <r>
    <x v="0"/>
    <x v="113"/>
    <s v="AC-16-3"/>
  </r>
  <r>
    <x v="0"/>
    <x v="113"/>
    <s v="AC-16-4"/>
  </r>
  <r>
    <x v="0"/>
    <x v="113"/>
    <s v="AC-16-5"/>
  </r>
  <r>
    <x v="0"/>
    <x v="113"/>
    <s v="AC-16-6"/>
  </r>
  <r>
    <x v="0"/>
    <x v="113"/>
    <s v="AC-16-7"/>
  </r>
  <r>
    <x v="0"/>
    <x v="113"/>
    <s v="AC-16-8"/>
  </r>
  <r>
    <x v="0"/>
    <x v="113"/>
    <s v="AC-16-9"/>
  </r>
  <r>
    <x v="0"/>
    <x v="113"/>
    <s v="AC-16-10"/>
  </r>
  <r>
    <x v="0"/>
    <x v="114"/>
    <s v="AC-23-0"/>
  </r>
  <r>
    <x v="0"/>
    <x v="115"/>
    <s v="AC-24-0"/>
  </r>
  <r>
    <x v="0"/>
    <x v="115"/>
    <s v="AC-24-1"/>
  </r>
  <r>
    <x v="0"/>
    <x v="115"/>
    <s v="AC-24-2"/>
  </r>
  <r>
    <x v="0"/>
    <x v="116"/>
    <s v="AC-25-0"/>
  </r>
  <r>
    <x v="1"/>
    <x v="117"/>
    <s v="AT-5-0"/>
  </r>
  <r>
    <x v="2"/>
    <x v="118"/>
    <s v="AU-13-0"/>
  </r>
  <r>
    <x v="2"/>
    <x v="118"/>
    <s v="AU-13-1"/>
  </r>
  <r>
    <x v="2"/>
    <x v="118"/>
    <s v="AU-13-2"/>
  </r>
  <r>
    <x v="2"/>
    <x v="119"/>
    <s v="AU-14-0"/>
  </r>
  <r>
    <x v="2"/>
    <x v="119"/>
    <s v="AU-14-1"/>
  </r>
  <r>
    <x v="2"/>
    <x v="119"/>
    <s v="AU-14-2"/>
  </r>
  <r>
    <x v="2"/>
    <x v="119"/>
    <s v="AU-14-3"/>
  </r>
  <r>
    <x v="2"/>
    <x v="120"/>
    <s v="AU-15-0"/>
  </r>
  <r>
    <x v="2"/>
    <x v="121"/>
    <s v="AU-16-0"/>
  </r>
  <r>
    <x v="2"/>
    <x v="121"/>
    <s v="AU-16-1"/>
  </r>
  <r>
    <x v="2"/>
    <x v="121"/>
    <s v="AU-16-2"/>
  </r>
  <r>
    <x v="3"/>
    <x v="122"/>
    <s v="CA-4-0"/>
  </r>
  <r>
    <x v="5"/>
    <x v="123"/>
    <s v="CP-5-0"/>
  </r>
  <r>
    <x v="5"/>
    <x v="124"/>
    <s v="CP-11-0"/>
  </r>
  <r>
    <x v="5"/>
    <x v="125"/>
    <s v="CP-12-0"/>
  </r>
  <r>
    <x v="5"/>
    <x v="126"/>
    <s v="CP-13-0"/>
  </r>
  <r>
    <x v="6"/>
    <x v="127"/>
    <s v="IA-9-0"/>
  </r>
  <r>
    <x v="6"/>
    <x v="127"/>
    <s v="IA-9-1"/>
  </r>
  <r>
    <x v="6"/>
    <x v="127"/>
    <s v="IA-9-2"/>
  </r>
  <r>
    <x v="6"/>
    <x v="128"/>
    <s v="IA-10-0"/>
  </r>
  <r>
    <x v="6"/>
    <x v="129"/>
    <s v="IA-11-0"/>
  </r>
  <r>
    <x v="7"/>
    <x v="130"/>
    <s v="IR-9-0"/>
  </r>
  <r>
    <x v="7"/>
    <x v="130"/>
    <s v="IR-9-1"/>
  </r>
  <r>
    <x v="7"/>
    <x v="130"/>
    <s v="IR-9-2"/>
  </r>
  <r>
    <x v="7"/>
    <x v="130"/>
    <s v="IR-9-3"/>
  </r>
  <r>
    <x v="7"/>
    <x v="130"/>
    <s v="IR-9-4"/>
  </r>
  <r>
    <x v="7"/>
    <x v="131"/>
    <s v="IR-10-0"/>
  </r>
  <r>
    <x v="9"/>
    <x v="132"/>
    <s v="MP-8-0"/>
  </r>
  <r>
    <x v="9"/>
    <x v="132"/>
    <s v="MP-8-1"/>
  </r>
  <r>
    <x v="9"/>
    <x v="132"/>
    <s v="MP-8-2"/>
  </r>
  <r>
    <x v="9"/>
    <x v="132"/>
    <s v="MP-8-3"/>
  </r>
  <r>
    <x v="9"/>
    <x v="132"/>
    <s v="MP-8-4"/>
  </r>
  <r>
    <x v="10"/>
    <x v="133"/>
    <s v="PE-7-0"/>
  </r>
  <r>
    <x v="10"/>
    <x v="134"/>
    <s v="PE-19-0"/>
  </r>
  <r>
    <x v="10"/>
    <x v="134"/>
    <s v="PE-19-1"/>
  </r>
  <r>
    <x v="10"/>
    <x v="135"/>
    <s v="PE-20-0"/>
  </r>
  <r>
    <x v="11"/>
    <x v="136"/>
    <s v="PL-3-0"/>
  </r>
  <r>
    <x v="11"/>
    <x v="137"/>
    <s v="PL-5-0"/>
  </r>
  <r>
    <x v="11"/>
    <x v="138"/>
    <s v="PL-6-0"/>
  </r>
  <r>
    <x v="11"/>
    <x v="139"/>
    <s v="PL-7-0"/>
  </r>
  <r>
    <x v="11"/>
    <x v="140"/>
    <s v="PL-9-0"/>
  </r>
  <r>
    <x v="13"/>
    <x v="141"/>
    <s v="RA-4-0"/>
  </r>
  <r>
    <x v="13"/>
    <x v="142"/>
    <s v="RA-6-0"/>
  </r>
  <r>
    <x v="14"/>
    <x v="143"/>
    <s v="SA-6-0"/>
  </r>
  <r>
    <x v="14"/>
    <x v="144"/>
    <s v="SA-7-0"/>
  </r>
  <r>
    <x v="14"/>
    <x v="145"/>
    <s v="SA-13-0"/>
  </r>
  <r>
    <x v="14"/>
    <x v="146"/>
    <s v="SA-14-0"/>
  </r>
  <r>
    <x v="14"/>
    <x v="146"/>
    <s v="SA-14-1"/>
  </r>
  <r>
    <x v="14"/>
    <x v="147"/>
    <s v="SA-18-0"/>
  </r>
  <r>
    <x v="14"/>
    <x v="147"/>
    <s v="SA-18-1"/>
  </r>
  <r>
    <x v="14"/>
    <x v="147"/>
    <s v="SA-18-2"/>
  </r>
  <r>
    <x v="14"/>
    <x v="148"/>
    <s v="SA-19-0"/>
  </r>
  <r>
    <x v="14"/>
    <x v="148"/>
    <s v="SA-19-1"/>
  </r>
  <r>
    <x v="14"/>
    <x v="148"/>
    <s v="SA-19-2"/>
  </r>
  <r>
    <x v="14"/>
    <x v="148"/>
    <s v="SA-19-3"/>
  </r>
  <r>
    <x v="14"/>
    <x v="148"/>
    <s v="SA-19-4"/>
  </r>
  <r>
    <x v="14"/>
    <x v="149"/>
    <s v="SA-20-0"/>
  </r>
  <r>
    <x v="14"/>
    <x v="150"/>
    <s v="SA-21-0"/>
  </r>
  <r>
    <x v="14"/>
    <x v="150"/>
    <s v="SA-21-1"/>
  </r>
  <r>
    <x v="14"/>
    <x v="151"/>
    <s v="SA-22-0"/>
  </r>
  <r>
    <x v="14"/>
    <x v="151"/>
    <s v="SA-22-1"/>
  </r>
  <r>
    <x v="15"/>
    <x v="152"/>
    <s v="SC-6-0"/>
  </r>
  <r>
    <x v="15"/>
    <x v="153"/>
    <s v="SC-9-0"/>
  </r>
  <r>
    <x v="15"/>
    <x v="154"/>
    <s v="SC-11-0"/>
  </r>
  <r>
    <x v="15"/>
    <x v="154"/>
    <s v="SC-11-1"/>
  </r>
  <r>
    <x v="15"/>
    <x v="155"/>
    <s v="SC-14-0"/>
  </r>
  <r>
    <x v="15"/>
    <x v="156"/>
    <s v="SC-16-0"/>
  </r>
  <r>
    <x v="15"/>
    <x v="156"/>
    <s v="SC-16-1"/>
  </r>
  <r>
    <x v="15"/>
    <x v="157"/>
    <s v="SC-25-0"/>
  </r>
  <r>
    <x v="15"/>
    <x v="158"/>
    <s v="SC-26-0"/>
  </r>
  <r>
    <x v="15"/>
    <x v="158"/>
    <s v="SC-26-1"/>
  </r>
  <r>
    <x v="15"/>
    <x v="159"/>
    <s v="SC-27-0"/>
  </r>
  <r>
    <x v="15"/>
    <x v="160"/>
    <s v="SC-29-0"/>
  </r>
  <r>
    <x v="15"/>
    <x v="160"/>
    <s v="SC-29-1"/>
  </r>
  <r>
    <x v="15"/>
    <x v="161"/>
    <s v="SC-30-0"/>
  </r>
  <r>
    <x v="15"/>
    <x v="161"/>
    <s v="SC-30-1"/>
  </r>
  <r>
    <x v="15"/>
    <x v="161"/>
    <s v="SC-30-2"/>
  </r>
  <r>
    <x v="15"/>
    <x v="161"/>
    <s v="SC-30-3"/>
  </r>
  <r>
    <x v="15"/>
    <x v="161"/>
    <s v="SC-30-4"/>
  </r>
  <r>
    <x v="15"/>
    <x v="161"/>
    <s v="SC-30-5"/>
  </r>
  <r>
    <x v="15"/>
    <x v="162"/>
    <s v="SC-31-0"/>
  </r>
  <r>
    <x v="15"/>
    <x v="162"/>
    <s v="SC-31-1"/>
  </r>
  <r>
    <x v="15"/>
    <x v="162"/>
    <s v="SC-31-2"/>
  </r>
  <r>
    <x v="15"/>
    <x v="162"/>
    <s v="SC-31-3"/>
  </r>
  <r>
    <x v="15"/>
    <x v="163"/>
    <s v="SC-32-0"/>
  </r>
  <r>
    <x v="15"/>
    <x v="164"/>
    <s v="SC-33-0"/>
  </r>
  <r>
    <x v="15"/>
    <x v="165"/>
    <s v="SC-34-0"/>
  </r>
  <r>
    <x v="15"/>
    <x v="165"/>
    <s v="SC-34-1"/>
  </r>
  <r>
    <x v="15"/>
    <x v="165"/>
    <s v="SC-34-2"/>
  </r>
  <r>
    <x v="15"/>
    <x v="165"/>
    <s v="SC-34-3"/>
  </r>
  <r>
    <x v="15"/>
    <x v="166"/>
    <s v="SC-35-0"/>
  </r>
  <r>
    <x v="15"/>
    <x v="167"/>
    <s v="SC-36-0"/>
  </r>
  <r>
    <x v="15"/>
    <x v="167"/>
    <s v="SC-36-1"/>
  </r>
  <r>
    <x v="15"/>
    <x v="168"/>
    <s v="SC-37-0"/>
  </r>
  <r>
    <x v="15"/>
    <x v="168"/>
    <s v="SC-37-1"/>
  </r>
  <r>
    <x v="15"/>
    <x v="169"/>
    <s v="SC-38-0"/>
  </r>
  <r>
    <x v="15"/>
    <x v="170"/>
    <s v="SC-40-0"/>
  </r>
  <r>
    <x v="15"/>
    <x v="170"/>
    <s v="SC-40-1"/>
  </r>
  <r>
    <x v="15"/>
    <x v="170"/>
    <s v="SC-40-2"/>
  </r>
  <r>
    <x v="15"/>
    <x v="170"/>
    <s v="SC-40-3"/>
  </r>
  <r>
    <x v="15"/>
    <x v="170"/>
    <s v="SC-40-4"/>
  </r>
  <r>
    <x v="15"/>
    <x v="171"/>
    <s v="SC-41-0"/>
  </r>
  <r>
    <x v="15"/>
    <x v="172"/>
    <s v="SC-42-0"/>
  </r>
  <r>
    <x v="15"/>
    <x v="172"/>
    <s v="SC-42-1"/>
  </r>
  <r>
    <x v="15"/>
    <x v="172"/>
    <s v="SC-42-2"/>
  </r>
  <r>
    <x v="15"/>
    <x v="172"/>
    <s v="SC-42-3"/>
  </r>
  <r>
    <x v="15"/>
    <x v="173"/>
    <s v="SC-43-0"/>
  </r>
  <r>
    <x v="15"/>
    <x v="174"/>
    <s v="SC-44-0"/>
  </r>
  <r>
    <x v="16"/>
    <x v="175"/>
    <s v="SI-9-0"/>
  </r>
  <r>
    <x v="16"/>
    <x v="176"/>
    <s v="SI-13-0"/>
  </r>
  <r>
    <x v="16"/>
    <x v="176"/>
    <s v="SI-13-1"/>
  </r>
  <r>
    <x v="16"/>
    <x v="176"/>
    <s v="SI-13-2"/>
  </r>
  <r>
    <x v="16"/>
    <x v="176"/>
    <s v="SI-13-3"/>
  </r>
  <r>
    <x v="16"/>
    <x v="176"/>
    <s v="SI-13-4"/>
  </r>
  <r>
    <x v="16"/>
    <x v="176"/>
    <s v="SI-13-5"/>
  </r>
  <r>
    <x v="16"/>
    <x v="177"/>
    <s v="SI-14-0"/>
  </r>
  <r>
    <x v="16"/>
    <x v="177"/>
    <s v="SI-14-1"/>
  </r>
  <r>
    <x v="16"/>
    <x v="178"/>
    <s v="SI-15-0"/>
  </r>
  <r>
    <x v="16"/>
    <x v="179"/>
    <s v="SI-17-0"/>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22">
  <r>
    <x v="0"/>
    <x v="0"/>
    <s v="ACCESS CONTROL POLICY AND PROCEDURES"/>
    <x v="0"/>
    <s v=""/>
    <n v="0"/>
    <s v="AC-1-0"/>
    <s v="PM-9"/>
    <s v="Y"/>
    <s v="AC-1-0"/>
    <s v="Attest"/>
    <s v="Y"/>
    <s v="AC-1-0"/>
    <s v="Y"/>
    <s v="AC-1-0"/>
    <s v="P1"/>
    <s v="Y"/>
  </r>
  <r>
    <x v="0"/>
    <x v="0"/>
    <s v="ACCOUNT MANAGEMENT"/>
    <x v="1"/>
    <s v=""/>
    <n v="0"/>
    <s v="AC-2-0"/>
    <s v="AC-3, AC-4, AC-5, AC-6, AC-10, AC-17, AC-19, AC-20, AU-9, IA-2, IA-4, IA-5, IA-8, CM-5, CM-6, CM-11, MA-3, MA-4, MA-5, PL-4, SC-13"/>
    <s v="Y"/>
    <s v="AC-2-0"/>
    <s v="Document and Assess"/>
    <s v="Y"/>
    <s v="AC-2-0"/>
    <s v="Y"/>
    <s v="AC-2-0"/>
    <s v="P1"/>
    <s v="Y"/>
  </r>
  <r>
    <x v="0"/>
    <x v="0"/>
    <s v="ACCOUNT MANAGEMENT"/>
    <x v="1"/>
    <s v="AUTOMATED SYSTEM ACCOUNT MANAGEMENT"/>
    <n v="1"/>
    <s v="AC-2-1"/>
    <m/>
    <s v="N"/>
    <m/>
    <s v=""/>
    <s v="Y"/>
    <s v="AC-2-1"/>
    <s v="Y"/>
    <s v="AC-2-1"/>
    <s v="P1"/>
    <s v="Y"/>
  </r>
  <r>
    <x v="0"/>
    <x v="0"/>
    <s v="ACCOUNT MANAGEMENT"/>
    <x v="1"/>
    <s v="REMOVAL OF TEMPORARY / EMERGENCY ACCOUNTS"/>
    <n v="2"/>
    <s v="AC-2-2"/>
    <m/>
    <s v="N"/>
    <m/>
    <s v=""/>
    <s v="Y"/>
    <s v="AC-2-2"/>
    <s v="Y"/>
    <s v="AC-2-2"/>
    <s v="P1"/>
    <s v="Y"/>
  </r>
  <r>
    <x v="0"/>
    <x v="0"/>
    <s v="ACCOUNT MANAGEMENT"/>
    <x v="1"/>
    <s v="DISABLE INACTIVE ACCOUNTS"/>
    <n v="3"/>
    <s v="AC-2-3"/>
    <m/>
    <s v="N"/>
    <m/>
    <s v=""/>
    <s v="Y"/>
    <s v="AC-2-3"/>
    <s v="Y"/>
    <s v="AC-2-3"/>
    <s v="P1"/>
    <s v="Y"/>
  </r>
  <r>
    <x v="0"/>
    <x v="0"/>
    <s v="ACCOUNT MANAGEMENT"/>
    <x v="1"/>
    <s v="AUTOMATED AUDIT ACTIONS"/>
    <n v="4"/>
    <s v="AC-2-4"/>
    <s v="AU-2, AU-12"/>
    <s v="N"/>
    <m/>
    <s v=""/>
    <s v="Y"/>
    <s v="AC-2-4"/>
    <s v="Y"/>
    <s v="AC-2-4"/>
    <s v="P1"/>
    <s v="Y"/>
  </r>
  <r>
    <x v="0"/>
    <x v="0"/>
    <s v="ACCOUNT MANAGEMENT"/>
    <x v="1"/>
    <s v="INACTIVITY LOGOUT"/>
    <n v="5"/>
    <s v="AC-2-5"/>
    <s v="SC-23"/>
    <s v="N"/>
    <m/>
    <s v=""/>
    <s v="Y"/>
    <s v="AC-2-5"/>
    <s v="Y"/>
    <s v="AC-2-5"/>
    <s v="P1"/>
    <s v="Y"/>
  </r>
  <r>
    <x v="0"/>
    <x v="0"/>
    <s v="ACCOUNT MANAGEMENT"/>
    <x v="1"/>
    <s v="DYNAMIC PRIVILEGE MANAGEMENT"/>
    <n v="6"/>
    <s v="AC-2-6"/>
    <s v="AC-16"/>
    <s v="N"/>
    <m/>
    <s v=""/>
    <s v="N"/>
    <s v=" "/>
    <s v="N"/>
    <s v=" "/>
    <s v="P1"/>
    <s v="Y"/>
  </r>
  <r>
    <x v="0"/>
    <x v="0"/>
    <s v="ACCOUNT MANAGEMENT"/>
    <x v="1"/>
    <s v="ROLE-BASED SCHEMES"/>
    <n v="7"/>
    <s v="AC-2-7"/>
    <m/>
    <s v="N"/>
    <m/>
    <s v=""/>
    <s v="Y"/>
    <s v="AC-2-7"/>
    <s v="Y"/>
    <s v="AC-2-7"/>
    <s v="P1"/>
    <s v="Y"/>
  </r>
  <r>
    <x v="0"/>
    <x v="0"/>
    <s v="ACCOUNT MANAGEMENT"/>
    <x v="1"/>
    <s v="DYNAMIC ACCOUNT CREATION"/>
    <n v="8"/>
    <s v="AC-2-8"/>
    <s v="AC-16"/>
    <s v="N"/>
    <m/>
    <s v=""/>
    <s v="N"/>
    <s v=" "/>
    <s v="N"/>
    <s v=" "/>
    <s v="P1"/>
    <s v="Y"/>
  </r>
  <r>
    <x v="0"/>
    <x v="0"/>
    <s v="ACCOUNT MANAGEMENT"/>
    <x v="1"/>
    <s v="RESTRICTIONS ON USE OF SHARED / GROUP ACCOUNTS"/>
    <n v="9"/>
    <s v="AC-2-9"/>
    <m/>
    <s v="N"/>
    <m/>
    <s v=""/>
    <s v="Y"/>
    <s v="AC-2-9"/>
    <s v="Y"/>
    <s v="AC-2-9"/>
    <s v="P1"/>
    <s v="Y"/>
  </r>
  <r>
    <x v="0"/>
    <x v="0"/>
    <s v="ACCOUNT MANAGEMENT"/>
    <x v="1"/>
    <s v="SHARED / GROUP ACCOUNT CREDENTIAL TERMINATION"/>
    <n v="10"/>
    <s v="AC-2-10"/>
    <m/>
    <s v="N"/>
    <m/>
    <s v=""/>
    <s v="Y"/>
    <s v="AC-2-10"/>
    <s v="Y"/>
    <s v="AC-2-10"/>
    <s v="P1"/>
    <s v="Y"/>
  </r>
  <r>
    <x v="0"/>
    <x v="0"/>
    <s v="ACCOUNT MANAGEMENT"/>
    <x v="1"/>
    <s v="USAGE CONDITIONS"/>
    <n v="11"/>
    <s v="AC-2-11"/>
    <m/>
    <s v="N"/>
    <m/>
    <s v=""/>
    <s v="N"/>
    <s v=" "/>
    <s v="Y"/>
    <s v="AC-2-11"/>
    <s v="P1"/>
    <s v="Y"/>
  </r>
  <r>
    <x v="0"/>
    <x v="0"/>
    <s v="ACCOUNT MANAGEMENT"/>
    <x v="1"/>
    <s v="ACCOUNT MONITORING / ATYPICAL USAGE"/>
    <n v="12"/>
    <s v="AC-2-12"/>
    <s v="CA-7"/>
    <s v="N"/>
    <m/>
    <s v=""/>
    <s v="Y"/>
    <s v="AC-2-12"/>
    <s v="Y"/>
    <s v="AC-2-12"/>
    <s v="P1"/>
    <s v="Y"/>
  </r>
  <r>
    <x v="0"/>
    <x v="0"/>
    <s v="ACCOUNT MANAGEMENT"/>
    <x v="1"/>
    <s v="DISABLE ACCOUNTS FOR HIGH-RISK INDIVIDUALS"/>
    <n v="13"/>
    <s v="AC-2-13"/>
    <s v="PS-4"/>
    <s v="N"/>
    <m/>
    <s v=""/>
    <s v="N"/>
    <s v=" "/>
    <s v="Y"/>
    <s v="AC-2-13"/>
    <s v="P1"/>
    <s v="Y"/>
  </r>
  <r>
    <x v="0"/>
    <x v="0"/>
    <s v="ACCESS ENFORCEMENT"/>
    <x v="2"/>
    <s v=""/>
    <n v="0"/>
    <s v="AC-3-0"/>
    <s v="AC-2, AC-4, AC-5, AC-6, AC-16, AC-17, AC-18, AC-19, AC-20, AC-21, AC-22, AU-9, CM-5, CM-6, CM-11, MA-3, MA-4, MA-5, PE-3"/>
    <s v="Y"/>
    <s v="AC-3-0"/>
    <s v="Document and Assess"/>
    <s v="Y"/>
    <s v="AC-3-0"/>
    <s v="Y"/>
    <s v="AC-3-0"/>
    <s v="P1"/>
    <s v="Y"/>
  </r>
  <r>
    <x v="0"/>
    <x v="0"/>
    <s v="ACCESS ENFORCEMENT"/>
    <x v="2"/>
    <s v="RESTRICTED ACCESS TO PRIVILEGED FUNCTIONS"/>
    <n v="1"/>
    <s v="AC-3-1"/>
    <s v="Withdrawn"/>
    <s v="N"/>
    <m/>
    <s v=""/>
    <s v="N"/>
    <s v=" "/>
    <s v="N"/>
    <s v=" "/>
    <s v="P1"/>
    <s v="Y"/>
  </r>
  <r>
    <x v="0"/>
    <x v="0"/>
    <s v="ACCESS ENFORCEMENT"/>
    <x v="2"/>
    <s v="DUAL AUTHORIZATION"/>
    <n v="2"/>
    <s v="AC-3-2"/>
    <s v="CP-9, MP-6"/>
    <s v="N"/>
    <m/>
    <s v=""/>
    <s v="N"/>
    <s v=" "/>
    <s v="N"/>
    <s v=" "/>
    <s v="P1"/>
    <s v="Y"/>
  </r>
  <r>
    <x v="0"/>
    <x v="0"/>
    <s v="ACCESS ENFORCEMENT"/>
    <x v="2"/>
    <s v="MANDATORY ACCESS CONTROL"/>
    <n v="3"/>
    <s v="AC-3-3"/>
    <s v="AC-25, SC-11"/>
    <s v="N"/>
    <m/>
    <s v=""/>
    <s v="N"/>
    <s v=" "/>
    <s v="N"/>
    <s v=" "/>
    <s v="P1"/>
    <s v="Y"/>
  </r>
  <r>
    <x v="0"/>
    <x v="0"/>
    <s v="ACCESS ENFORCEMENT"/>
    <x v="2"/>
    <s v="DISCRETIONARY ACCESS CONTROL"/>
    <n v="4"/>
    <s v="AC-3-4"/>
    <m/>
    <s v="N"/>
    <m/>
    <s v=""/>
    <s v="N"/>
    <s v=" "/>
    <s v="N"/>
    <s v=" "/>
    <s v="P1"/>
    <s v="Y"/>
  </r>
  <r>
    <x v="0"/>
    <x v="0"/>
    <s v="ACCESS ENFORCEMENT"/>
    <x v="2"/>
    <s v="SECURITY-RELEVANT INFORMATION"/>
    <n v="5"/>
    <s v="AC-3-5"/>
    <s v="CM-3"/>
    <s v="N"/>
    <m/>
    <s v=""/>
    <s v="N"/>
    <s v=" "/>
    <s v="N"/>
    <s v=" "/>
    <s v="P1"/>
    <s v="Y"/>
  </r>
  <r>
    <x v="0"/>
    <x v="0"/>
    <s v="ACCESS ENFORCEMENT"/>
    <x v="2"/>
    <s v="PROTECTION OF USER AND SYSTEM INFORMATION"/>
    <n v="6"/>
    <s v="AC-3-6"/>
    <s v="Withdrawn"/>
    <s v="N"/>
    <m/>
    <s v=""/>
    <s v="N"/>
    <s v=" "/>
    <s v="N"/>
    <s v=" "/>
    <s v="P1"/>
    <s v="Y"/>
  </r>
  <r>
    <x v="0"/>
    <x v="0"/>
    <s v="ACCESS ENFORCEMENT"/>
    <x v="2"/>
    <s v="ROLE-BASED ACCESS CONTROL"/>
    <n v="7"/>
    <s v="AC-3-7"/>
    <m/>
    <s v="N"/>
    <m/>
    <s v=""/>
    <s v="N"/>
    <s v=" "/>
    <s v="N"/>
    <s v=" "/>
    <s v="P1"/>
    <s v="Y"/>
  </r>
  <r>
    <x v="0"/>
    <x v="0"/>
    <s v="ACCESS ENFORCEMENT"/>
    <x v="2"/>
    <s v="REVOCATION OF ACCESS AUTHORIZATIONS"/>
    <n v="8"/>
    <s v="AC-3-8"/>
    <m/>
    <s v="N"/>
    <m/>
    <s v=""/>
    <s v="N"/>
    <s v=" "/>
    <s v="N"/>
    <s v=" "/>
    <s v="P1"/>
    <s v="Y"/>
  </r>
  <r>
    <x v="0"/>
    <x v="0"/>
    <s v="ACCESS ENFORCEMENT"/>
    <x v="2"/>
    <s v="CONTROLLED RELEASE"/>
    <n v="9"/>
    <s v="AC-3-9"/>
    <m/>
    <s v="N"/>
    <m/>
    <s v=""/>
    <s v="N"/>
    <s v=" "/>
    <s v="N"/>
    <s v=" "/>
    <s v="P1"/>
    <s v="Y"/>
  </r>
  <r>
    <x v="0"/>
    <x v="0"/>
    <s v="ACCESS ENFORCEMENT"/>
    <x v="2"/>
    <s v="AUDITED OVERRIDE OF ACCESS CONTROL MECHANISMS"/>
    <n v="10"/>
    <s v="AC-3-10"/>
    <s v="AU-2, AU-6"/>
    <s v="N"/>
    <m/>
    <s v=""/>
    <s v="N"/>
    <s v=" "/>
    <s v="N"/>
    <s v=" "/>
    <s v="P1"/>
    <s v="Y"/>
  </r>
  <r>
    <x v="0"/>
    <x v="0"/>
    <s v="INFORMATION FLOW ENFORCEMENT"/>
    <x v="3"/>
    <s v=""/>
    <n v="0"/>
    <s v="AC-4-0"/>
    <s v="AC-3, AC-17, AC-19, AC-21, CM-6, CM-7, SA-8, SC-2, SC-5, SC-7, SC-18"/>
    <s v="N"/>
    <m/>
    <s v=""/>
    <s v="Y"/>
    <s v="AC-4-0"/>
    <s v="Y"/>
    <s v="AC-4-0"/>
    <s v="P1"/>
    <s v="Y"/>
  </r>
  <r>
    <x v="0"/>
    <x v="0"/>
    <s v="INFORMATION FLOW ENFORCEMENT"/>
    <x v="3"/>
    <s v="OBJECT SECURITY ATTRIBUTES"/>
    <n v="1"/>
    <s v="AC-4-1"/>
    <s v="AC-16"/>
    <s v="N"/>
    <m/>
    <s v=""/>
    <s v="N"/>
    <s v=" "/>
    <s v="N"/>
    <s v=" "/>
    <s v="P1"/>
    <s v="Y"/>
  </r>
  <r>
    <x v="0"/>
    <x v="0"/>
    <s v="INFORMATION FLOW ENFORCEMENT"/>
    <x v="3"/>
    <s v="PROCESSING DOMAINS"/>
    <n v="2"/>
    <s v="AC-4-2"/>
    <m/>
    <s v="N"/>
    <m/>
    <s v=""/>
    <s v="N"/>
    <s v=" "/>
    <s v="N"/>
    <s v=" "/>
    <s v="P1"/>
    <s v="Y"/>
  </r>
  <r>
    <x v="0"/>
    <x v="0"/>
    <s v="INFORMATION FLOW ENFORCEMENT"/>
    <x v="3"/>
    <s v="DYNAMIC INFORMATION FLOW CONTROL"/>
    <n v="3"/>
    <s v="AC-4-3"/>
    <s v="SI-4"/>
    <s v="N"/>
    <m/>
    <s v=""/>
    <s v="N"/>
    <s v=" "/>
    <s v="N"/>
    <s v=" "/>
    <s v="P1"/>
    <s v="Y"/>
  </r>
  <r>
    <x v="0"/>
    <x v="0"/>
    <s v="INFORMATION FLOW ENFORCEMENT"/>
    <x v="3"/>
    <s v="CONTENT CHECK ENCRYPTED INFORMATION"/>
    <n v="4"/>
    <s v="AC-4-4"/>
    <s v="SI-4"/>
    <s v="N"/>
    <m/>
    <s v=""/>
    <s v="N"/>
    <s v=" "/>
    <s v="N"/>
    <s v=" "/>
    <s v="P1"/>
    <s v="Y"/>
  </r>
  <r>
    <x v="0"/>
    <x v="0"/>
    <s v="INFORMATION FLOW ENFORCEMENT"/>
    <x v="3"/>
    <s v="EMBEDDED DATA TYPES"/>
    <n v="5"/>
    <s v="AC-4-5"/>
    <m/>
    <s v="N"/>
    <m/>
    <s v=""/>
    <s v="N"/>
    <s v=" "/>
    <s v="N"/>
    <s v=" "/>
    <s v="P1"/>
    <s v="Y"/>
  </r>
  <r>
    <x v="0"/>
    <x v="0"/>
    <s v="INFORMATION FLOW ENFORCEMENT"/>
    <x v="3"/>
    <s v="METADATA"/>
    <n v="6"/>
    <s v="AC-4-6"/>
    <s v="AC-16, SI-7"/>
    <s v="N"/>
    <m/>
    <s v=""/>
    <s v="N"/>
    <s v=" "/>
    <s v="N"/>
    <s v=" "/>
    <s v="P1"/>
    <s v="Y"/>
  </r>
  <r>
    <x v="0"/>
    <x v="0"/>
    <s v="INFORMATION FLOW ENFORCEMENT"/>
    <x v="3"/>
    <s v="ONE-WAY FLOW MECHANISMS"/>
    <n v="7"/>
    <s v="AC-4-7"/>
    <m/>
    <s v="N"/>
    <m/>
    <s v=""/>
    <s v="N"/>
    <s v=" "/>
    <s v="N"/>
    <s v=" "/>
    <s v="P1"/>
    <s v="Y"/>
  </r>
  <r>
    <x v="0"/>
    <x v="0"/>
    <s v="INFORMATION FLOW ENFORCEMENT"/>
    <x v="3"/>
    <s v="SECURITY POLICY FILTERS"/>
    <n v="8"/>
    <s v="AC-4-8"/>
    <m/>
    <s v="N"/>
    <m/>
    <s v=""/>
    <s v="N"/>
    <s v=" "/>
    <s v="Y"/>
    <s v="AC-4-8"/>
    <s v="P1"/>
    <s v="Y"/>
  </r>
  <r>
    <x v="0"/>
    <x v="0"/>
    <s v="INFORMATION FLOW ENFORCEMENT"/>
    <x v="3"/>
    <s v="HUMAN REVIEWS"/>
    <n v="9"/>
    <s v="AC-4-9"/>
    <m/>
    <s v="N"/>
    <m/>
    <s v=""/>
    <s v="N"/>
    <s v=" "/>
    <s v="N"/>
    <s v=" "/>
    <s v="P1"/>
    <s v="Y"/>
  </r>
  <r>
    <x v="0"/>
    <x v="0"/>
    <s v="INFORMATION FLOW ENFORCEMENT"/>
    <x v="3"/>
    <s v="ENABLE / DISABLE SECURITY POLICY FILTERS"/>
    <n v="10"/>
    <s v="AC-4-10"/>
    <m/>
    <s v="N"/>
    <m/>
    <s v=""/>
    <s v="N"/>
    <s v=" "/>
    <s v="N"/>
    <s v=" "/>
    <s v="P1"/>
    <s v="Y"/>
  </r>
  <r>
    <x v="0"/>
    <x v="0"/>
    <s v="INFORMATION FLOW ENFORCEMENT"/>
    <x v="3"/>
    <s v="CONFIGURATION OF SECURITY POLICY FILTERS"/>
    <n v="11"/>
    <s v="AC-4-11"/>
    <m/>
    <s v="N"/>
    <m/>
    <s v=""/>
    <s v="N"/>
    <s v=" "/>
    <s v="N"/>
    <s v=" "/>
    <s v="P1"/>
    <s v="Y"/>
  </r>
  <r>
    <x v="0"/>
    <x v="0"/>
    <s v="INFORMATION FLOW ENFORCEMENT"/>
    <x v="3"/>
    <s v="DATA TYPE IDENTIFIERS"/>
    <n v="12"/>
    <s v="AC-4-12"/>
    <m/>
    <s v="N"/>
    <m/>
    <s v=""/>
    <s v="N"/>
    <s v=" "/>
    <s v="N"/>
    <s v=" "/>
    <s v="P1"/>
    <s v="Y"/>
  </r>
  <r>
    <x v="0"/>
    <x v="0"/>
    <s v="INFORMATION FLOW ENFORCEMENT"/>
    <x v="3"/>
    <s v="DECOMPOSITION INTO POLICY- RELEVANT SUBCOMPONENTS"/>
    <n v="13"/>
    <s v="AC-4-13"/>
    <m/>
    <s v="N"/>
    <m/>
    <s v=""/>
    <s v="N"/>
    <s v=" "/>
    <s v="N"/>
    <s v=" "/>
    <s v="P1"/>
    <s v="Y"/>
  </r>
  <r>
    <x v="0"/>
    <x v="0"/>
    <s v="INFORMATION FLOW ENFORCEMENT"/>
    <x v="3"/>
    <s v="SECURITY POLICY FILTER CONSTRAINTS"/>
    <n v="14"/>
    <s v="AC-4-14"/>
    <m/>
    <s v="N"/>
    <m/>
    <s v=""/>
    <s v="N"/>
    <s v=" "/>
    <s v="N"/>
    <s v=" "/>
    <s v="P1"/>
    <s v="Y"/>
  </r>
  <r>
    <x v="0"/>
    <x v="0"/>
    <s v="INFORMATION FLOW ENFORCEMENT"/>
    <x v="3"/>
    <s v="DETECTION OF UNSANCTIONED INFORMATION"/>
    <n v="15"/>
    <s v="AC-4-15"/>
    <s v="SI-3"/>
    <s v="N"/>
    <m/>
    <s v=""/>
    <s v="N"/>
    <s v=" "/>
    <s v="N"/>
    <s v=" "/>
    <s v="P1"/>
    <s v="Y"/>
  </r>
  <r>
    <x v="0"/>
    <x v="0"/>
    <s v="INFORMATION FLOW ENFORCEMENT"/>
    <x v="3"/>
    <s v="INFORMATION TRANSFERS ON INTERCONNECTED SYSTEMS"/>
    <n v="16"/>
    <s v="AC-4-16"/>
    <s v="Withdrawn"/>
    <s v="N"/>
    <m/>
    <s v=""/>
    <s v="N"/>
    <s v=" "/>
    <s v="N"/>
    <s v=" "/>
    <s v="P1"/>
    <s v="Y"/>
  </r>
  <r>
    <x v="0"/>
    <x v="0"/>
    <s v="INFORMATION FLOW ENFORCEMENT"/>
    <x v="3"/>
    <s v="DOMAIN AUTHENTICATION"/>
    <n v="17"/>
    <s v="AC-4-17"/>
    <s v="IA-2, IA-3, IA-4, IA-5"/>
    <s v="N"/>
    <m/>
    <s v=""/>
    <s v="N"/>
    <s v=" "/>
    <s v="N"/>
    <s v=" "/>
    <s v="P1"/>
    <s v="Y"/>
  </r>
  <r>
    <x v="0"/>
    <x v="0"/>
    <s v="INFORMATION FLOW ENFORCEMENT"/>
    <x v="3"/>
    <s v="SECURITY ATTRIBUTE BINDING"/>
    <n v="18"/>
    <s v="AC-4-18"/>
    <s v="AC-16, SC-16"/>
    <s v="N"/>
    <m/>
    <s v=""/>
    <s v="N"/>
    <s v=" "/>
    <s v="N"/>
    <s v=" "/>
    <s v="P1"/>
    <s v="Y"/>
  </r>
  <r>
    <x v="0"/>
    <x v="0"/>
    <s v="INFORMATION FLOW ENFORCEMENT"/>
    <x v="3"/>
    <s v="VALIDATION OF METADATA"/>
    <n v="19"/>
    <s v="AC-4-19"/>
    <m/>
    <s v="N"/>
    <m/>
    <s v=""/>
    <s v="N"/>
    <s v=" "/>
    <s v="N"/>
    <s v=" "/>
    <s v="P1"/>
    <s v="Y"/>
  </r>
  <r>
    <x v="0"/>
    <x v="0"/>
    <s v="INFORMATION FLOW ENFORCEMENT"/>
    <x v="3"/>
    <s v="APPROVED SOLUTIONS"/>
    <n v="20"/>
    <s v="AC-4-20"/>
    <m/>
    <s v="N"/>
    <m/>
    <s v=""/>
    <s v="N"/>
    <s v=" "/>
    <s v="N"/>
    <s v=" "/>
    <s v="P1"/>
    <s v="Y"/>
  </r>
  <r>
    <x v="0"/>
    <x v="0"/>
    <s v="INFORMATION FLOW ENFORCEMENT"/>
    <x v="3"/>
    <s v="PHYSICAL / LOGICAL SEPARATION OF INFORMATION FLOWS"/>
    <n v="21"/>
    <s v="AC-4-21"/>
    <m/>
    <s v="N"/>
    <m/>
    <s v=""/>
    <s v="Y"/>
    <s v="AC-4-21"/>
    <s v="Y"/>
    <s v="AC-4-21"/>
    <s v="P1"/>
    <s v="Y"/>
  </r>
  <r>
    <x v="0"/>
    <x v="0"/>
    <s v="INFORMATION FLOW ENFORCEMENT"/>
    <x v="3"/>
    <s v="ACCESS ONLY"/>
    <n v="22"/>
    <s v="AC-4-22"/>
    <m/>
    <s v="N"/>
    <m/>
    <s v=""/>
    <s v="N"/>
    <s v=" "/>
    <s v="N"/>
    <s v=" "/>
    <s v="P1"/>
    <s v="Y"/>
  </r>
  <r>
    <x v="0"/>
    <x v="0"/>
    <s v="SEPARATION OF DUTIES"/>
    <x v="4"/>
    <s v=""/>
    <n v="0"/>
    <s v="AC-5-0"/>
    <s v="AC-3, AC-6, PE-3, PE-4, PS-2"/>
    <s v="N"/>
    <m/>
    <s v=""/>
    <s v="Y"/>
    <s v="AC-5-0"/>
    <s v="Y"/>
    <s v="AC-5-0"/>
    <s v="P1"/>
    <s v="Y"/>
  </r>
  <r>
    <x v="0"/>
    <x v="0"/>
    <s v="LEAST PRIVILEGE"/>
    <x v="5"/>
    <s v=""/>
    <n v="0"/>
    <s v="AC-6-0"/>
    <s v="AC-2, AC-3, AC-5, CM-6, CM-7, PL-2"/>
    <s v="N"/>
    <m/>
    <s v=""/>
    <s v="Y"/>
    <s v="AC-6-0"/>
    <s v="Y"/>
    <s v="AC-6-0"/>
    <s v="P1"/>
    <s v="Y"/>
  </r>
  <r>
    <x v="0"/>
    <x v="0"/>
    <s v="LEAST PRIVILEGE"/>
    <x v="5"/>
    <s v="AUTHORIZE ACCESS TO SECURITY FUNCTIONS"/>
    <n v="1"/>
    <s v="AC-6-1"/>
    <s v="AC-17, AC-18, AC-19"/>
    <s v="N"/>
    <m/>
    <s v=""/>
    <s v="Y"/>
    <s v="AC-6-1"/>
    <s v="Y"/>
    <s v="AC-6-1"/>
    <s v="P1"/>
    <s v="Y"/>
  </r>
  <r>
    <x v="0"/>
    <x v="0"/>
    <s v="LEAST PRIVILEGE"/>
    <x v="5"/>
    <s v="NON-PRIVILEGED ACCESS FOR NONSECURITY FUNCTIONS"/>
    <n v="2"/>
    <s v="AC-6-2"/>
    <s v="PL-4"/>
    <s v="N"/>
    <m/>
    <s v=""/>
    <s v="Y"/>
    <s v="AC-6-2"/>
    <s v="Y"/>
    <s v="AC-6-2"/>
    <s v="P1"/>
    <s v="Y"/>
  </r>
  <r>
    <x v="0"/>
    <x v="0"/>
    <s v="LEAST PRIVILEGE"/>
    <x v="5"/>
    <s v="NETWORK ACCESS TO PRIVILEGED COMMANDS"/>
    <n v="3"/>
    <s v="AC-6-3"/>
    <s v="AC-17"/>
    <s v="N"/>
    <m/>
    <s v=""/>
    <s v="N"/>
    <s v=" "/>
    <s v="Y"/>
    <s v="AC-6-3"/>
    <s v="P1"/>
    <s v="Y"/>
  </r>
  <r>
    <x v="0"/>
    <x v="0"/>
    <s v="LEAST PRIVILEGE"/>
    <x v="5"/>
    <s v="SEPARATE PROCESSING DOMAINS"/>
    <n v="4"/>
    <s v="AC-6-4"/>
    <s v="AC-4, SC-3, SC-30, SC-32"/>
    <s v="N"/>
    <m/>
    <s v=""/>
    <s v="N"/>
    <s v=" "/>
    <s v="N"/>
    <s v=" "/>
    <s v="P1"/>
    <s v="Y"/>
  </r>
  <r>
    <x v="0"/>
    <x v="0"/>
    <s v="LEAST PRIVILEGE"/>
    <x v="5"/>
    <s v="PRIVILEGED ACCOUNTS"/>
    <n v="5"/>
    <s v="AC-6-5"/>
    <s v="CM-6"/>
    <s v="N"/>
    <m/>
    <s v=""/>
    <s v="Y"/>
    <s v="AC-6-5"/>
    <s v="Y"/>
    <s v="AC-6-5"/>
    <s v="P1"/>
    <s v="Y"/>
  </r>
  <r>
    <x v="0"/>
    <x v="0"/>
    <s v="LEAST PRIVILEGE"/>
    <x v="5"/>
    <s v="PRIVILEGED ACCESS BY NON-ORGANIZATIONAL USERS"/>
    <n v="6"/>
    <s v="AC-6-6"/>
    <s v="IA-8"/>
    <s v="N"/>
    <m/>
    <s v=""/>
    <s v="N"/>
    <s v=" "/>
    <s v="N"/>
    <s v=" "/>
    <s v="P1"/>
    <s v="Y"/>
  </r>
  <r>
    <x v="0"/>
    <x v="0"/>
    <s v="LEAST PRIVILEGE"/>
    <x v="5"/>
    <s v="REVIEW OF USER PRIVILEGES"/>
    <n v="7"/>
    <s v="AC-6-7"/>
    <s v="CA-7"/>
    <s v="N"/>
    <m/>
    <s v=""/>
    <s v="N"/>
    <s v=" "/>
    <s v="Y"/>
    <s v="AC-6-7"/>
    <s v="P1"/>
    <s v="Y"/>
  </r>
  <r>
    <x v="0"/>
    <x v="0"/>
    <s v="LEAST PRIVILEGE"/>
    <x v="5"/>
    <s v="PRIVILEGE LEVELS FOR CODE EXECUTION"/>
    <n v="8"/>
    <s v="AC-6-8"/>
    <m/>
    <s v="N"/>
    <m/>
    <s v=""/>
    <s v="N"/>
    <s v=" "/>
    <s v="Y"/>
    <s v="AC-6-8"/>
    <s v="P1"/>
    <s v="Y"/>
  </r>
  <r>
    <x v="0"/>
    <x v="0"/>
    <s v="LEAST PRIVILEGE"/>
    <x v="5"/>
    <s v="AUDITING USE OF PRIVILEGED FUNCTIONS"/>
    <n v="9"/>
    <s v="AC-6-9"/>
    <s v="AU-2"/>
    <s v="N"/>
    <m/>
    <s v=""/>
    <s v="Y"/>
    <s v="AC-6-9"/>
    <s v="Y"/>
    <s v="AC-6-9"/>
    <s v="P1"/>
    <s v="Y"/>
  </r>
  <r>
    <x v="0"/>
    <x v="0"/>
    <s v="LEAST PRIVILEGE"/>
    <x v="5"/>
    <s v="PROHIBIT NON-PRIVILEGED USERS FROM EXECUTING PRIVILEGED FUNCTIONS"/>
    <n v="10"/>
    <s v="AC-6-10"/>
    <m/>
    <s v="N"/>
    <m/>
    <s v=""/>
    <s v="Y"/>
    <s v="AC-6-10"/>
    <s v="Y"/>
    <s v="AC-6-10"/>
    <s v="P1"/>
    <s v="Y"/>
  </r>
  <r>
    <x v="0"/>
    <x v="0"/>
    <s v="UNSUCCESSFUL LOGON ATTEMPTS"/>
    <x v="6"/>
    <s v=""/>
    <n v="0"/>
    <s v="AC-7-0"/>
    <s v="AC-2, AC-9, AC-14, IA-5"/>
    <s v="Y"/>
    <s v="AC-7-0"/>
    <s v="NSO, Attest"/>
    <s v="Y"/>
    <s v="AC-7-0"/>
    <s v="Y"/>
    <s v="AC-7-0"/>
    <s v="P2"/>
    <s v="Y"/>
  </r>
  <r>
    <x v="0"/>
    <x v="0"/>
    <s v="UNSUCCESSFUL LOGON ATTEMPTS"/>
    <x v="6"/>
    <s v="AUTOMATIC ACCOUNT LOCK"/>
    <n v="1"/>
    <s v="AC-7-1"/>
    <s v="Withdrawn"/>
    <s v="N"/>
    <m/>
    <s v=""/>
    <s v="N"/>
    <s v=" "/>
    <s v="N"/>
    <s v=" "/>
    <s v="P2"/>
    <s v="Y"/>
  </r>
  <r>
    <x v="0"/>
    <x v="0"/>
    <s v="UNSUCCESSFUL LOGON ATTEMPTS"/>
    <x v="6"/>
    <s v="PURGE / WIPE MOBILE DEVICE"/>
    <n v="2"/>
    <s v="AC-7-2"/>
    <s v="AC-19,MP-5,MP-6,SC-13"/>
    <s v="N"/>
    <m/>
    <s v=""/>
    <s v="N"/>
    <s v=" "/>
    <s v="Y"/>
    <s v="AC-7-2"/>
    <s v="P2"/>
    <s v="Y"/>
  </r>
  <r>
    <x v="0"/>
    <x v="0"/>
    <s v="SYSTEM USE NOTIFICATION"/>
    <x v="7"/>
    <s v=""/>
    <n v="0"/>
    <s v="AC-8-0"/>
    <s v=" "/>
    <s v="Y"/>
    <s v="AC-8-0"/>
    <s v="FED"/>
    <s v="Y"/>
    <s v="AC-8-0"/>
    <s v="Y"/>
    <s v="AC-8-0"/>
    <s v="P1"/>
    <s v="Y"/>
  </r>
  <r>
    <x v="0"/>
    <x v="0"/>
    <s v="CONCURRENT SESSION CONTROL"/>
    <x v="8"/>
    <s v=""/>
    <n v="0"/>
    <s v="AC-10-0"/>
    <s v=" "/>
    <s v="N"/>
    <m/>
    <s v=""/>
    <s v="Y"/>
    <s v="AC-10-0"/>
    <s v="Y"/>
    <s v="AC-10-0"/>
    <s v="P3"/>
    <s v="Y"/>
  </r>
  <r>
    <x v="0"/>
    <x v="0"/>
    <s v="SESSION LOCK"/>
    <x v="9"/>
    <s v=""/>
    <n v="0"/>
    <s v="AC-11-0"/>
    <s v="AC-7"/>
    <s v="N"/>
    <m/>
    <s v=""/>
    <s v="Y"/>
    <s v="AC-11-0"/>
    <s v="Y"/>
    <s v="AC-11-0"/>
    <s v="P3"/>
    <s v="Y"/>
  </r>
  <r>
    <x v="0"/>
    <x v="0"/>
    <s v="SESSION LOCK"/>
    <x v="9"/>
    <s v="PATTERN-HIDING DISPLAYS"/>
    <n v="1"/>
    <s v="AC-11-1"/>
    <s v=" "/>
    <s v="N"/>
    <m/>
    <s v=""/>
    <s v="Y"/>
    <s v="AC-11-1"/>
    <s v="Y"/>
    <s v="AC-11-1"/>
    <s v="P3"/>
    <s v="Y"/>
  </r>
  <r>
    <x v="0"/>
    <x v="0"/>
    <s v="SESSION TERMINATION"/>
    <x v="10"/>
    <s v=""/>
    <n v="0"/>
    <s v="AC-12-0"/>
    <s v="SC-10, SC-23"/>
    <s v="N"/>
    <m/>
    <s v=""/>
    <s v="Y"/>
    <s v="AC-12-0"/>
    <s v="Y"/>
    <s v="AC-12-0"/>
    <s v="P2"/>
    <s v="Y"/>
  </r>
  <r>
    <x v="0"/>
    <x v="0"/>
    <s v="SESSION TERMINATION"/>
    <x v="10"/>
    <s v="USER-INITIATED LOGOUTS / MESSAGE DISPLAYS"/>
    <n v="1"/>
    <s v="AC-12-1"/>
    <s v=" "/>
    <s v="N"/>
    <m/>
    <s v=""/>
    <s v="N"/>
    <s v=" "/>
    <s v="Y"/>
    <s v="AC-12-1"/>
    <s v="P2"/>
    <s v="Y"/>
  </r>
  <r>
    <x v="0"/>
    <x v="0"/>
    <s v="PERMITTED ACTIONS WITHOUT IDENTIFICATION OR AUTHENTICATION"/>
    <x v="11"/>
    <s v=""/>
    <n v="0"/>
    <s v="AC-14-0"/>
    <s v="CP-2, IA-2"/>
    <s v="Y"/>
    <s v="AC-14-0"/>
    <s v="FED"/>
    <s v="Y"/>
    <s v="AC-14-0"/>
    <s v="Y"/>
    <s v="AC-14-0"/>
    <s v="P3"/>
    <s v="Y"/>
  </r>
  <r>
    <x v="0"/>
    <x v="0"/>
    <s v="PERMITTED ACTIONS WITHOUT IDENTIFICATION OR AUTHENTICATION"/>
    <x v="11"/>
    <s v="NECESSARY USES"/>
    <n v="1"/>
    <s v="AC-14-1"/>
    <s v="Withdrawn"/>
    <s v="N"/>
    <m/>
    <s v=""/>
    <s v="N"/>
    <s v=" "/>
    <s v="N"/>
    <s v=" "/>
    <s v="P3"/>
    <s v="Y"/>
  </r>
  <r>
    <x v="0"/>
    <x v="0"/>
    <s v="REMOTE ACCESS"/>
    <x v="12"/>
    <s v=""/>
    <n v="0"/>
    <s v="AC-17-0"/>
    <s v="AC-2, AC-3, AC-18, AC-19, AC-20, CA-3, CA-7, CM-8, IA-2, IA-3, IA-8, MA-4, PE-17, PL-4, SC-10, SI-4"/>
    <s v="Y"/>
    <s v="AC-17-0"/>
    <s v="Document and Assess"/>
    <s v="Y"/>
    <s v="AC-17-0"/>
    <s v="Y"/>
    <s v="AC-17-0"/>
    <s v="P1"/>
    <s v="Y"/>
  </r>
  <r>
    <x v="0"/>
    <x v="0"/>
    <s v="REMOTE ACCESS"/>
    <x v="12"/>
    <s v="AUTOMATED MONITORING / CONTROL"/>
    <n v="1"/>
    <s v="AC-17-1"/>
    <s v="AU-2,AU-12"/>
    <s v="N"/>
    <m/>
    <s v=""/>
    <s v="Y"/>
    <s v="AC-17-1"/>
    <s v="Y"/>
    <s v="AC-17-1"/>
    <s v="P1"/>
    <s v="Y"/>
  </r>
  <r>
    <x v="0"/>
    <x v="0"/>
    <s v="REMOTE ACCESS"/>
    <x v="12"/>
    <s v="PROTECTION OF CONFIDENTIALITY / INTEGRITY USING ENCRYPTION"/>
    <n v="2"/>
    <s v="AC-17-2"/>
    <s v="SC-8,SC-12,SC-13"/>
    <s v="N"/>
    <m/>
    <s v=""/>
    <s v="Y"/>
    <s v="AC-17-2"/>
    <s v="Y"/>
    <s v="AC-17-2"/>
    <s v="P1"/>
    <s v="Y"/>
  </r>
  <r>
    <x v="0"/>
    <x v="0"/>
    <s v="REMOTE ACCESS"/>
    <x v="12"/>
    <s v="MANAGED ACCESS CONTROL POINTS"/>
    <n v="3"/>
    <s v="AC-17-3"/>
    <s v="SC-7"/>
    <s v="N"/>
    <m/>
    <s v=""/>
    <s v="Y"/>
    <s v="AC-17-3"/>
    <s v="Y"/>
    <s v="AC-17-3"/>
    <s v="P1"/>
    <s v="Y"/>
  </r>
  <r>
    <x v="0"/>
    <x v="0"/>
    <s v="REMOTE ACCESS"/>
    <x v="12"/>
    <s v="PRIVILEGED COMMANDS / ACCESS"/>
    <n v="4"/>
    <s v="AC-17-4"/>
    <s v="AC-6"/>
    <s v="N"/>
    <m/>
    <s v=""/>
    <s v="Y"/>
    <s v="AC-17-4"/>
    <s v="Y"/>
    <s v="AC-17-4"/>
    <s v="P1"/>
    <s v="Y"/>
  </r>
  <r>
    <x v="0"/>
    <x v="0"/>
    <s v="REMOTE ACCESS"/>
    <x v="12"/>
    <s v="MONITORING FOR UNAUTHORIZED CONNECTIONS"/>
    <n v="5"/>
    <s v="AC-17-5"/>
    <s v="Withdrawn"/>
    <s v="N"/>
    <m/>
    <s v=""/>
    <s v="N"/>
    <s v=" "/>
    <s v="N"/>
    <s v=" "/>
    <s v="P1"/>
    <s v="Y"/>
  </r>
  <r>
    <x v="0"/>
    <x v="0"/>
    <s v="REMOTE ACCESS"/>
    <x v="12"/>
    <s v="PROTECTION OF INFORMATION"/>
    <n v="6"/>
    <s v="AC-17-6"/>
    <s v="AT-2,AT-3,PS-6"/>
    <s v="N"/>
    <m/>
    <s v=""/>
    <s v="N"/>
    <s v=" "/>
    <s v="N"/>
    <s v=" "/>
    <s v="P1"/>
    <s v="Y"/>
  </r>
  <r>
    <x v="0"/>
    <x v="0"/>
    <s v="REMOTE ACCESS"/>
    <x v="12"/>
    <s v="ADDITIONAL PROTECTION FOR SECURITY FUNCTION ACCESS"/>
    <n v="7"/>
    <s v="AC-17-7"/>
    <s v="Withdrawn"/>
    <s v="N"/>
    <m/>
    <s v=""/>
    <s v="N"/>
    <s v=" "/>
    <s v="N"/>
    <s v=" "/>
    <s v="P1"/>
    <s v="Y"/>
  </r>
  <r>
    <x v="0"/>
    <x v="0"/>
    <s v="REMOTE ACCESS"/>
    <x v="12"/>
    <s v="DISABLE NONSECURE NETWORK PROTOCOLS"/>
    <n v="8"/>
    <s v="AC-17-8"/>
    <s v="Withdrawn"/>
    <s v="N"/>
    <m/>
    <s v=""/>
    <s v="N"/>
    <s v=" "/>
    <s v="N"/>
    <s v=" "/>
    <s v="P1"/>
    <s v="Y"/>
  </r>
  <r>
    <x v="0"/>
    <x v="0"/>
    <s v="REMOTE ACCESS"/>
    <x v="12"/>
    <s v="DISCONNECT / DISABLE ACCESS"/>
    <n v="9"/>
    <s v="AC-17-9"/>
    <s v=" "/>
    <s v="N"/>
    <m/>
    <s v=""/>
    <s v="Y"/>
    <s v="AC-17-9"/>
    <s v="Y"/>
    <s v="AC-17-9"/>
    <s v="P1"/>
    <s v="Y"/>
  </r>
  <r>
    <x v="0"/>
    <x v="0"/>
    <s v="WIRELESS ACCESS"/>
    <x v="13"/>
    <s v=""/>
    <n v="0"/>
    <s v="AC-18-0"/>
    <s v="AC-2, AC-3, AC-17, AC-19, CA-3, CA-7, CM-8, IA-2, IA-3, IA-8, PL-4, SI-4"/>
    <s v="Y"/>
    <s v="AC-18-0"/>
    <s v="NSO"/>
    <s v="Y"/>
    <s v="AC-18-0"/>
    <s v="Y"/>
    <s v="AC-18-0"/>
    <s v="P1"/>
    <s v="Y"/>
  </r>
  <r>
    <x v="0"/>
    <x v="0"/>
    <s v="WIRELESS ACCESS"/>
    <x v="13"/>
    <s v="AUTHENTICATION AND ENCRYPTION"/>
    <n v="1"/>
    <s v="AC-18-1"/>
    <s v="SC-8,SC-13"/>
    <s v="N"/>
    <m/>
    <s v=""/>
    <s v="Y"/>
    <s v="AC-18-1"/>
    <s v="Y"/>
    <s v="AC-18-1"/>
    <s v="P1"/>
    <s v="Y"/>
  </r>
  <r>
    <x v="0"/>
    <x v="0"/>
    <s v="WIRELESS ACCESS"/>
    <x v="13"/>
    <s v="MONITORING UNAUTHORIZED CONNECTIONS"/>
    <n v="2"/>
    <s v="AC-18-2"/>
    <s v="Withdrawn"/>
    <s v="N"/>
    <m/>
    <s v=""/>
    <s v="N"/>
    <s v=" "/>
    <s v="N"/>
    <s v=" "/>
    <s v="P1"/>
    <s v="Y"/>
  </r>
  <r>
    <x v="0"/>
    <x v="0"/>
    <s v="WIRELESS ACCESS"/>
    <x v="13"/>
    <s v="DISABLE WIRELESS NETWORKING"/>
    <n v="3"/>
    <s v="AC-18-3"/>
    <s v="AC-19"/>
    <s v="N"/>
    <m/>
    <s v=""/>
    <s v="N"/>
    <s v=" "/>
    <s v="Y"/>
    <s v="AC-18-3"/>
    <s v="P1"/>
    <s v="Y"/>
  </r>
  <r>
    <x v="0"/>
    <x v="0"/>
    <s v="WIRELESS ACCESS"/>
    <x v="13"/>
    <s v="RESTRICT CONFIGURATIONS BY USERS"/>
    <n v="4"/>
    <s v="AC-18-4"/>
    <s v="AC-3,SC-15"/>
    <s v="N"/>
    <m/>
    <s v=""/>
    <s v="N"/>
    <s v=" "/>
    <s v="Y"/>
    <s v="AC-18-4"/>
    <s v="P1"/>
    <s v="Y"/>
  </r>
  <r>
    <x v="0"/>
    <x v="0"/>
    <s v="WIRELESS ACCESS"/>
    <x v="13"/>
    <s v="ANTENNAS / TRANSMISSION POWER LEVELS"/>
    <n v="5"/>
    <s v="AC-18-5"/>
    <s v="PE-19"/>
    <s v="N"/>
    <m/>
    <s v=""/>
    <s v="N"/>
    <s v=" "/>
    <s v="Y"/>
    <s v="AC-18-5"/>
    <s v="P1"/>
    <s v="Y"/>
  </r>
  <r>
    <x v="0"/>
    <x v="0"/>
    <s v="ACCESS CONTROL FOR MOBILE DEVICES"/>
    <x v="14"/>
    <s v=""/>
    <n v="0"/>
    <s v="AC-19-0"/>
    <s v="AC-3, AC-7, AC-18, AC-20, CA-9, CM-2, IA-2, IA-3, MP-2, MP-4, MP-5, PL-4, SC-7, SC-43, SI-3, SI-4"/>
    <s v="Y"/>
    <s v="AC-19-0"/>
    <s v="NSO"/>
    <s v="Y"/>
    <s v="AC-19-0"/>
    <s v="Y"/>
    <s v="AC-19-0"/>
    <s v="P1"/>
    <s v="Y"/>
  </r>
  <r>
    <x v="0"/>
    <x v="0"/>
    <s v="ACCESS CONTROL FOR MOBILE DEVICES"/>
    <x v="14"/>
    <s v="USE OF WRITABLE / PORTABLE STORAGE DEVICES"/>
    <n v="1"/>
    <s v="AC-19-1"/>
    <s v="Withdrawn"/>
    <s v="N"/>
    <m/>
    <s v=""/>
    <s v="N"/>
    <s v=" "/>
    <s v="N"/>
    <s v=" "/>
    <s v="P1"/>
    <s v="Y"/>
  </r>
  <r>
    <x v="0"/>
    <x v="0"/>
    <s v="ACCESS CONTROL FOR MOBILE DEVICES"/>
    <x v="14"/>
    <s v="USE OF PERSONALLY OWNED PORTABLE STORAGE DEVICES"/>
    <n v="2"/>
    <s v="AC-19-2"/>
    <s v="Withdrawn"/>
    <s v="N"/>
    <m/>
    <s v=""/>
    <s v="N"/>
    <s v=" "/>
    <s v="N"/>
    <s v=" "/>
    <s v="P1"/>
    <s v="Y"/>
  </r>
  <r>
    <x v="0"/>
    <x v="0"/>
    <s v="ACCESS CONTROL FOR MOBILE DEVICES"/>
    <x v="14"/>
    <s v="USE OF PORTABLE STORAGE DEVICES WITH NO IDENTIFIABLE OWNER"/>
    <n v="3"/>
    <s v="AC-19-3"/>
    <s v="Withdrawn"/>
    <s v="N"/>
    <m/>
    <s v=""/>
    <s v="N"/>
    <s v=" "/>
    <s v="N"/>
    <s v=" "/>
    <s v="P1"/>
    <s v="Y"/>
  </r>
  <r>
    <x v="0"/>
    <x v="0"/>
    <s v="ACCESS CONTROL FOR MOBILE DEVICES"/>
    <x v="14"/>
    <s v="RESTRICTIONS FOR CLASSIFIED INFORMATION"/>
    <n v="4"/>
    <s v="AC-19-4"/>
    <s v="CA-6,IR-4"/>
    <s v="N"/>
    <m/>
    <s v=""/>
    <s v="N"/>
    <s v=" "/>
    <s v="N"/>
    <s v=" "/>
    <s v="P1"/>
    <s v="Y"/>
  </r>
  <r>
    <x v="0"/>
    <x v="0"/>
    <s v="ACCESS CONTROL FOR MOBILE DEVICES"/>
    <x v="14"/>
    <s v="FULL DEVICE / CONTAINER- BASED ENCRYPTION"/>
    <n v="5"/>
    <s v="AC-19-5"/>
    <s v="MP-5,SC-13,SC-28"/>
    <s v="N"/>
    <m/>
    <s v=""/>
    <s v="Y"/>
    <s v="AC-19-5"/>
    <s v="Y"/>
    <s v="AC-19-5"/>
    <s v="P1"/>
    <s v="Y"/>
  </r>
  <r>
    <x v="0"/>
    <x v="0"/>
    <s v="USE OF EXTERNAL INFORMATION SYSTEMS"/>
    <x v="15"/>
    <s v=""/>
    <n v="0"/>
    <s v="AC-20-0"/>
    <s v="AC-3, AC-17, AC-19, CA-3, PL-4, SA-9"/>
    <s v="Y"/>
    <s v="AC-20-0"/>
    <s v="Attest"/>
    <s v="Y"/>
    <s v="AC-20-0"/>
    <s v="Y"/>
    <s v="AC-20-0"/>
    <s v="P1"/>
    <s v="Y"/>
  </r>
  <r>
    <x v="0"/>
    <x v="0"/>
    <s v="USE OF EXTERNAL INFORMATION SYSTEMS"/>
    <x v="15"/>
    <s v="LIMITS ON AUTHORIZED USE"/>
    <n v="1"/>
    <s v="AC-20-1"/>
    <s v="CA-2"/>
    <s v="N"/>
    <m/>
    <s v=""/>
    <s v="Y"/>
    <s v="AC-20-1"/>
    <s v="Y"/>
    <s v="AC-20-1"/>
    <s v="P1"/>
    <s v="Y"/>
  </r>
  <r>
    <x v="0"/>
    <x v="0"/>
    <s v="USE OF EXTERNAL INFORMATION SYSTEMS"/>
    <x v="15"/>
    <s v="PORTABLE STORAGE DEVICES"/>
    <n v="2"/>
    <s v="AC-20-2"/>
    <s v=" "/>
    <s v="N"/>
    <m/>
    <s v=""/>
    <s v="Y"/>
    <s v="AC-20-2"/>
    <s v="Y"/>
    <s v="AC-20-2"/>
    <s v="P1"/>
    <s v="Y"/>
  </r>
  <r>
    <x v="0"/>
    <x v="0"/>
    <s v="USE OF EXTERNAL INFORMATION SYSTEMS"/>
    <x v="15"/>
    <s v="NON- ORGANIZATIONALLY OWNED SYSTEMS / COMPONENTS / DEVICES"/>
    <n v="3"/>
    <s v="AC-20-3"/>
    <s v=" "/>
    <s v="N"/>
    <m/>
    <s v=""/>
    <s v="N"/>
    <s v=" "/>
    <s v="N"/>
    <s v=" "/>
    <s v="P1"/>
    <s v="Y"/>
  </r>
  <r>
    <x v="0"/>
    <x v="0"/>
    <s v="USE OF EXTERNAL INFORMATION SYSTEMS"/>
    <x v="15"/>
    <s v="NETWORK ACCESSIBLE STORAGE DEVICES"/>
    <n v="4"/>
    <s v="AC-20-4"/>
    <s v=" "/>
    <s v="N"/>
    <m/>
    <s v=""/>
    <s v="N"/>
    <s v=" "/>
    <s v="N"/>
    <s v=" "/>
    <s v="P1"/>
    <s v="Y"/>
  </r>
  <r>
    <x v="0"/>
    <x v="0"/>
    <s v="INFORMATION SHARING"/>
    <x v="16"/>
    <s v=""/>
    <n v="0"/>
    <s v="AC-21-0"/>
    <s v="AC-3"/>
    <s v="N"/>
    <m/>
    <s v=""/>
    <s v="Y"/>
    <s v="AC-21-0"/>
    <s v="Y"/>
    <s v="AC-21-0"/>
    <s v="P2"/>
    <s v="Y"/>
  </r>
  <r>
    <x v="0"/>
    <x v="0"/>
    <s v="INFORMATION SHARING"/>
    <x v="16"/>
    <s v="AUTOMATED DECISION SUPPORT"/>
    <n v="1"/>
    <s v="AC-21-1"/>
    <s v=" "/>
    <s v="N"/>
    <m/>
    <s v=""/>
    <s v="N"/>
    <s v=" "/>
    <s v="N"/>
    <s v=" "/>
    <s v="P2"/>
    <s v="Y"/>
  </r>
  <r>
    <x v="0"/>
    <x v="0"/>
    <s v="INFORMATION SHARING"/>
    <x v="16"/>
    <s v="INFORMATION SEARCH AND RETRIEVAL"/>
    <n v="2"/>
    <s v="AC-21-2"/>
    <s v=" "/>
    <s v="N"/>
    <m/>
    <s v=""/>
    <s v="N"/>
    <s v=" "/>
    <s v="N"/>
    <s v=" "/>
    <s v="P2"/>
    <s v="Y"/>
  </r>
  <r>
    <x v="0"/>
    <x v="0"/>
    <s v="PUBLICLY ACCESSIBLE CONTENT"/>
    <x v="17"/>
    <s v=""/>
    <n v="0"/>
    <s v="AC-22-0"/>
    <s v="AC-3, AC-4, AT-2, AT-3, AU-13"/>
    <s v="Y"/>
    <s v="AC-22-0"/>
    <s v="Document and Assess"/>
    <s v="Y"/>
    <s v="AC-22-0"/>
    <s v="Y"/>
    <s v="AC-22-0"/>
    <s v="P3"/>
    <s v="Y"/>
  </r>
  <r>
    <x v="1"/>
    <x v="1"/>
    <s v="SECURITY AWARENESS AND TRAINING POLICY AND PROCEDURES"/>
    <x v="18"/>
    <s v=""/>
    <n v="0"/>
    <s v="AT-1-0"/>
    <s v="PM-9"/>
    <s v="Y"/>
    <s v="AT-1-0"/>
    <s v="Attest"/>
    <s v="Y"/>
    <s v="AT-1-0"/>
    <s v="Y"/>
    <s v="AT-1-0"/>
    <s v="P1"/>
    <s v="Y"/>
  </r>
  <r>
    <x v="1"/>
    <x v="1"/>
    <s v="SECURITY AWARENESS TRAINING"/>
    <x v="19"/>
    <s v=""/>
    <n v="0"/>
    <s v="AT-2-0"/>
    <s v="AT-3, AT-4, PL-4"/>
    <s v="Y"/>
    <s v="AT-2-0"/>
    <s v="Attest"/>
    <s v="Y"/>
    <s v="AT-2-0"/>
    <s v="Y"/>
    <s v="AT-2-0"/>
    <s v="P1"/>
    <s v="Y"/>
  </r>
  <r>
    <x v="1"/>
    <x v="1"/>
    <s v="SECURITY AWARENESS TRAINING"/>
    <x v="19"/>
    <s v="PRACTICAL EXERCISES"/>
    <n v="1"/>
    <s v="AT-2-1"/>
    <s v="CA-2,CA-7,CP-4,IR-13"/>
    <s v="N"/>
    <m/>
    <s v=""/>
    <s v="N"/>
    <s v=" "/>
    <s v="N"/>
    <s v=" "/>
    <s v="P1"/>
    <s v="Y"/>
  </r>
  <r>
    <x v="1"/>
    <x v="1"/>
    <s v="SECURITY AWARENESS TRAINING"/>
    <x v="19"/>
    <s v="INSIDER THREAT"/>
    <n v="2"/>
    <s v="AT-2-2"/>
    <s v="PL-4,PM-12,PS-3,PS-6"/>
    <s v="N"/>
    <m/>
    <s v=""/>
    <s v="Y"/>
    <s v="AT-2-2"/>
    <s v="Y"/>
    <s v="AT-2-2"/>
    <s v="P1"/>
    <s v="Y"/>
  </r>
  <r>
    <x v="1"/>
    <x v="1"/>
    <s v="ROLE-BASED SECURITY TRAINING"/>
    <x v="20"/>
    <s v=""/>
    <n v="0"/>
    <s v="AT-3-0"/>
    <s v="AT-2, AT-4, PL-4, PS-7, SA-3, SA-12, SA-16"/>
    <s v="Y"/>
    <s v="AT-3-0"/>
    <s v="Attest"/>
    <s v="Y"/>
    <s v="AT-3-0"/>
    <s v="Y"/>
    <s v="AT-3-0"/>
    <s v="P1"/>
    <s v="Y"/>
  </r>
  <r>
    <x v="1"/>
    <x v="1"/>
    <s v="ROLE-BASED SECURITY TRAINING"/>
    <x v="20"/>
    <s v="ENVIRONMENTAL CONTROLS"/>
    <n v="1"/>
    <s v="AT-3-1"/>
    <s v="PE-1,PE-13,PE-14,PE-15"/>
    <s v="N"/>
    <m/>
    <s v=""/>
    <s v="N"/>
    <s v=" "/>
    <s v="N"/>
    <s v=" "/>
    <s v="P1"/>
    <s v="Y"/>
  </r>
  <r>
    <x v="1"/>
    <x v="1"/>
    <s v="ROLE-BASED SECURITY TRAINING"/>
    <x v="20"/>
    <s v="PHYSICAL SECURITY CONTROLS"/>
    <n v="2"/>
    <s v="AT-3-2"/>
    <s v="PE-2,PE-3,PE-4,PE-5"/>
    <s v="N"/>
    <m/>
    <s v=""/>
    <s v="N"/>
    <s v=" "/>
    <s v="N"/>
    <s v=" "/>
    <s v="P1"/>
    <s v="Y"/>
  </r>
  <r>
    <x v="1"/>
    <x v="1"/>
    <s v="ROLE-BASED SECURITY TRAINING"/>
    <x v="20"/>
    <s v="PRACTICAL EXERCISES"/>
    <n v="3"/>
    <s v="AT-3-3"/>
    <s v=" "/>
    <s v="N"/>
    <m/>
    <s v=""/>
    <s v="N"/>
    <s v=" "/>
    <s v="Y"/>
    <s v="AT-3-3"/>
    <s v="P1"/>
    <s v="Y"/>
  </r>
  <r>
    <x v="1"/>
    <x v="1"/>
    <s v="ROLE-BASED SECURITY TRAINING"/>
    <x v="20"/>
    <s v="SUSPICIOUS COMMUNICATIONS AND ANOMALOUS SYSTEM BEHAVIOR"/>
    <n v="4"/>
    <s v="AT-3-4"/>
    <s v=" "/>
    <s v="N"/>
    <m/>
    <s v=""/>
    <s v="N"/>
    <s v=" "/>
    <s v="Y"/>
    <s v="AT-3-4"/>
    <s v="P1"/>
    <s v="Y"/>
  </r>
  <r>
    <x v="1"/>
    <x v="1"/>
    <s v="SECURITY TRAINING RECORDS"/>
    <x v="21"/>
    <s v=""/>
    <n v="0"/>
    <s v="AT-4-0"/>
    <s v="AT-2, AT-3, PM-14"/>
    <s v="Y"/>
    <s v="AT-4-0"/>
    <s v="Attest"/>
    <s v="Y"/>
    <s v="AT-4-0"/>
    <s v="Y"/>
    <s v="AT-4-0"/>
    <s v="P3"/>
    <s v="Y"/>
  </r>
  <r>
    <x v="2"/>
    <x v="2"/>
    <s v="AUDIT AND ACCOUNTABILITY POLICY AND PROCEDURES"/>
    <x v="22"/>
    <s v=""/>
    <n v="0"/>
    <s v="AU-1-0"/>
    <s v="PM-9"/>
    <s v="Y"/>
    <s v="AU-1-0"/>
    <s v="Attest"/>
    <s v="Y"/>
    <s v="AU-1-0"/>
    <s v="Y"/>
    <s v="AU-1-0"/>
    <s v="P1"/>
    <s v="Y"/>
  </r>
  <r>
    <x v="2"/>
    <x v="2"/>
    <s v="AUDIT EVENTS"/>
    <x v="23"/>
    <s v=""/>
    <n v="0"/>
    <s v="AU-2-0"/>
    <s v="AC-6, AC-17, AU-3, AU-12, MA-4, MP-2, MP-4, SI-4"/>
    <s v="Y"/>
    <s v="AU-2-0"/>
    <s v="Attest"/>
    <s v="Y"/>
    <s v="AU-2-0"/>
    <s v="Y"/>
    <s v="AU-2-0"/>
    <s v="P1"/>
    <s v="Y"/>
  </r>
  <r>
    <x v="2"/>
    <x v="2"/>
    <s v="AUDIT EVENTS"/>
    <x v="23"/>
    <s v="COMPILATION OF AUDIT RECORDS FROM MULTIPLE SOURCES"/>
    <n v="1"/>
    <s v="AU-2-1"/>
    <s v="Withdrawn"/>
    <s v="N"/>
    <m/>
    <s v=""/>
    <s v="N"/>
    <s v=" "/>
    <s v="N"/>
    <s v=" "/>
    <s v="P1"/>
    <s v="Y"/>
  </r>
  <r>
    <x v="2"/>
    <x v="2"/>
    <s v="AUDIT EVENTS"/>
    <x v="23"/>
    <s v="SELECTION OF AUDIT EVENTS BY COMPONENT"/>
    <n v="2"/>
    <s v="AU-2-2"/>
    <s v="Withdrawn"/>
    <s v="N"/>
    <m/>
    <s v=""/>
    <s v="N"/>
    <s v=" "/>
    <s v="N"/>
    <s v=" "/>
    <s v="P1"/>
    <s v="Y"/>
  </r>
  <r>
    <x v="2"/>
    <x v="2"/>
    <s v="AUDIT EVENTS"/>
    <x v="23"/>
    <s v="REVIEWS AND UPDATES"/>
    <n v="3"/>
    <s v="AU-2-3"/>
    <s v=" "/>
    <s v="N"/>
    <m/>
    <s v=""/>
    <s v="Y"/>
    <s v="AU-2-3"/>
    <s v="Y"/>
    <s v="AU-2-3"/>
    <s v="P1"/>
    <s v="Y"/>
  </r>
  <r>
    <x v="2"/>
    <x v="2"/>
    <s v="AUDIT EVENTS"/>
    <x v="23"/>
    <s v="PRIVILEGED FUNCTIONS"/>
    <n v="4"/>
    <s v="AU-2-4"/>
    <s v="Withdrawn"/>
    <s v="N"/>
    <m/>
    <s v=""/>
    <s v="N"/>
    <s v=" "/>
    <s v="N"/>
    <s v=" "/>
    <s v="P1"/>
    <s v="Y"/>
  </r>
  <r>
    <x v="2"/>
    <x v="2"/>
    <s v="CONTENT OF AUDIT RECORDS"/>
    <x v="24"/>
    <s v=""/>
    <n v="0"/>
    <s v="AU-3-0"/>
    <s v="AU-2, AU-8, AU-12, SI-11"/>
    <s v="Y"/>
    <s v="AU-3-0"/>
    <s v="Document and Assess"/>
    <s v="Y"/>
    <s v="AU-3-0"/>
    <s v="Y"/>
    <s v="AU-3-0"/>
    <s v="P1"/>
    <s v="Y"/>
  </r>
  <r>
    <x v="2"/>
    <x v="2"/>
    <s v="CONTENT OF AUDIT RECORDS"/>
    <x v="24"/>
    <s v="ADDITIONAL AUDIT INFORMATION"/>
    <n v="1"/>
    <s v="AU-3-1"/>
    <s v=" "/>
    <s v="N"/>
    <m/>
    <s v=""/>
    <s v="Y"/>
    <s v="AU-3-1"/>
    <s v="Y"/>
    <s v="AU-3-1"/>
    <s v="P1"/>
    <s v="Y"/>
  </r>
  <r>
    <x v="2"/>
    <x v="2"/>
    <s v="CONTENT OF AUDIT RECORDS"/>
    <x v="24"/>
    <s v="CENTRALIZED MANAGEMENT OF PLANNED AUDIT RECORD CONTENT"/>
    <n v="2"/>
    <s v="AU-3-2"/>
    <s v="AU-6,AU-7"/>
    <s v="N"/>
    <m/>
    <s v=""/>
    <s v="N"/>
    <s v=" "/>
    <s v="Y"/>
    <s v="AU-3-2"/>
    <s v="P1"/>
    <s v="Y"/>
  </r>
  <r>
    <x v="2"/>
    <x v="2"/>
    <s v="AUDIT STORAGE CAPACITY"/>
    <x v="25"/>
    <s v=""/>
    <n v="0"/>
    <s v="AU-4-0"/>
    <s v="AU-2, AU-5, AU-6, AU-7, AU-11, SI-4"/>
    <s v="Y"/>
    <s v="AU-4-0"/>
    <s v="NSO"/>
    <s v="Y"/>
    <s v="AU-4-0"/>
    <s v="Y"/>
    <s v="AU-4-0"/>
    <s v="P1"/>
    <s v="Y"/>
  </r>
  <r>
    <x v="2"/>
    <x v="2"/>
    <s v="AUDIT STORAGE CAPACITY"/>
    <x v="25"/>
    <s v="TRANSFER TO ALTERNATE STORAGE"/>
    <n v="1"/>
    <s v="AU-4-1"/>
    <s v=" "/>
    <s v="N"/>
    <m/>
    <s v=""/>
    <s v="N"/>
    <s v=" "/>
    <s v="N"/>
    <s v=" "/>
    <s v="P1"/>
    <s v="Y"/>
  </r>
  <r>
    <x v="2"/>
    <x v="2"/>
    <s v="RESPONSE TO AUDIT PROCESSING FAILURES"/>
    <x v="26"/>
    <s v=""/>
    <n v="0"/>
    <s v="AU-5-0"/>
    <s v="AU-4, SI-12"/>
    <s v="Y"/>
    <s v="AU-5-0"/>
    <s v="Document and Assess"/>
    <s v="Y"/>
    <s v="AU-5-0"/>
    <s v="Y"/>
    <s v="AU-5-0"/>
    <s v="P1"/>
    <s v="Y"/>
  </r>
  <r>
    <x v="2"/>
    <x v="2"/>
    <s v="RESPONSE TO AUDIT PROCESSING FAILURES"/>
    <x v="26"/>
    <s v="AUDIT STORAGE CAPACITY"/>
    <n v="1"/>
    <s v="AU-5-1"/>
    <s v=" "/>
    <s v="N"/>
    <m/>
    <s v=""/>
    <s v="N"/>
    <s v=" "/>
    <s v="Y"/>
    <s v="AU-5-1"/>
    <s v="P1"/>
    <s v="Y"/>
  </r>
  <r>
    <x v="2"/>
    <x v="2"/>
    <s v="RESPONSE TO AUDIT PROCESSING FAILURES"/>
    <x v="26"/>
    <s v="REAL-TIME ALERTS"/>
    <n v="2"/>
    <s v="AU-5-2"/>
    <s v=" "/>
    <s v="N"/>
    <m/>
    <s v=""/>
    <s v="N"/>
    <s v=" "/>
    <s v="Y"/>
    <s v="AU-5-2"/>
    <s v="P1"/>
    <s v="Y"/>
  </r>
  <r>
    <x v="2"/>
    <x v="2"/>
    <s v="RESPONSE TO AUDIT PROCESSING FAILURES"/>
    <x v="26"/>
    <s v="CONFIGURABLE TRAFFIC VOLUME THRESHOLDS"/>
    <n v="3"/>
    <s v="AU-5-3"/>
    <s v=" "/>
    <s v="N"/>
    <m/>
    <s v=""/>
    <s v="N"/>
    <s v=" "/>
    <s v="N"/>
    <s v=" "/>
    <s v="P1"/>
    <s v="Y"/>
  </r>
  <r>
    <x v="2"/>
    <x v="2"/>
    <s v="RESPONSE TO AUDIT PROCESSING FAILURES"/>
    <x v="26"/>
    <s v="SHUTDOWN ON FAILURE"/>
    <n v="4"/>
    <s v="AU-5-4"/>
    <s v="AU-15"/>
    <s v="N"/>
    <m/>
    <s v=""/>
    <s v="N"/>
    <s v=" "/>
    <s v="N"/>
    <s v=" "/>
    <s v="P1"/>
    <s v="Y"/>
  </r>
  <r>
    <x v="2"/>
    <x v="2"/>
    <s v="AUDIT REVIEW, ANALYSIS, AND REPORTING"/>
    <x v="27"/>
    <s v=""/>
    <n v="0"/>
    <s v="AU-6-0"/>
    <s v="AC-2, AC-3, AC-6, AC-17, AT-3, AU-7, AU-16, CA-7, CM-5, CM-10, CM-11, IA-3, IA-5, IR-5, IR-6, MA-4, MP-4, PE-3, PE-6, PE-14, PE-16, RA-5, SC-7, SC-18, SC-19, SI-3, SI-4, SI-7"/>
    <s v="Y"/>
    <s v="AU-6-0"/>
    <s v="Document and Assess"/>
    <s v="Y"/>
    <s v="AU-6-0"/>
    <s v="Y"/>
    <s v="AU-6-0"/>
    <s v="P1"/>
    <s v="Y"/>
  </r>
  <r>
    <x v="2"/>
    <x v="2"/>
    <s v="AUDIT REVIEW, ANALYSIS, AND REPORTING"/>
    <x v="27"/>
    <s v="PROCESS INTEGRATION"/>
    <n v="1"/>
    <s v="AU-6-1"/>
    <s v="AU-12,PM-7"/>
    <s v="N"/>
    <m/>
    <s v=""/>
    <s v="Y"/>
    <s v="AU-6-1"/>
    <s v="Y"/>
    <s v="AU-6-1"/>
    <s v="P1"/>
    <s v="Y"/>
  </r>
  <r>
    <x v="2"/>
    <x v="2"/>
    <s v="AUDIT REVIEW, ANALYSIS, AND REPORTING"/>
    <x v="27"/>
    <s v="AUTOMATED SECURITY ALERTS"/>
    <n v="2"/>
    <s v="AU-6-2"/>
    <s v="Withdrawn"/>
    <s v="N"/>
    <m/>
    <s v=""/>
    <s v="N"/>
    <s v=" "/>
    <s v="N"/>
    <s v=" "/>
    <s v="P1"/>
    <s v="Y"/>
  </r>
  <r>
    <x v="2"/>
    <x v="2"/>
    <s v="AUDIT REVIEW, ANALYSIS, AND REPORTING"/>
    <x v="27"/>
    <s v="CORRELATE AUDIT REPOSITORIES"/>
    <n v="3"/>
    <s v="AU-6-3"/>
    <s v="AU-12,IR-4"/>
    <s v="N"/>
    <m/>
    <s v=""/>
    <s v="Y"/>
    <s v="AU-6-3"/>
    <s v="Y"/>
    <s v="AU-6-3"/>
    <s v="P1"/>
    <s v="Y"/>
  </r>
  <r>
    <x v="2"/>
    <x v="2"/>
    <s v="AUDIT REVIEW, ANALYSIS, AND REPORTING"/>
    <x v="27"/>
    <s v="CENTRAL REVIEW AND ANALYSIS"/>
    <n v="4"/>
    <s v="AU-6-4"/>
    <s v="AU-2,AU-12"/>
    <s v="N"/>
    <m/>
    <s v=""/>
    <s v="N"/>
    <s v=" "/>
    <s v="Y"/>
    <s v="AU-6-4"/>
    <s v="P1"/>
    <s v="Y"/>
  </r>
  <r>
    <x v="2"/>
    <x v="2"/>
    <s v="AUDIT REVIEW, ANALYSIS, AND REPORTING"/>
    <x v="27"/>
    <s v="INTEGRATION / SCANNING AND MONITORING CAPABILITIES"/>
    <n v="5"/>
    <s v="AU-6-5"/>
    <s v="AU-12,IR-4,RA-5"/>
    <s v="N"/>
    <m/>
    <s v=""/>
    <s v="N"/>
    <s v=" "/>
    <s v="Y"/>
    <s v="AU-6-5"/>
    <s v="P1"/>
    <s v="Y"/>
  </r>
  <r>
    <x v="2"/>
    <x v="2"/>
    <s v="AUDIT REVIEW, ANALYSIS, AND REPORTING"/>
    <x v="27"/>
    <s v="CORRELATION WITH PHYSICAL MONITORING"/>
    <n v="6"/>
    <s v="AU-6-6"/>
    <s v=" "/>
    <s v="N"/>
    <m/>
    <s v=""/>
    <s v="N"/>
    <s v=" "/>
    <s v="Y"/>
    <s v="AU-6-6"/>
    <s v="P1"/>
    <s v="Y"/>
  </r>
  <r>
    <x v="2"/>
    <x v="2"/>
    <s v="AUDIT REVIEW, ANALYSIS, AND REPORTING"/>
    <x v="27"/>
    <s v="PERMITTED ACTIONS"/>
    <n v="7"/>
    <s v="AU-6-7"/>
    <s v=" "/>
    <s v="N"/>
    <m/>
    <s v=""/>
    <s v="N"/>
    <s v=" "/>
    <s v="Y"/>
    <s v="AU-6-7"/>
    <s v="P1"/>
    <s v="Y"/>
  </r>
  <r>
    <x v="2"/>
    <x v="2"/>
    <s v="AUDIT REVIEW, ANALYSIS, AND REPORTING"/>
    <x v="27"/>
    <s v="FULL TEXT ANALYSIS OF PRIVILEGED COMMANDS"/>
    <n v="8"/>
    <s v="AU-6-8"/>
    <s v="AU-3,AU-9,AU-11,AU-12"/>
    <s v="N"/>
    <m/>
    <s v=""/>
    <s v="N"/>
    <s v=" "/>
    <s v="N"/>
    <s v=" "/>
    <s v="P1"/>
    <s v="Y"/>
  </r>
  <r>
    <x v="2"/>
    <x v="2"/>
    <s v="AUDIT REVIEW, ANALYSIS, AND REPORTING"/>
    <x v="27"/>
    <s v="CORRELATION WITH INFORMATION FROM NONTECHNICAL SOURCES"/>
    <n v="9"/>
    <s v="AU-6-9"/>
    <s v="AT-2"/>
    <s v="N"/>
    <m/>
    <s v=""/>
    <s v="N"/>
    <s v=" "/>
    <s v="N"/>
    <s v=" "/>
    <s v="P1"/>
    <s v="Y"/>
  </r>
  <r>
    <x v="2"/>
    <x v="2"/>
    <s v="AUDIT REVIEW, ANALYSIS, AND REPORTING"/>
    <x v="27"/>
    <s v="AUDIT LEVEL ADJUSTMENT"/>
    <n v="10"/>
    <s v="AU-6-10"/>
    <s v=" "/>
    <s v="N"/>
    <m/>
    <s v=""/>
    <s v="N"/>
    <s v=" "/>
    <s v="Y"/>
    <s v="AU-6-10"/>
    <s v="P1"/>
    <s v="Y"/>
  </r>
  <r>
    <x v="2"/>
    <x v="2"/>
    <s v="AUDIT REDUCTION AND REPORT GENERATION"/>
    <x v="28"/>
    <s v=""/>
    <n v="0"/>
    <s v="AU-7-0"/>
    <s v="AU-6"/>
    <s v="N"/>
    <m/>
    <s v=""/>
    <s v="Y"/>
    <s v="AU-7-0"/>
    <s v="Y"/>
    <s v="AU-7-0"/>
    <s v="P2"/>
    <s v="Y"/>
  </r>
  <r>
    <x v="2"/>
    <x v="2"/>
    <s v="AUDIT REDUCTION AND REPORT GENERATION"/>
    <x v="28"/>
    <s v="AUTOMATIC PROCESSING"/>
    <n v="1"/>
    <s v="AU-7-1"/>
    <s v="AU-2,AU-12"/>
    <s v="N"/>
    <m/>
    <s v=""/>
    <s v="Y"/>
    <s v="AU-7-1"/>
    <s v="Y"/>
    <s v="AU-7-1"/>
    <s v="P2"/>
    <s v="Y"/>
  </r>
  <r>
    <x v="2"/>
    <x v="2"/>
    <s v="AUDIT REDUCTION AND REPORT GENERATION"/>
    <x v="28"/>
    <s v="AUTOMATIC SORT AND SEARCH"/>
    <n v="2"/>
    <s v="AU-7-2"/>
    <s v=" "/>
    <s v="N"/>
    <m/>
    <s v=""/>
    <s v="N"/>
    <s v=" "/>
    <s v="N"/>
    <s v=" "/>
    <s v="P2"/>
    <s v="Y"/>
  </r>
  <r>
    <x v="2"/>
    <x v="2"/>
    <s v="TIME STAMPS"/>
    <x v="29"/>
    <s v=""/>
    <n v="0"/>
    <s v="AU-8-0"/>
    <s v="AU-3, AU-12"/>
    <s v="Y"/>
    <s v="AU-8-0"/>
    <s v="Attest"/>
    <s v="Y"/>
    <s v="AU-8-0"/>
    <s v="Y"/>
    <s v="AU-8-0"/>
    <s v="P1"/>
    <s v="Y"/>
  </r>
  <r>
    <x v="2"/>
    <x v="2"/>
    <s v="TIME STAMPS"/>
    <x v="29"/>
    <s v="SYNCHRONIZATION WITH AUTHORITATIVE TIME SOURCE"/>
    <n v="1"/>
    <s v="AU-8-1"/>
    <s v=" "/>
    <s v="N"/>
    <m/>
    <s v=""/>
    <s v="Y"/>
    <s v="AU-8-1"/>
    <s v="Y"/>
    <s v="AU-8-1"/>
    <s v="P1"/>
    <s v="Y"/>
  </r>
  <r>
    <x v="2"/>
    <x v="2"/>
    <s v="TIME STAMPS"/>
    <x v="29"/>
    <s v="SECONDARY AUTHORITATIVE TIME SOURCE"/>
    <n v="2"/>
    <s v="AU-8-2"/>
    <s v=" "/>
    <s v="N"/>
    <m/>
    <s v=""/>
    <s v="N"/>
    <s v=" "/>
    <s v="N"/>
    <s v=" "/>
    <s v="P1"/>
    <s v="Y"/>
  </r>
  <r>
    <x v="2"/>
    <x v="2"/>
    <s v="PROTECTION OF AUDIT INFORMATION"/>
    <x v="30"/>
    <s v=""/>
    <n v="0"/>
    <s v="AU-9-0"/>
    <s v="AC-3, AC-6, MP-2, MP-4, PE-2, PE-3, PE-6"/>
    <s v="Y"/>
    <s v="AU-9-0"/>
    <s v="Attest"/>
    <s v="Y"/>
    <s v="AU-9-0"/>
    <s v="Y"/>
    <s v="AU-9-0"/>
    <s v="P1"/>
    <s v="Y"/>
  </r>
  <r>
    <x v="2"/>
    <x v="2"/>
    <s v="PROTECTION OF AUDIT INFORMATION"/>
    <x v="30"/>
    <s v="HARDWARE WRITE-ONCE MEDIA"/>
    <n v="1"/>
    <s v="AU-9-1"/>
    <s v="AU-4,AU-5"/>
    <s v="N"/>
    <m/>
    <s v=""/>
    <s v="N"/>
    <s v=" "/>
    <s v="N"/>
    <s v=" "/>
    <s v="P1"/>
    <s v="Y"/>
  </r>
  <r>
    <x v="2"/>
    <x v="2"/>
    <s v="PROTECTION OF AUDIT INFORMATION"/>
    <x v="30"/>
    <s v="AUDIT BACKUP ON SEPARATE PHYSICAL SYSTEMS / COMPONENTS"/>
    <n v="2"/>
    <s v="AU-9-2"/>
    <s v="AU-4,AU-5,AU-11"/>
    <s v="N"/>
    <m/>
    <s v=""/>
    <s v="Y"/>
    <s v="AU-9-2"/>
    <s v="Y"/>
    <s v="AU-9-2"/>
    <s v="P1"/>
    <s v="Y"/>
  </r>
  <r>
    <x v="2"/>
    <x v="2"/>
    <s v="PROTECTION OF AUDIT INFORMATION"/>
    <x v="30"/>
    <s v="CRYPTOGRAPHIC PROTECTION"/>
    <n v="3"/>
    <s v="AU-9-3"/>
    <s v="AU-10,SC-12,SC-13"/>
    <s v="N"/>
    <m/>
    <s v=""/>
    <s v="N"/>
    <s v=" "/>
    <s v="Y"/>
    <s v="AU-9-3"/>
    <s v="P1"/>
    <s v="Y"/>
  </r>
  <r>
    <x v="2"/>
    <x v="2"/>
    <s v="PROTECTION OF AUDIT INFORMATION"/>
    <x v="30"/>
    <s v="ACCESS BY SUBSET OF PRIVILEGED USERS"/>
    <n v="4"/>
    <s v="AU-9-4"/>
    <s v="AC-5"/>
    <s v="N"/>
    <m/>
    <s v=""/>
    <s v="Y"/>
    <s v="AU-9-4"/>
    <s v="Y"/>
    <s v="AU-9-4"/>
    <s v="P1"/>
    <s v="Y"/>
  </r>
  <r>
    <x v="2"/>
    <x v="2"/>
    <s v="PROTECTION OF AUDIT INFORMATION"/>
    <x v="30"/>
    <s v="DUAL AUTHORIZATION"/>
    <n v="5"/>
    <s v="AU-9-5"/>
    <s v="AC-3,MP-2"/>
    <s v="N"/>
    <m/>
    <s v=""/>
    <s v="N"/>
    <s v=" "/>
    <s v="N"/>
    <s v=" "/>
    <s v="P1"/>
    <s v="Y"/>
  </r>
  <r>
    <x v="2"/>
    <x v="2"/>
    <s v="PROTECTION OF AUDIT INFORMATION"/>
    <x v="30"/>
    <s v="READ-ONLY ACCESS"/>
    <n v="6"/>
    <s v="AU-9-6"/>
    <s v=" "/>
    <s v="N"/>
    <m/>
    <s v=""/>
    <s v="N"/>
    <s v=" "/>
    <s v="N"/>
    <s v=" "/>
    <s v="P1"/>
    <s v="Y"/>
  </r>
  <r>
    <x v="2"/>
    <x v="2"/>
    <s v="NON-REPUDIATION"/>
    <x v="31"/>
    <s v=""/>
    <n v="0"/>
    <s v="AU-10-0"/>
    <s v="SC-12, SC-8, SC-13, SC-16, SC-17, SC-23"/>
    <s v="N"/>
    <m/>
    <s v=""/>
    <s v="N"/>
    <s v=" "/>
    <s v="Y"/>
    <s v="AU-10-0"/>
    <s v="P2"/>
    <s v="Y"/>
  </r>
  <r>
    <x v="2"/>
    <x v="2"/>
    <s v="NON-REPUDIATION"/>
    <x v="31"/>
    <s v="ASSOCIATION OF IDENTITIES"/>
    <n v="1"/>
    <s v="AU-10-1"/>
    <s v="AC-4,AC-16"/>
    <s v="N"/>
    <m/>
    <s v=""/>
    <s v="N"/>
    <s v=" "/>
    <s v="N"/>
    <s v=" "/>
    <s v="P2"/>
    <s v="Y"/>
  </r>
  <r>
    <x v="2"/>
    <x v="2"/>
    <s v="NON-REPUDIATION"/>
    <x v="31"/>
    <s v="VALIDATE BINDING OF INFORMATION PRODUCER IDENTITY"/>
    <n v="2"/>
    <s v="AU-10-2"/>
    <s v="AC-3,AC-4,AC-16"/>
    <s v="N"/>
    <m/>
    <s v=""/>
    <s v="N"/>
    <s v=" "/>
    <s v="N"/>
    <s v=" "/>
    <s v="P2"/>
    <s v="Y"/>
  </r>
  <r>
    <x v="2"/>
    <x v="2"/>
    <s v="NON-REPUDIATION"/>
    <x v="31"/>
    <s v="CHAIN OF CUSTODY"/>
    <n v="3"/>
    <s v="AU-10-3"/>
    <s v="AC-4,AC-16"/>
    <s v="N"/>
    <m/>
    <s v=""/>
    <s v="N"/>
    <s v=" "/>
    <s v="N"/>
    <s v=" "/>
    <s v="P2"/>
    <s v="Y"/>
  </r>
  <r>
    <x v="2"/>
    <x v="2"/>
    <s v="NON-REPUDIATION"/>
    <x v="31"/>
    <s v="VALIDATE BINDING OF INFORMATION REVIEWER IDENTITY"/>
    <n v="4"/>
    <s v="AU-10-4"/>
    <s v="AC-4,AC-16"/>
    <s v="N"/>
    <m/>
    <s v=""/>
    <s v="N"/>
    <s v=" "/>
    <s v="N"/>
    <s v=" "/>
    <s v="P2"/>
    <s v="Y"/>
  </r>
  <r>
    <x v="2"/>
    <x v="2"/>
    <s v="NON-REPUDIATION"/>
    <x v="31"/>
    <s v="DIGITAL SIGNATURES"/>
    <n v="5"/>
    <s v="AU-10-5"/>
    <s v="Withdrawn"/>
    <s v="N"/>
    <m/>
    <s v=""/>
    <s v="N"/>
    <s v=" "/>
    <s v="N"/>
    <s v=" "/>
    <s v="P2"/>
    <s v="Y"/>
  </r>
  <r>
    <x v="2"/>
    <x v="2"/>
    <s v="AUDIT RECORD RETENTION"/>
    <x v="32"/>
    <s v=""/>
    <n v="0"/>
    <s v="AU-11-0"/>
    <s v="AU-4, AU-5, AU-9, MP-6"/>
    <s v="Y"/>
    <s v="AU-11-0"/>
    <s v="NSO"/>
    <s v="Y"/>
    <s v="AU-11-0"/>
    <s v="Y"/>
    <s v="AU-11-0"/>
    <s v="P3"/>
    <s v="Y"/>
  </r>
  <r>
    <x v="2"/>
    <x v="2"/>
    <s v="AUDIT RECORD RETENTION"/>
    <x v="32"/>
    <s v="LONG-TERM RETRIEVAL CAPABILITY"/>
    <n v="1"/>
    <s v="AU-11-1"/>
    <s v=" "/>
    <s v="N"/>
    <m/>
    <s v=""/>
    <s v="N"/>
    <s v=" "/>
    <s v="N"/>
    <s v=" "/>
    <s v="P3"/>
    <s v="Y"/>
  </r>
  <r>
    <x v="2"/>
    <x v="2"/>
    <s v="AUDIT GENERATION"/>
    <x v="33"/>
    <s v=""/>
    <n v="0"/>
    <s v="AU-12-0"/>
    <s v="AC-3, AU-2, AU-3, AU-6, AU-7"/>
    <s v="Y"/>
    <s v="AU-12-0"/>
    <s v="Attest"/>
    <s v="Y"/>
    <s v="AU-12-0"/>
    <s v="Y"/>
    <s v="AU-12-0"/>
    <s v="P1"/>
    <s v="Y"/>
  </r>
  <r>
    <x v="2"/>
    <x v="2"/>
    <s v="AUDIT GENERATION"/>
    <x v="33"/>
    <s v="SYSTEM-WIDE / TIME-CORRELATED AUDIT TRAIL"/>
    <n v="1"/>
    <s v="AU-12-1"/>
    <s v="AU-8,AU-12"/>
    <s v="N"/>
    <m/>
    <s v=""/>
    <s v="N"/>
    <s v=" "/>
    <s v="Y"/>
    <s v="AU-12-1"/>
    <s v="P1"/>
    <s v="Y"/>
  </r>
  <r>
    <x v="2"/>
    <x v="2"/>
    <s v="AUDIT GENERATION"/>
    <x v="33"/>
    <s v="STANDARDIZED FORMATS"/>
    <n v="2"/>
    <s v="AU-12-2"/>
    <s v=" "/>
    <s v="N"/>
    <m/>
    <s v=""/>
    <s v="N"/>
    <s v=" "/>
    <s v="N"/>
    <s v=" "/>
    <s v="P1"/>
    <s v="Y"/>
  </r>
  <r>
    <x v="2"/>
    <x v="2"/>
    <s v="AUDIT GENERATION"/>
    <x v="33"/>
    <s v="CHANGES BY AUTHORIZED INDIVIDUALS"/>
    <n v="3"/>
    <s v="AU-12-3"/>
    <s v="AU-7"/>
    <s v="N"/>
    <m/>
    <s v=""/>
    <s v="N"/>
    <s v=" "/>
    <s v="Y"/>
    <s v="AU-12-3"/>
    <s v="P1"/>
    <s v="Y"/>
  </r>
  <r>
    <x v="3"/>
    <x v="3"/>
    <s v="SECURITY ASSESSMENT AND AUTHORIZATION POLICY AND PROCEDURES"/>
    <x v="34"/>
    <s v=""/>
    <n v="0"/>
    <s v="CA-1-0"/>
    <s v="PM-9"/>
    <s v="Y"/>
    <s v="CA-1-0"/>
    <s v="Attest"/>
    <s v="Y"/>
    <s v="CA-1-0"/>
    <s v="Y"/>
    <s v="CA-1-0"/>
    <s v="P1"/>
    <s v="Y"/>
  </r>
  <r>
    <x v="3"/>
    <x v="3"/>
    <s v="SECURITY ASSESSMENTS"/>
    <x v="35"/>
    <s v=""/>
    <n v="0"/>
    <s v="CA-2-0"/>
    <s v="CA-5, CA-6, CA-7, PM-9, RA-5, SA-11, SA-12, SI-4"/>
    <s v="Y"/>
    <s v="CA-2-0"/>
    <s v="Document and Assess"/>
    <s v="Y"/>
    <s v="CA-2-0"/>
    <s v="Y"/>
    <s v="CA-2-0"/>
    <s v="P2"/>
    <s v="Y"/>
  </r>
  <r>
    <x v="3"/>
    <x v="3"/>
    <s v="SECURITY ASSESSMENTS"/>
    <x v="35"/>
    <s v="INDEPENDENT ASSESSORS"/>
    <n v="1"/>
    <s v="CA-2-1"/>
    <s v=" "/>
    <s v="N"/>
    <m/>
    <s v="Attest"/>
    <s v="Y"/>
    <s v="CA-2-1"/>
    <s v="Y"/>
    <s v="CA-2-1"/>
    <s v="P2"/>
    <s v="Y"/>
  </r>
  <r>
    <x v="3"/>
    <x v="3"/>
    <s v="SECURITY ASSESSMENTS"/>
    <x v="35"/>
    <s v="SPECIALIZED ASSESSMENTS"/>
    <n v="2"/>
    <s v="CA-2-2"/>
    <s v="PE-3,SI-2"/>
    <s v="N"/>
    <m/>
    <s v=""/>
    <s v="Y"/>
    <s v="CA-2-2"/>
    <s v="Y"/>
    <s v="CA-2-2"/>
    <s v="P2"/>
    <s v="Y"/>
  </r>
  <r>
    <x v="3"/>
    <x v="3"/>
    <s v="SECURITY ASSESSMENTS"/>
    <x v="35"/>
    <s v="EXTERNAL ORGANIZATIONS"/>
    <n v="3"/>
    <s v="CA-2-3"/>
    <s v=" "/>
    <s v="N"/>
    <m/>
    <s v=""/>
    <s v="Y"/>
    <s v="CA-2-3"/>
    <s v="Y"/>
    <s v="CA-2-3"/>
    <s v="P2"/>
    <s v="Y"/>
  </r>
  <r>
    <x v="3"/>
    <x v="3"/>
    <s v="SYSTEM INTERCONNECTIONS"/>
    <x v="36"/>
    <s v=""/>
    <n v="0"/>
    <s v="CA-3-0"/>
    <s v="AC-3, AC-4, AC-20, AU-2, AU-12, AU-16, CA-7, IA-3, SA-9, SC-7, SI-4"/>
    <s v="Y"/>
    <s v="CA-3-0"/>
    <s v="Document and Assess (Conditional)"/>
    <s v="Y"/>
    <s v="CA-3-0"/>
    <s v="Y"/>
    <s v="CA-3-0"/>
    <s v="P1"/>
    <s v="Y"/>
  </r>
  <r>
    <x v="3"/>
    <x v="3"/>
    <s v="SYSTEM INTERCONNECTIONS"/>
    <x v="36"/>
    <s v="UNCLASSIFIED NATIONAL SECURITY SYSTEM CONNECTIONS"/>
    <n v="1"/>
    <s v="CA-3-1"/>
    <s v=" "/>
    <s v="N"/>
    <m/>
    <s v=""/>
    <s v="N"/>
    <s v=" "/>
    <s v="N"/>
    <s v=" "/>
    <s v="P1"/>
    <s v="Y"/>
  </r>
  <r>
    <x v="3"/>
    <x v="3"/>
    <s v="SYSTEM INTERCONNECTIONS"/>
    <x v="36"/>
    <s v="CLASSIFIED NATIONAL SECURITY SYSTEM CONNECTIONS"/>
    <n v="2"/>
    <s v="CA-3-2"/>
    <s v=" "/>
    <s v="N"/>
    <m/>
    <s v=""/>
    <s v="N"/>
    <s v=" "/>
    <s v="N"/>
    <s v=" "/>
    <s v="P1"/>
    <s v="Y"/>
  </r>
  <r>
    <x v="3"/>
    <x v="3"/>
    <s v="SYSTEM INTERCONNECTIONS"/>
    <x v="36"/>
    <s v="UNCLASSIFIED NON-NATIONAL SECURITY SYSTEM CONNECTIONS"/>
    <n v="3"/>
    <s v="CA-3-3"/>
    <s v=" "/>
    <s v="N"/>
    <m/>
    <s v=""/>
    <s v="Y"/>
    <s v="CA-3-3"/>
    <s v="Y"/>
    <s v="CA-3-3"/>
    <s v="P1"/>
    <s v="Y"/>
  </r>
  <r>
    <x v="3"/>
    <x v="3"/>
    <s v="SYSTEM INTERCONNECTIONS"/>
    <x v="36"/>
    <s v="CONNECTIONS TO PUBLIC NETWORKS"/>
    <n v="4"/>
    <s v="CA-3-4"/>
    <s v=" "/>
    <s v="N"/>
    <m/>
    <s v=""/>
    <s v="N"/>
    <s v=" "/>
    <s v="N"/>
    <s v=" "/>
    <s v="P1"/>
    <s v="Y"/>
  </r>
  <r>
    <x v="3"/>
    <x v="3"/>
    <s v="SYSTEM INTERCONNECTIONS"/>
    <x v="36"/>
    <s v="RESTRICTIONS ON EXTERNAL SYSTEM CONNECTIONS"/>
    <n v="5"/>
    <s v="CA-3-5"/>
    <s v="CM-7"/>
    <s v="N"/>
    <m/>
    <s v=""/>
    <s v="Y"/>
    <s v="CA-3-5"/>
    <s v="Y"/>
    <s v="CA-3-5"/>
    <s v="P1"/>
    <s v="Y"/>
  </r>
  <r>
    <x v="3"/>
    <x v="3"/>
    <s v="PLAN OF ACTION AND MILESTONES"/>
    <x v="37"/>
    <s v=""/>
    <n v="0"/>
    <s v="CA-5-0"/>
    <s v="CA-2, CA-7, CM-4, PM-4"/>
    <s v="Y"/>
    <s v="CA-5-0"/>
    <s v="Attest"/>
    <s v="Y"/>
    <s v="CA-5-0"/>
    <s v="Y"/>
    <s v="CA-5-0"/>
    <s v="P3"/>
    <s v="Y"/>
  </r>
  <r>
    <x v="3"/>
    <x v="3"/>
    <s v="PLAN OF ACTION AND MILESTONES"/>
    <x v="37"/>
    <s v="AUTOMATION SUPPORT FOR ACCURACY / CURRENCY"/>
    <n v="1"/>
    <s v="CA-5-1"/>
    <s v=" "/>
    <s v="N"/>
    <m/>
    <s v=""/>
    <s v="N"/>
    <s v=" "/>
    <s v="N"/>
    <s v=" "/>
    <s v="P3"/>
    <s v="Y"/>
  </r>
  <r>
    <x v="3"/>
    <x v="3"/>
    <s v="SECURITY AUTHORIZATION"/>
    <x v="38"/>
    <s v=""/>
    <n v="0"/>
    <s v="CA-6-0"/>
    <s v="CA-2, CA-7, PM-9, PM-10"/>
    <s v="Y"/>
    <s v="CA-6-0"/>
    <s v="Document and Assess"/>
    <s v="Y"/>
    <s v="CA-6-0"/>
    <s v="Y"/>
    <s v="CA-6-0"/>
    <s v="P2"/>
    <s v="Y"/>
  </r>
  <r>
    <x v="3"/>
    <x v="3"/>
    <s v="CONTINUOUS MONITORING"/>
    <x v="39"/>
    <s v=""/>
    <n v="0"/>
    <s v="CA-7-0"/>
    <s v="CA-2, CA-5, CA-6, CM-3, CM-4, PM-6, PM-9, RA-5, SA-11, SA-12, SI-2, SI-4"/>
    <s v="Y"/>
    <s v="CA-7-0"/>
    <s v="Document and Assess"/>
    <s v="Y"/>
    <s v="CA-7-0"/>
    <s v="Y"/>
    <s v="CA-7-0"/>
    <s v="P2"/>
    <s v="Y"/>
  </r>
  <r>
    <x v="3"/>
    <x v="3"/>
    <s v="CONTINUOUS MONITORING"/>
    <x v="39"/>
    <s v="INDEPENDENT ASSESSMENT"/>
    <n v="1"/>
    <s v="CA-7-1"/>
    <s v=" "/>
    <s v="N"/>
    <m/>
    <s v=""/>
    <s v="Y"/>
    <s v="CA-7-1"/>
    <s v="Y"/>
    <s v="CA-7-1"/>
    <s v="P2"/>
    <s v="Y"/>
  </r>
  <r>
    <x v="3"/>
    <x v="3"/>
    <s v="CONTINUOUS MONITORING"/>
    <x v="39"/>
    <s v="TYPES OF ASSESSMENTS"/>
    <n v="2"/>
    <s v="CA-7-2"/>
    <s v="Withdrawn"/>
    <s v="N"/>
    <m/>
    <s v=""/>
    <s v="N"/>
    <s v=" "/>
    <s v="N"/>
    <s v=" "/>
    <s v="P2"/>
    <s v="Y"/>
  </r>
  <r>
    <x v="3"/>
    <x v="3"/>
    <s v="CONTINUOUS MONITORING"/>
    <x v="39"/>
    <s v="TREND ANALYSES"/>
    <n v="3"/>
    <s v="CA-7-3"/>
    <s v=" "/>
    <s v="N"/>
    <m/>
    <s v=""/>
    <s v="N"/>
    <s v=" "/>
    <s v="Y"/>
    <s v="CA-7-3"/>
    <s v="P2"/>
    <s v="Y"/>
  </r>
  <r>
    <x v="3"/>
    <x v="3"/>
    <s v="PENETRATION TESTING"/>
    <x v="40"/>
    <s v=""/>
    <n v="0"/>
    <s v="CA-8-0"/>
    <s v="SA-12"/>
    <s v="N"/>
    <m/>
    <s v=""/>
    <s v="Y"/>
    <s v="CA-8-0"/>
    <s v="Y"/>
    <s v="CA-8-0"/>
    <s v="P2"/>
    <s v="Y"/>
  </r>
  <r>
    <x v="3"/>
    <x v="3"/>
    <s v="PENETRATION TESTING"/>
    <x v="40"/>
    <s v="INDEPENDENT PENETRATION AGENT OR TEAM"/>
    <n v="1"/>
    <s v="CA-8-1"/>
    <s v="CA-2"/>
    <s v="N"/>
    <m/>
    <s v=""/>
    <s v="Y"/>
    <s v="CA-8-1"/>
    <s v="Y"/>
    <s v="CA-8-1"/>
    <s v="P2"/>
    <s v="Y"/>
  </r>
  <r>
    <x v="3"/>
    <x v="3"/>
    <s v="PENETRATION TESTING"/>
    <x v="40"/>
    <s v="RED TEAM EXERCISES"/>
    <n v="2"/>
    <s v="CA-8-2"/>
    <s v=" "/>
    <s v="N"/>
    <m/>
    <s v=""/>
    <s v="N"/>
    <s v=" "/>
    <s v="N"/>
    <s v=" "/>
    <s v="P2"/>
    <s v="Y"/>
  </r>
  <r>
    <x v="3"/>
    <x v="3"/>
    <s v="INTERNAL SYSTEM CONNECTIONS"/>
    <x v="41"/>
    <s v=""/>
    <n v="0"/>
    <s v="CA-9-0"/>
    <s v="AC-3, AC-4, AC-18, AC-19, AU-2, AU-12, CA-7, CM-2, IA-3, SC-7, SI-4"/>
    <s v="Y"/>
    <s v="CA-9-0"/>
    <s v="Document and Assess (Conditional)"/>
    <s v="Y"/>
    <s v="CA-9-0"/>
    <s v="Y"/>
    <s v="CA-9-0"/>
    <s v="P2"/>
    <s v="Y"/>
  </r>
  <r>
    <x v="3"/>
    <x v="3"/>
    <s v="INTERNAL SYSTEM CONNECTIONS"/>
    <x v="41"/>
    <s v="SECURITY COMPLIANCE CHECKS"/>
    <n v="1"/>
    <s v="CA-9-1"/>
    <s v="CM-6"/>
    <s v="N"/>
    <m/>
    <s v=""/>
    <s v="N"/>
    <s v=" "/>
    <s v="N"/>
    <s v=" "/>
    <s v="P2"/>
    <s v="Y"/>
  </r>
  <r>
    <x v="4"/>
    <x v="4"/>
    <s v="CONFIGURATION MANAGEMENT POLICY AND PROCEDURES"/>
    <x v="42"/>
    <s v=""/>
    <n v="0"/>
    <s v="CM-1-0"/>
    <s v="PM-9"/>
    <s v="Y"/>
    <s v="CM-1-0"/>
    <s v="Attest"/>
    <s v="Y"/>
    <s v="CM-1-0"/>
    <s v="Y"/>
    <s v="CM-1-0"/>
    <s v="P1"/>
    <s v="Y"/>
  </r>
  <r>
    <x v="4"/>
    <x v="4"/>
    <s v="BASELINE CONFIGURATION"/>
    <x v="43"/>
    <s v=""/>
    <n v="0"/>
    <s v="CM-2-0"/>
    <s v="CM-3, CM-6, CM-8, CM-9, SA-10, PM-5, PM-7"/>
    <s v="Y"/>
    <s v="CM-2-0"/>
    <s v="Attest"/>
    <s v="Y"/>
    <s v="CM-2-0"/>
    <s v="Y"/>
    <s v="CM-2-0"/>
    <s v="P1"/>
    <s v="Y"/>
  </r>
  <r>
    <x v="4"/>
    <x v="4"/>
    <s v="BASELINE CONFIGURATION"/>
    <x v="43"/>
    <s v="REVIEWS AND UPDATES"/>
    <n v="1"/>
    <s v="CM-2-1"/>
    <s v="CM-5"/>
    <s v="N"/>
    <m/>
    <s v=""/>
    <s v="Y"/>
    <s v="CM-2-1"/>
    <s v="Y"/>
    <s v="CM-2-1"/>
    <s v="P1"/>
    <s v="Y"/>
  </r>
  <r>
    <x v="4"/>
    <x v="4"/>
    <s v="BASELINE CONFIGURATION"/>
    <x v="43"/>
    <s v="AUTOMATION SUPPORT FOR ACCURACY / CURRENCY"/>
    <n v="2"/>
    <s v="CM-2-2"/>
    <s v="CM-7,RA-5"/>
    <s v="N"/>
    <m/>
    <s v=""/>
    <s v="Y"/>
    <s v="CM-2-2"/>
    <s v="Y"/>
    <s v="CM-2-2"/>
    <s v="P1"/>
    <s v="Y"/>
  </r>
  <r>
    <x v="4"/>
    <x v="4"/>
    <s v="BASELINE CONFIGURATION"/>
    <x v="43"/>
    <s v="RETENTION OF PREVIOUS CONFIGURATIONS"/>
    <n v="3"/>
    <s v="CM-2-3"/>
    <s v=" "/>
    <s v="N"/>
    <m/>
    <s v=""/>
    <s v="Y"/>
    <s v="CM-2-3"/>
    <s v="Y"/>
    <s v="CM-2-3"/>
    <s v="P1"/>
    <s v="Y"/>
  </r>
  <r>
    <x v="4"/>
    <x v="4"/>
    <s v="BASELINE CONFIGURATION"/>
    <x v="43"/>
    <s v="UNAUTHORIZED SOFTWARE"/>
    <n v="4"/>
    <s v="CM-2-4"/>
    <s v="Withdrawn"/>
    <s v="N"/>
    <m/>
    <s v=""/>
    <s v="N"/>
    <s v=" "/>
    <s v="N"/>
    <s v=" "/>
    <s v="P1"/>
    <s v="Y"/>
  </r>
  <r>
    <x v="4"/>
    <x v="4"/>
    <s v="BASELINE CONFIGURATION"/>
    <x v="43"/>
    <s v="AUTHORIZED SOFTWARE"/>
    <n v="5"/>
    <s v="CM-2-5"/>
    <s v="Withdrawn"/>
    <s v="N"/>
    <m/>
    <s v=""/>
    <s v="N"/>
    <s v=" "/>
    <s v="N"/>
    <s v=" "/>
    <s v="P1"/>
    <s v="Y"/>
  </r>
  <r>
    <x v="4"/>
    <x v="4"/>
    <s v="BASELINE CONFIGURATION"/>
    <x v="43"/>
    <s v="DEVELOPMENT AND TEST ENVIRONMENTS"/>
    <n v="6"/>
    <s v="CM-2-6"/>
    <s v="CM-4,SC-3,SC-7"/>
    <s v="N"/>
    <m/>
    <s v=""/>
    <s v="N"/>
    <s v=" "/>
    <s v="N"/>
    <s v=" "/>
    <s v="P1"/>
    <s v="Y"/>
  </r>
  <r>
    <x v="4"/>
    <x v="4"/>
    <s v="BASELINE CONFIGURATION"/>
    <x v="43"/>
    <s v="CONFIGURE SYSTEMS, COMPONENTS, OR DEVICES FOR HIGH-RISK AREAS"/>
    <n v="7"/>
    <s v="CM-2-7"/>
    <s v=" "/>
    <s v="N"/>
    <m/>
    <s v=""/>
    <s v="Y"/>
    <s v="CM-2-7"/>
    <s v="Y"/>
    <s v="CM-2-7"/>
    <s v="P1"/>
    <s v="Y"/>
  </r>
  <r>
    <x v="4"/>
    <x v="4"/>
    <s v="CONFIGURATION CHANGE CONTROL"/>
    <x v="44"/>
    <s v=""/>
    <n v="0"/>
    <s v="CM-3-0"/>
    <s v="CA-7, CM-2, CM-4, CM-5, CM-6, CM-9, SA-10, SI-2, SI-12"/>
    <s v="N"/>
    <m/>
    <s v=""/>
    <s v="Y"/>
    <s v="CM-3-0"/>
    <s v="Y"/>
    <s v="CM-3-0"/>
    <s v="P1"/>
    <s v="Y"/>
  </r>
  <r>
    <x v="4"/>
    <x v="4"/>
    <s v="CONFIGURATION CHANGE CONTROL"/>
    <x v="44"/>
    <s v="AUTOMATED DOCUMENT / NOTIFICATION / PROHIBITION OF CHANGES"/>
    <n v="1"/>
    <s v="CM-3-1"/>
    <s v=" "/>
    <s v="N"/>
    <m/>
    <s v=""/>
    <s v="N"/>
    <s v=" "/>
    <s v="Y"/>
    <s v="CM-3-1"/>
    <s v="P1"/>
    <s v="Y"/>
  </r>
  <r>
    <x v="4"/>
    <x v="4"/>
    <s v="CONFIGURATION CHANGE CONTROL"/>
    <x v="44"/>
    <s v="TEST / VALIDATE / DOCUMENT CHANGES"/>
    <n v="2"/>
    <s v="CM-3-2"/>
    <s v=" "/>
    <s v="N"/>
    <m/>
    <s v=""/>
    <s v="N"/>
    <s v=" "/>
    <s v="Y"/>
    <s v="CM-3-2"/>
    <s v="P1"/>
    <s v="Y"/>
  </r>
  <r>
    <x v="4"/>
    <x v="4"/>
    <s v="CONFIGURATION CHANGE CONTROL"/>
    <x v="44"/>
    <s v="AUTOMATED CHANGE IMPLEMENTATION"/>
    <n v="3"/>
    <s v="CM-3-3"/>
    <s v=" "/>
    <s v="N"/>
    <m/>
    <s v=""/>
    <s v="N"/>
    <s v=" "/>
    <s v="N"/>
    <s v=" "/>
    <s v="P1"/>
    <s v="Y"/>
  </r>
  <r>
    <x v="4"/>
    <x v="4"/>
    <s v="CONFIGURATION CHANGE CONTROL"/>
    <x v="44"/>
    <s v="SECURITY REPRESENTATIVE"/>
    <n v="4"/>
    <s v="CM-3-4"/>
    <s v=" "/>
    <s v="N"/>
    <m/>
    <s v=""/>
    <s v="N"/>
    <s v=" "/>
    <s v="Y"/>
    <s v="CM-3-4"/>
    <s v="P1"/>
    <s v="Y"/>
  </r>
  <r>
    <x v="4"/>
    <x v="4"/>
    <s v="CONFIGURATION CHANGE CONTROL"/>
    <x v="44"/>
    <s v="AUTOMATED SECURITY RESPONSE"/>
    <n v="5"/>
    <s v="CM-3-5"/>
    <s v=" "/>
    <s v="N"/>
    <m/>
    <s v=""/>
    <s v="N"/>
    <s v=" "/>
    <s v="N"/>
    <s v=" "/>
    <s v="P1"/>
    <s v="Y"/>
  </r>
  <r>
    <x v="4"/>
    <x v="4"/>
    <s v="CONFIGURATION CHANGE CONTROL"/>
    <x v="44"/>
    <s v="CRYPTOGRAPHY MANAGEMENT"/>
    <n v="6"/>
    <s v="CM-3-6"/>
    <s v="SC-13"/>
    <s v="N"/>
    <m/>
    <s v=""/>
    <s v="N"/>
    <s v=" "/>
    <s v="Y"/>
    <s v="CM-3-6"/>
    <s v="P1"/>
    <s v="Y"/>
  </r>
  <r>
    <x v="4"/>
    <x v="4"/>
    <s v="SECURITY IMPACT ANALYSIS"/>
    <x v="45"/>
    <s v=""/>
    <n v="0"/>
    <s v="CM-4-0"/>
    <s v="CA-2, CA-7, CM-3, CM-9, SA-4, SA-5, SA-10, SI-2"/>
    <s v="Y"/>
    <s v="CM-4-0"/>
    <s v="Document and Assess"/>
    <s v="Y"/>
    <s v="CM-4-0"/>
    <s v="Y"/>
    <s v="CM-4-0"/>
    <s v="P2"/>
    <s v="Y"/>
  </r>
  <r>
    <x v="4"/>
    <x v="4"/>
    <s v="SECURITY IMPACT ANALYSIS"/>
    <x v="45"/>
    <s v="SEPARATE TEST ENVIRONMENTS"/>
    <n v="1"/>
    <s v="CM-4-1"/>
    <s v="SA-11,SC-3,SC-7"/>
    <s v="N"/>
    <m/>
    <s v=""/>
    <s v="N"/>
    <s v=" "/>
    <s v="Y"/>
    <s v="CM-4-1"/>
    <s v="P2"/>
    <s v="Y"/>
  </r>
  <r>
    <x v="4"/>
    <x v="4"/>
    <s v="SECURITY IMPACT ANALYSIS"/>
    <x v="45"/>
    <s v="VERIFICATION OF SECURITY FUNCTIONS"/>
    <n v="2"/>
    <s v="CM-4-2"/>
    <s v="SA-11"/>
    <s v="N"/>
    <m/>
    <s v=""/>
    <s v="N"/>
    <s v=" "/>
    <s v="N"/>
    <s v=" "/>
    <s v="P2"/>
    <s v="Y"/>
  </r>
  <r>
    <x v="4"/>
    <x v="4"/>
    <s v="ACCESS RESTRICTIONS FOR CHANGE"/>
    <x v="46"/>
    <s v=""/>
    <n v="0"/>
    <s v="CM-5-0"/>
    <s v="AC-3, AC-6, PE-3"/>
    <s v="N"/>
    <m/>
    <s v=""/>
    <s v="Y"/>
    <s v="CM-5-0"/>
    <s v="Y"/>
    <s v="CM-5-0"/>
    <s v="P1"/>
    <s v="Y"/>
  </r>
  <r>
    <x v="4"/>
    <x v="4"/>
    <s v="ACCESS RESTRICTIONS FOR CHANGE"/>
    <x v="46"/>
    <s v="AUTOMATED ACCESS ENFORCEMENT / AUDITING"/>
    <n v="1"/>
    <s v="CM-5-1"/>
    <s v="AU-2,AU-12,AU-6,CM-3,CM-6"/>
    <s v="N"/>
    <m/>
    <s v=""/>
    <s v="Y"/>
    <s v="CM-5-1"/>
    <s v="Y"/>
    <s v="CM-5-1"/>
    <s v="P1"/>
    <s v="Y"/>
  </r>
  <r>
    <x v="4"/>
    <x v="4"/>
    <s v="ACCESS RESTRICTIONS FOR CHANGE"/>
    <x v="46"/>
    <s v="REVIEW SYSTEM CHANGES"/>
    <n v="2"/>
    <s v="CM-5-2"/>
    <s v="AU-6,AU-7,CM-3,CM-5,PE-6,PE-8"/>
    <s v="N"/>
    <m/>
    <s v=""/>
    <s v="N"/>
    <s v=" "/>
    <s v="Y"/>
    <s v="CM-5-2"/>
    <s v="P1"/>
    <s v="Y"/>
  </r>
  <r>
    <x v="4"/>
    <x v="4"/>
    <s v="ACCESS RESTRICTIONS FOR CHANGE"/>
    <x v="46"/>
    <s v="SIGNED COMPONENTS"/>
    <n v="3"/>
    <s v="CM-5-3"/>
    <s v="CM-7,SC-13,SI-7"/>
    <s v="N"/>
    <m/>
    <s v=""/>
    <s v="Y"/>
    <s v="CM-5-3"/>
    <s v="Y"/>
    <s v="CM-5-3"/>
    <s v="P1"/>
    <s v="Y"/>
  </r>
  <r>
    <x v="4"/>
    <x v="4"/>
    <s v="ACCESS RESTRICTIONS FOR CHANGE"/>
    <x v="46"/>
    <s v="DUAL AUTHORIZATION"/>
    <n v="4"/>
    <s v="CM-5-4"/>
    <s v="AC-5,CM-3"/>
    <s v="N"/>
    <m/>
    <s v=""/>
    <s v="N"/>
    <s v=" "/>
    <s v="N"/>
    <s v=" "/>
    <s v="P1"/>
    <s v="Y"/>
  </r>
  <r>
    <x v="4"/>
    <x v="4"/>
    <s v="ACCESS RESTRICTIONS FOR CHANGE"/>
    <x v="46"/>
    <s v="LIMIT PRODUCTION / OPERATIONAL PRIVILEGES"/>
    <n v="5"/>
    <s v="CM-5-5"/>
    <s v="AC-2"/>
    <s v="N"/>
    <m/>
    <s v=""/>
    <s v="Y"/>
    <s v="CM-5-5"/>
    <s v="Y"/>
    <s v="CM-5-5"/>
    <s v="P1"/>
    <s v="Y"/>
  </r>
  <r>
    <x v="4"/>
    <x v="4"/>
    <s v="ACCESS RESTRICTIONS FOR CHANGE"/>
    <x v="46"/>
    <s v="LIMIT LIBRARY PRIVILEGES"/>
    <n v="6"/>
    <s v="CM-5-6"/>
    <s v="AC-2"/>
    <s v="N"/>
    <m/>
    <s v=""/>
    <s v="N"/>
    <s v=" "/>
    <s v="N"/>
    <s v=" "/>
    <s v="P1"/>
    <s v="Y"/>
  </r>
  <r>
    <x v="4"/>
    <x v="4"/>
    <s v="ACCESS RESTRICTIONS FOR CHANGE"/>
    <x v="46"/>
    <s v="AUTOMATIC IMPLEMENTATION OF SECURITY SAFEGUARDS"/>
    <n v="7"/>
    <s v="CM-5-7"/>
    <s v="Withdrawn"/>
    <s v="N"/>
    <m/>
    <s v=""/>
    <s v="N"/>
    <s v=" "/>
    <s v="N"/>
    <s v=" "/>
    <s v="P1"/>
    <s v="Y"/>
  </r>
  <r>
    <x v="4"/>
    <x v="4"/>
    <s v="CONFIGURATION SETTINGS"/>
    <x v="47"/>
    <s v=""/>
    <n v="0"/>
    <s v="CM-6-0"/>
    <s v="AC-19, CM-2, CM-3, CM-7, SI-4"/>
    <s v="Y"/>
    <s v="CM-6-0"/>
    <s v="Document and Assess"/>
    <s v="Y"/>
    <s v="CM-6-0"/>
    <s v="Y"/>
    <s v="CM-6-0"/>
    <s v="P1"/>
    <s v="Y"/>
  </r>
  <r>
    <x v="4"/>
    <x v="4"/>
    <s v="CONFIGURATION SETTINGS"/>
    <x v="47"/>
    <s v="AUTOMATED CENTRAL MANAGEMENT / APPLICATION / VERIFICATION"/>
    <n v="1"/>
    <s v="CM-6-1"/>
    <s v="CA-7,CM-4"/>
    <s v="N"/>
    <m/>
    <s v=""/>
    <s v="Y"/>
    <s v="CM-6-1"/>
    <s v="Y"/>
    <s v="CM-6-1"/>
    <s v="P1"/>
    <s v="Y"/>
  </r>
  <r>
    <x v="4"/>
    <x v="4"/>
    <s v="CONFIGURATION SETTINGS"/>
    <x v="47"/>
    <s v="RESPOND TO UNAUTHORIZED CHANGES"/>
    <n v="2"/>
    <s v="CM-6-2"/>
    <s v="IR-4,SI-7"/>
    <s v="N"/>
    <m/>
    <s v=""/>
    <s v="N"/>
    <s v=" "/>
    <s v="Y"/>
    <s v="CM-6-2"/>
    <s v="P1"/>
    <s v="Y"/>
  </r>
  <r>
    <x v="4"/>
    <x v="4"/>
    <s v="CONFIGURATION SETTINGS"/>
    <x v="47"/>
    <s v="UNAUTHORIZED CHANGE DETECTION"/>
    <n v="3"/>
    <s v="CM-6-3"/>
    <s v="Withdrawn"/>
    <s v="N"/>
    <m/>
    <s v=""/>
    <s v="N"/>
    <s v=" "/>
    <s v="N"/>
    <s v=" "/>
    <s v="P1"/>
    <s v="Y"/>
  </r>
  <r>
    <x v="4"/>
    <x v="4"/>
    <s v="CONFIGURATION SETTINGS"/>
    <x v="47"/>
    <s v="CONFORMANCE DEMONSTRATION"/>
    <n v="4"/>
    <s v="CM-6-4"/>
    <s v="Withdrawn"/>
    <s v="N"/>
    <m/>
    <s v=""/>
    <s v="N"/>
    <s v=" "/>
    <s v="N"/>
    <s v=" "/>
    <s v="P1"/>
    <s v="Y"/>
  </r>
  <r>
    <x v="4"/>
    <x v="4"/>
    <s v="LEAST FUNCTIONALITY"/>
    <x v="48"/>
    <s v=""/>
    <n v="0"/>
    <s v="CM-7-0"/>
    <s v="AC-6, CM-2, RA-5, SA-5, SC-7"/>
    <s v="Y"/>
    <s v="CM-7-0"/>
    <s v="Attest"/>
    <s v="Y"/>
    <s v="CM-7-0"/>
    <s v="Y"/>
    <s v="CM-7-0"/>
    <s v="P1"/>
    <s v="Y"/>
  </r>
  <r>
    <x v="4"/>
    <x v="4"/>
    <s v="LEAST FUNCTIONALITY"/>
    <x v="48"/>
    <s v="PERIODIC REVIEW"/>
    <n v="1"/>
    <s v="CM-7-1"/>
    <s v="AC-18,CM-7,IA-2"/>
    <s v="N"/>
    <m/>
    <s v=""/>
    <s v="Y"/>
    <s v="CM-7-1"/>
    <s v="Y"/>
    <s v="CM-7-1"/>
    <s v="P1"/>
    <s v="Y"/>
  </r>
  <r>
    <x v="4"/>
    <x v="4"/>
    <s v="LEAST FUNCTIONALITY"/>
    <x v="48"/>
    <s v="PREVENT PROGRAM EXECUTION"/>
    <n v="2"/>
    <s v="CM-7-2"/>
    <s v="CM-8,PM-5"/>
    <s v="N"/>
    <m/>
    <s v=""/>
    <s v="Y"/>
    <s v="CM-7-2"/>
    <s v="Y"/>
    <s v="CM-7-2"/>
    <s v="P1"/>
    <s v="Y"/>
  </r>
  <r>
    <x v="4"/>
    <x v="4"/>
    <s v="LEAST FUNCTIONALITY"/>
    <x v="48"/>
    <s v="REGISTRATION COMPLIANCE"/>
    <n v="3"/>
    <s v="CM-7-3"/>
    <s v=" "/>
    <s v="N"/>
    <m/>
    <s v=""/>
    <s v="N"/>
    <s v=" "/>
    <s v="N"/>
    <s v=" "/>
    <s v="P1"/>
    <s v="Y"/>
  </r>
  <r>
    <x v="4"/>
    <x v="4"/>
    <s v="LEAST FUNCTIONALITY"/>
    <x v="48"/>
    <s v="UNAUTHORIZED SOFTWARE / BLACKLISTING"/>
    <n v="4"/>
    <s v="CM-7-4"/>
    <s v="CM-6,CM-8,PM-5"/>
    <s v="N"/>
    <m/>
    <s v=""/>
    <s v="N"/>
    <s v=" "/>
    <s v="N"/>
    <s v=" "/>
    <s v="P1"/>
    <s v="Y"/>
  </r>
  <r>
    <x v="4"/>
    <x v="4"/>
    <s v="LEAST FUNCTIONALITY"/>
    <x v="48"/>
    <s v="AUTHORIZED SOFTWARE / WHITELISTING"/>
    <n v="5"/>
    <s v="CM-7-5"/>
    <s v="CM-2,CM-6,CM-8,PM-5,SA-10,SC-34,SI-7"/>
    <s v="N"/>
    <m/>
    <s v=""/>
    <s v="Y"/>
    <s v="CM-7-5"/>
    <s v="Y"/>
    <s v="CM-7-5"/>
    <s v="P1"/>
    <s v="Y"/>
  </r>
  <r>
    <x v="4"/>
    <x v="4"/>
    <s v="INFORMATION SYSTEM COMPONENT INVENTORY"/>
    <x v="49"/>
    <s v=""/>
    <n v="0"/>
    <s v="CM-8-0"/>
    <s v="CM-2, CM-6, PM-5"/>
    <s v="Y"/>
    <s v="CM-8-0"/>
    <s v="Document and Assess"/>
    <s v="Y"/>
    <s v="CM-8-0"/>
    <s v="Y"/>
    <s v="CM-8-0"/>
    <s v="P1"/>
    <s v="Y"/>
  </r>
  <r>
    <x v="4"/>
    <x v="4"/>
    <s v="INFORMATION SYSTEM COMPONENT INVENTORY"/>
    <x v="49"/>
    <s v="UPDATES DURING INSTALLATIONS / REMOVALS"/>
    <n v="1"/>
    <s v="CM-8-1"/>
    <s v=" "/>
    <s v="N"/>
    <m/>
    <s v=""/>
    <s v="Y"/>
    <s v="CM-8-1"/>
    <s v="Y"/>
    <s v="CM-8-1"/>
    <s v="P1"/>
    <s v="Y"/>
  </r>
  <r>
    <x v="4"/>
    <x v="4"/>
    <s v="INFORMATION SYSTEM COMPONENT INVENTORY"/>
    <x v="49"/>
    <s v="AUTOMATED MAINTENANCE"/>
    <n v="2"/>
    <s v="CM-8-2"/>
    <s v="SI-7"/>
    <s v="N"/>
    <m/>
    <s v=""/>
    <s v="N"/>
    <s v=" "/>
    <s v="Y"/>
    <s v="CM-8-2"/>
    <s v="P1"/>
    <s v="Y"/>
  </r>
  <r>
    <x v="4"/>
    <x v="4"/>
    <s v="INFORMATION SYSTEM COMPONENT INVENTORY"/>
    <x v="49"/>
    <s v="AUTOMATED UNAUTHORIZED COMPONENT DETECTION"/>
    <n v="3"/>
    <s v="CM-8-3"/>
    <s v="AC-17,AC-18,AC-19,CA-7,SI-3,SI-4,SI-7,RA-5"/>
    <s v="N"/>
    <m/>
    <s v=""/>
    <s v="Y"/>
    <s v="CM-8-3"/>
    <s v="Y"/>
    <s v="CM-8-3"/>
    <s v="P1"/>
    <s v="Y"/>
  </r>
  <r>
    <x v="4"/>
    <x v="4"/>
    <s v="INFORMATION SYSTEM COMPONENT INVENTORY"/>
    <x v="49"/>
    <s v="ACCOUNTABILITY INFORMATION"/>
    <n v="4"/>
    <s v="CM-8-4"/>
    <s v=" "/>
    <s v="N"/>
    <m/>
    <s v=""/>
    <s v="N"/>
    <s v=" "/>
    <s v="Y"/>
    <s v="CM-8-4"/>
    <s v="P1"/>
    <s v="Y"/>
  </r>
  <r>
    <x v="4"/>
    <x v="4"/>
    <s v="INFORMATION SYSTEM COMPONENT INVENTORY"/>
    <x v="49"/>
    <s v="NO DUPLICATE ACCOUNTING OF COMPONENTS"/>
    <n v="5"/>
    <s v="CM-8-5"/>
    <s v=" "/>
    <s v="N"/>
    <m/>
    <s v=""/>
    <s v="Y"/>
    <s v="CM-8-5"/>
    <s v="Y"/>
    <s v="CM-8-5"/>
    <s v="P1"/>
    <s v="Y"/>
  </r>
  <r>
    <x v="4"/>
    <x v="4"/>
    <s v="INFORMATION SYSTEM COMPONENT INVENTORY"/>
    <x v="49"/>
    <s v="ASSESSED CONFIGURATIONS / APPROVED DEVIATIONS"/>
    <n v="6"/>
    <s v="CM-8-6"/>
    <s v="CM-2,CM-6"/>
    <s v="N"/>
    <m/>
    <s v=""/>
    <s v="N"/>
    <s v=" "/>
    <s v="N"/>
    <s v=" "/>
    <s v="P1"/>
    <s v="Y"/>
  </r>
  <r>
    <x v="4"/>
    <x v="4"/>
    <s v="INFORMATION SYSTEM COMPONENT INVENTORY"/>
    <x v="49"/>
    <s v="CENTRALIZED REPOSITORY"/>
    <n v="7"/>
    <s v="CM-8-7"/>
    <s v=" "/>
    <s v="N"/>
    <m/>
    <s v=""/>
    <s v="N"/>
    <s v=" "/>
    <s v="N"/>
    <s v=" "/>
    <s v="P1"/>
    <s v="Y"/>
  </r>
  <r>
    <x v="4"/>
    <x v="4"/>
    <s v="INFORMATION SYSTEM COMPONENT INVENTORY"/>
    <x v="49"/>
    <s v="AUTOMATED LOCATION TRACKING"/>
    <n v="8"/>
    <s v="CM-8-8"/>
    <s v=" "/>
    <s v="N"/>
    <m/>
    <s v=""/>
    <s v="N"/>
    <s v=" "/>
    <s v="N"/>
    <s v=" "/>
    <s v="P1"/>
    <s v="Y"/>
  </r>
  <r>
    <x v="4"/>
    <x v="4"/>
    <s v="INFORMATION SYSTEM COMPONENT INVENTORY"/>
    <x v="49"/>
    <s v="ASSIGNMENT OF COMPONENTS TO SYSTEMS"/>
    <n v="9"/>
    <s v="CM-8-9"/>
    <s v="SA-4"/>
    <s v="N"/>
    <m/>
    <s v=""/>
    <s v="N"/>
    <s v=" "/>
    <s v="N"/>
    <s v=" "/>
    <s v="P1"/>
    <s v="Y"/>
  </r>
  <r>
    <x v="4"/>
    <x v="4"/>
    <s v="CONFIGURATION MANAGEMENT PLAN"/>
    <x v="50"/>
    <s v=""/>
    <n v="0"/>
    <s v="CM-9-0"/>
    <s v="CM-2, CM-3, CM-4, CM-5, CM-8, SA-10"/>
    <s v="N"/>
    <m/>
    <s v=""/>
    <s v="Y"/>
    <s v="CM-9-0"/>
    <s v="Y"/>
    <s v="CM-9-0"/>
    <s v="P1"/>
    <s v="Y"/>
  </r>
  <r>
    <x v="4"/>
    <x v="4"/>
    <s v="CONFIGURATION MANAGEMENT PLAN"/>
    <x v="50"/>
    <s v="ASSIGNMENT OF RESPONSIBILITY"/>
    <n v="1"/>
    <s v="CM-9-1"/>
    <s v=" "/>
    <s v="N"/>
    <m/>
    <s v=""/>
    <s v="N"/>
    <s v=" "/>
    <s v="N"/>
    <s v=" "/>
    <s v="P1"/>
    <s v="Y"/>
  </r>
  <r>
    <x v="4"/>
    <x v="4"/>
    <s v="SOFTWARE USAGE RESTRICTIONS"/>
    <x v="51"/>
    <s v=""/>
    <n v="0"/>
    <s v="CM-10-0"/>
    <s v="AC-17, CM-8, SC-7"/>
    <s v="Y"/>
    <s v="CM-10-0"/>
    <s v="NSO"/>
    <s v="Y"/>
    <s v="CM-10-0"/>
    <s v="Y"/>
    <s v="CM-10-0"/>
    <s v="P2"/>
    <s v="Y"/>
  </r>
  <r>
    <x v="4"/>
    <x v="4"/>
    <s v="SOFTWARE USAGE RESTRICTIONS"/>
    <x v="51"/>
    <s v="OPEN SOURCE SOFTWARE"/>
    <n v="1"/>
    <s v="CM-10-1"/>
    <s v=" "/>
    <s v="N"/>
    <m/>
    <s v=""/>
    <s v="Y"/>
    <s v="CM-10-1"/>
    <s v="Y"/>
    <s v="CM-10-1"/>
    <s v="P2"/>
    <s v="Y"/>
  </r>
  <r>
    <x v="4"/>
    <x v="4"/>
    <s v="USER-INSTALLED SOFTWARE"/>
    <x v="52"/>
    <s v=""/>
    <n v="0"/>
    <s v="CM-11-0"/>
    <s v="AC-3, CM-2, CM-3, CM-5, CM-6, CM-7, PL-4"/>
    <s v="Y"/>
    <s v="CM-11-0"/>
    <s v="NSO"/>
    <s v="Y"/>
    <s v="CM-11-0"/>
    <s v="Y"/>
    <s v="CM-11-0"/>
    <s v="P1"/>
    <s v="Y"/>
  </r>
  <r>
    <x v="4"/>
    <x v="4"/>
    <s v="USER-INSTALLED SOFTWARE"/>
    <x v="52"/>
    <s v="ALERTS FOR UNAUTHORIZED INSTALLATIONS"/>
    <n v="1"/>
    <s v="CM-11-1"/>
    <s v="CA-7,SI-4"/>
    <s v="N"/>
    <m/>
    <s v=""/>
    <s v="N"/>
    <s v=" "/>
    <s v="Y"/>
    <s v="CM-11-1"/>
    <s v="P1"/>
    <s v="Y"/>
  </r>
  <r>
    <x v="4"/>
    <x v="4"/>
    <s v="USER-INSTALLED SOFTWARE"/>
    <x v="52"/>
    <s v="PROHIBIT INSTALLATION WITHOUT PRIVILEGED STATUS"/>
    <n v="2"/>
    <s v="CM-11-2"/>
    <s v="AC-6"/>
    <s v="N"/>
    <m/>
    <s v=""/>
    <s v="N"/>
    <s v=" "/>
    <s v="N"/>
    <s v=" "/>
    <s v="P1"/>
    <s v="Y"/>
  </r>
  <r>
    <x v="5"/>
    <x v="5"/>
    <s v="CONTINGENCY PLANNING POLICY AND PROCEDURES"/>
    <x v="53"/>
    <s v=""/>
    <n v="0"/>
    <s v="CP-1-0"/>
    <s v="PM-9"/>
    <s v="Y"/>
    <s v="CP-1-0"/>
    <s v="Attest"/>
    <s v="Y"/>
    <s v="CP-1-0"/>
    <s v="Y"/>
    <s v="CP-1-0"/>
    <s v="P1"/>
    <s v="Y"/>
  </r>
  <r>
    <x v="5"/>
    <x v="5"/>
    <s v="CONTINGENCY PLAN"/>
    <x v="54"/>
    <s v=""/>
    <n v="0"/>
    <s v="CP-2-0"/>
    <s v="AC-14, CP-6, CP-7, CP-8, CP-9, CP-10, IR-4, IR-8, MP-2, MP-4, MP-5, PM-8, PM-11"/>
    <s v="Y"/>
    <s v="CP-2-0"/>
    <s v="NSO"/>
    <s v="Y"/>
    <s v="CP-2-0"/>
    <s v="Y"/>
    <s v="CP-2-0"/>
    <s v="P1"/>
    <s v="Y"/>
  </r>
  <r>
    <x v="5"/>
    <x v="5"/>
    <s v="CONTINGENCY PLAN"/>
    <x v="54"/>
    <s v="COORDINATE WITH RELATED PLANS"/>
    <n v="1"/>
    <s v="CP-2-1"/>
    <s v=" "/>
    <s v="N"/>
    <m/>
    <s v=""/>
    <s v="Y"/>
    <s v="CP-2-1"/>
    <s v="Y"/>
    <s v="CP-2-1"/>
    <s v="P1"/>
    <s v="Y"/>
  </r>
  <r>
    <x v="5"/>
    <x v="5"/>
    <s v="CONTINGENCY PLAN"/>
    <x v="54"/>
    <s v="CAPACITY PLANNING"/>
    <n v="2"/>
    <s v="CP-2-2"/>
    <s v=" "/>
    <s v="N"/>
    <m/>
    <s v=""/>
    <s v="Y"/>
    <s v="CP-2-2"/>
    <s v="Y"/>
    <s v="CP-2-2"/>
    <s v="P1"/>
    <s v="Y"/>
  </r>
  <r>
    <x v="5"/>
    <x v="5"/>
    <s v="CONTINGENCY PLAN"/>
    <x v="54"/>
    <s v="RESUME ESSENTIAL MISSIONS / BUSINESS FUNCTIONS"/>
    <n v="3"/>
    <s v="CP-2-3"/>
    <s v="PE-12"/>
    <s v="N"/>
    <m/>
    <s v=""/>
    <s v="Y"/>
    <s v="CP-2-3"/>
    <s v="Y"/>
    <s v="CP-2-3"/>
    <s v="P1"/>
    <s v="Y"/>
  </r>
  <r>
    <x v="5"/>
    <x v="5"/>
    <s v="CONTINGENCY PLAN"/>
    <x v="54"/>
    <s v="RESUME ALL MISSIONS / BUSINESS FUNCTIONS"/>
    <n v="4"/>
    <s v="CP-2-4"/>
    <s v="PE-12"/>
    <s v="N"/>
    <m/>
    <s v=""/>
    <s v="N"/>
    <s v=" "/>
    <s v="Y"/>
    <s v="CP-2-4"/>
    <s v="P1"/>
    <s v="Y"/>
  </r>
  <r>
    <x v="5"/>
    <x v="5"/>
    <s v="CONTINGENCY PLAN"/>
    <x v="54"/>
    <s v="CONTINUE ESSENTIAL MISSIONS / BUSINESS FUNCTIONS"/>
    <n v="5"/>
    <s v="CP-2-5"/>
    <s v="PE-12"/>
    <s v="N"/>
    <m/>
    <s v=""/>
    <s v="N"/>
    <s v=" "/>
    <s v="Y"/>
    <s v="CP-2-5"/>
    <s v="P1"/>
    <s v="Y"/>
  </r>
  <r>
    <x v="5"/>
    <x v="5"/>
    <s v="CONTINGENCY PLAN"/>
    <x v="54"/>
    <s v="ALTERNATE PROCESSING / STORAGE SITE"/>
    <n v="6"/>
    <s v="CP-2-6"/>
    <s v="PE-12"/>
    <s v="N"/>
    <m/>
    <s v=""/>
    <s v="N"/>
    <s v=" "/>
    <s v="N"/>
    <s v=" "/>
    <s v="P1"/>
    <s v="Y"/>
  </r>
  <r>
    <x v="5"/>
    <x v="5"/>
    <s v="CONTINGENCY PLAN"/>
    <x v="54"/>
    <s v="COORDINATE WITH EXTERNAL SERVICE PROVIDERS"/>
    <n v="7"/>
    <s v="CP-2-7"/>
    <s v="SA-9"/>
    <s v="N"/>
    <m/>
    <s v=""/>
    <s v="N"/>
    <s v=" "/>
    <s v="N"/>
    <s v=" "/>
    <s v="P1"/>
    <s v="Y"/>
  </r>
  <r>
    <x v="5"/>
    <x v="5"/>
    <s v="CONTINGENCY PLAN"/>
    <x v="54"/>
    <s v="IDENTIFY CRITICAL ASSETS"/>
    <n v="8"/>
    <s v="CP-2-8"/>
    <s v="SA-14,SA-15"/>
    <s v="N"/>
    <m/>
    <s v=""/>
    <s v="Y"/>
    <s v="CP-2-8"/>
    <s v="Y"/>
    <s v="CP-2-8"/>
    <s v="P1"/>
    <s v="Y"/>
  </r>
  <r>
    <x v="5"/>
    <x v="5"/>
    <s v="CONTINGENCY TRAINING"/>
    <x v="55"/>
    <s v=""/>
    <n v="0"/>
    <s v="CP-3-0"/>
    <s v="AT-2, AT-3, CP-2, IR-2"/>
    <s v="Y"/>
    <s v="CP-3-0"/>
    <s v="NSO"/>
    <s v="Y"/>
    <s v="CP-3-0"/>
    <s v="Y"/>
    <s v="CP-3-0"/>
    <s v="P2"/>
    <s v="Y"/>
  </r>
  <r>
    <x v="5"/>
    <x v="5"/>
    <s v="CONTINGENCY TRAINING"/>
    <x v="55"/>
    <s v="SIMULATED EVENTS"/>
    <n v="1"/>
    <s v="CP-3-1"/>
    <s v=" "/>
    <s v="N"/>
    <m/>
    <s v=""/>
    <s v="N"/>
    <s v=" "/>
    <s v="Y"/>
    <s v="CP-3-1"/>
    <s v="P2"/>
    <s v="Y"/>
  </r>
  <r>
    <x v="5"/>
    <x v="5"/>
    <s v="CONTINGENCY TRAINING"/>
    <x v="55"/>
    <s v="AUTOMATED TRAINING ENVIRONMENTS"/>
    <n v="2"/>
    <s v="CP-3-2"/>
    <s v=" "/>
    <s v="N"/>
    <m/>
    <s v=""/>
    <s v="N"/>
    <s v=" "/>
    <s v="N"/>
    <s v=" "/>
    <s v="P2"/>
    <s v="Y"/>
  </r>
  <r>
    <x v="5"/>
    <x v="5"/>
    <s v="CONTINGENCY PLAN TESTING"/>
    <x v="56"/>
    <s v=""/>
    <n v="0"/>
    <s v="CP-4-0"/>
    <s v="CP-2, CP-3, IR-3"/>
    <s v="Y"/>
    <s v="CP-4-0"/>
    <s v="NSO"/>
    <s v="Y"/>
    <s v="CP-4-0"/>
    <s v="Y"/>
    <s v="CP-4-0"/>
    <s v="P2"/>
    <s v="Y"/>
  </r>
  <r>
    <x v="5"/>
    <x v="5"/>
    <s v="CONTINGENCY PLAN TESTING"/>
    <x v="56"/>
    <s v="COORDINATE WITH RELATED PLANS"/>
    <n v="1"/>
    <s v="CP-4-1"/>
    <s v="IR-8,PM-8"/>
    <s v="N"/>
    <m/>
    <s v=""/>
    <s v="Y"/>
    <s v="CP-4-1"/>
    <s v="Y"/>
    <s v="CP-4-1"/>
    <s v="P2"/>
    <s v="Y"/>
  </r>
  <r>
    <x v="5"/>
    <x v="5"/>
    <s v="CONTINGENCY PLAN TESTING"/>
    <x v="56"/>
    <s v="ALTERNATE PROCESSING SITE"/>
    <n v="2"/>
    <s v="CP-4-2"/>
    <s v="CP-7"/>
    <s v="N"/>
    <m/>
    <s v=""/>
    <s v="N"/>
    <s v=" "/>
    <s v="Y"/>
    <s v="CP-4-2"/>
    <s v="P2"/>
    <s v="Y"/>
  </r>
  <r>
    <x v="5"/>
    <x v="5"/>
    <s v="CONTINGENCY PLAN TESTING"/>
    <x v="56"/>
    <s v="AUTOMATED TESTING"/>
    <n v="3"/>
    <s v="CP-4-3"/>
    <s v=" "/>
    <s v="N"/>
    <m/>
    <s v=""/>
    <s v="N"/>
    <s v=" "/>
    <s v="N"/>
    <s v=" "/>
    <s v="P2"/>
    <s v="Y"/>
  </r>
  <r>
    <x v="5"/>
    <x v="5"/>
    <s v="CONTINGENCY PLAN TESTING"/>
    <x v="56"/>
    <s v="FULL RECOVERY / RECONSTITUTION"/>
    <n v="4"/>
    <s v="CP-4-4"/>
    <s v="CP-10,SC-24"/>
    <s v="N"/>
    <m/>
    <s v=""/>
    <s v="N"/>
    <s v=" "/>
    <s v="N"/>
    <s v=" "/>
    <s v="P2"/>
    <s v="Y"/>
  </r>
  <r>
    <x v="5"/>
    <x v="5"/>
    <s v="ALTERNATE STORAGE SITE"/>
    <x v="57"/>
    <s v=""/>
    <n v="0"/>
    <s v="CP-6-0"/>
    <s v="CP-2, CP-7, CP-9, CP-10, MP-4"/>
    <s v="N"/>
    <m/>
    <s v=""/>
    <s v="Y"/>
    <s v="CP-6-0"/>
    <s v="Y"/>
    <s v="CP-6-0"/>
    <s v="P1"/>
    <s v="Y"/>
  </r>
  <r>
    <x v="5"/>
    <x v="5"/>
    <s v="ALTERNATE STORAGE SITE"/>
    <x v="57"/>
    <s v="SEPARATION FROM PRIMARY SITE"/>
    <n v="1"/>
    <s v="CP-6-1"/>
    <s v="RA-3"/>
    <s v="N"/>
    <m/>
    <s v=""/>
    <s v="Y"/>
    <s v="CP-6-1"/>
    <s v="Y"/>
    <s v="CP-6-1"/>
    <s v="P1"/>
    <s v="Y"/>
  </r>
  <r>
    <x v="5"/>
    <x v="5"/>
    <s v="ALTERNATE STORAGE SITE"/>
    <x v="57"/>
    <s v="RECOVERY TIME / POINT OBJECTIVES"/>
    <n v="2"/>
    <s v="CP-6-2"/>
    <s v=" "/>
    <s v="N"/>
    <m/>
    <s v=""/>
    <s v="N"/>
    <s v=" "/>
    <s v="Y"/>
    <s v="CP-6-2"/>
    <s v="P1"/>
    <s v="Y"/>
  </r>
  <r>
    <x v="5"/>
    <x v="5"/>
    <s v="ALTERNATE STORAGE SITE"/>
    <x v="57"/>
    <s v="ACCESSIBILITY"/>
    <n v="3"/>
    <s v="CP-6-3"/>
    <s v="RA-3"/>
    <s v="N"/>
    <m/>
    <s v=""/>
    <s v="Y"/>
    <s v="CP-6-3"/>
    <s v="Y"/>
    <s v="CP-6-3"/>
    <s v="P1"/>
    <s v="Y"/>
  </r>
  <r>
    <x v="5"/>
    <x v="5"/>
    <s v="ALTERNATE PROCESSING SITE"/>
    <x v="58"/>
    <s v=""/>
    <n v="0"/>
    <s v="CP-7-0"/>
    <s v="CP-2, CP-6, CP-8, CP-9, CP-10, MA-6"/>
    <s v="N"/>
    <m/>
    <s v=""/>
    <s v="Y"/>
    <s v="CP-7-0"/>
    <s v="Y"/>
    <s v="CP-7-0"/>
    <s v="P1"/>
    <s v="Y"/>
  </r>
  <r>
    <x v="5"/>
    <x v="5"/>
    <s v="ALTERNATE PROCESSING SITE"/>
    <x v="58"/>
    <s v="SEPARATION FROM PRIMARY SITE"/>
    <n v="1"/>
    <s v="CP-7-1"/>
    <s v="RA-3"/>
    <s v="N"/>
    <m/>
    <s v=""/>
    <s v="Y"/>
    <s v="CP-7-1"/>
    <s v="Y"/>
    <s v="CP-7-1"/>
    <s v="P1"/>
    <s v="Y"/>
  </r>
  <r>
    <x v="5"/>
    <x v="5"/>
    <s v="ALTERNATE PROCESSING SITE"/>
    <x v="58"/>
    <s v="ACCESSIBILITY"/>
    <n v="2"/>
    <s v="CP-7-2"/>
    <s v="RA-3"/>
    <s v="N"/>
    <m/>
    <s v=""/>
    <s v="Y"/>
    <s v="CP-7-2"/>
    <s v="Y"/>
    <s v="CP-7-2"/>
    <s v="P1"/>
    <s v="Y"/>
  </r>
  <r>
    <x v="5"/>
    <x v="5"/>
    <s v="ALTERNATE PROCESSING SITE"/>
    <x v="58"/>
    <s v="PRIORITY OF SERVICE"/>
    <n v="3"/>
    <s v="CP-7-3"/>
    <s v=" "/>
    <s v="N"/>
    <m/>
    <s v=""/>
    <s v="Y"/>
    <s v="CP-7-3"/>
    <s v="Y"/>
    <s v="CP-7-3"/>
    <s v="P1"/>
    <s v="Y"/>
  </r>
  <r>
    <x v="5"/>
    <x v="5"/>
    <s v="ALTERNATE PROCESSING SITE"/>
    <x v="58"/>
    <s v="PREPARATION FOR USE"/>
    <n v="4"/>
    <s v="CP-7-4"/>
    <s v="CM-2, CM-6"/>
    <s v="N"/>
    <m/>
    <s v=""/>
    <s v="N"/>
    <s v=" "/>
    <s v="Y"/>
    <s v="CP-7-4"/>
    <s v="P1"/>
    <s v="Y"/>
  </r>
  <r>
    <x v="5"/>
    <x v="5"/>
    <s v="ALTERNATE PROCESSING SITE"/>
    <x v="58"/>
    <s v="EQUIVALENT INFORMATION SECURITY SAFEGUARDS"/>
    <n v="5"/>
    <s v="CP-7-5"/>
    <s v="Withdrawn"/>
    <s v="N"/>
    <m/>
    <s v=""/>
    <s v="N"/>
    <s v=" "/>
    <s v="N"/>
    <s v=" "/>
    <s v="P1"/>
    <s v="Y"/>
  </r>
  <r>
    <x v="5"/>
    <x v="5"/>
    <s v="ALTERNATE PROCESSING SITE"/>
    <x v="58"/>
    <s v="INABILITY TO RETURN TO PRIMARY SITE"/>
    <n v="6"/>
    <s v="CP-7-6"/>
    <s v=" "/>
    <s v="N"/>
    <m/>
    <s v=""/>
    <s v="N"/>
    <s v=" "/>
    <s v="N"/>
    <s v=" "/>
    <s v="P1"/>
    <s v="Y"/>
  </r>
  <r>
    <x v="5"/>
    <x v="5"/>
    <s v="TELECOMMUNICATIONS SERVICES"/>
    <x v="59"/>
    <s v=""/>
    <n v="0"/>
    <s v="CP-8-0"/>
    <s v="CP-2, CP-6, CP-7"/>
    <s v="N"/>
    <m/>
    <s v=""/>
    <s v="Y"/>
    <s v="CP-8-0"/>
    <s v="Y"/>
    <s v="CP-8-0"/>
    <s v="P1"/>
    <s v="Y"/>
  </r>
  <r>
    <x v="5"/>
    <x v="5"/>
    <s v="TELECOMMUNICATIONS SERVICES"/>
    <x v="59"/>
    <s v="PRIORITY OF SERVICE PROVISIONS"/>
    <n v="1"/>
    <s v="CP-8-1"/>
    <s v=" "/>
    <s v="N"/>
    <m/>
    <s v=""/>
    <s v="Y"/>
    <s v="CP-8-1"/>
    <s v="Y"/>
    <s v="CP-8-1"/>
    <s v="P1"/>
    <s v="Y"/>
  </r>
  <r>
    <x v="5"/>
    <x v="5"/>
    <s v="TELECOMMUNICATIONS SERVICES"/>
    <x v="59"/>
    <s v="SINGLE POINTS OF FAILURE"/>
    <n v="2"/>
    <s v="CP-8-2"/>
    <s v=" "/>
    <s v="N"/>
    <m/>
    <s v=""/>
    <s v="Y"/>
    <s v="CP-8-2"/>
    <s v="Y"/>
    <s v="CP-8-2"/>
    <s v="P1"/>
    <s v="Y"/>
  </r>
  <r>
    <x v="5"/>
    <x v="5"/>
    <s v="TELECOMMUNICATIONS SERVICES"/>
    <x v="59"/>
    <s v="SEPARATION OF PRIMARY / ALTERNATE PROVIDERS"/>
    <n v="3"/>
    <s v="CP-8-3"/>
    <s v=" "/>
    <s v="N"/>
    <m/>
    <s v=""/>
    <s v="N"/>
    <s v=" "/>
    <s v="Y"/>
    <s v="CP-8-3"/>
    <s v="P1"/>
    <s v="Y"/>
  </r>
  <r>
    <x v="5"/>
    <x v="5"/>
    <s v="TELECOMMUNICATIONS SERVICES"/>
    <x v="59"/>
    <s v="PROVIDER CONTINGENCY PLAN"/>
    <n v="4"/>
    <s v="CP-8-4"/>
    <s v=" "/>
    <s v="N"/>
    <m/>
    <s v=""/>
    <s v="N"/>
    <s v=" "/>
    <s v="Y"/>
    <s v="CP-8-4"/>
    <s v="P1"/>
    <s v="Y"/>
  </r>
  <r>
    <x v="5"/>
    <x v="5"/>
    <s v="TELECOMMUNICATIONS SERVICES"/>
    <x v="59"/>
    <s v="ALTERNATE TELECOMMUNICATION SERVICE TESTING"/>
    <n v="5"/>
    <s v="CP-8-5"/>
    <s v=" "/>
    <s v="N"/>
    <m/>
    <s v=""/>
    <s v="N"/>
    <s v=" "/>
    <s v="N"/>
    <s v=" "/>
    <s v="P1"/>
    <s v="Y"/>
  </r>
  <r>
    <x v="5"/>
    <x v="5"/>
    <s v="INFORMATION SYSTEM BACKUP"/>
    <x v="60"/>
    <s v=""/>
    <n v="0"/>
    <s v="CP-9-0"/>
    <s v="CP-2, CP-6, MP-4, MP-5, SC-13"/>
    <s v="Y"/>
    <s v="CP-9-0"/>
    <s v="Document and Assess"/>
    <s v="Y"/>
    <s v="CP-9-0"/>
    <s v="Y"/>
    <s v="CP-9-0"/>
    <s v="P1"/>
    <s v="Y"/>
  </r>
  <r>
    <x v="5"/>
    <x v="5"/>
    <s v="INFORMATION SYSTEM BACKUP"/>
    <x v="60"/>
    <s v="TESTING FOR RELIABILITY / INTEGRITY"/>
    <n v="1"/>
    <s v="CP-9-1"/>
    <s v="CP-4"/>
    <s v="N"/>
    <m/>
    <s v=""/>
    <s v="Y"/>
    <s v="CP-9-1"/>
    <s v="Y"/>
    <s v="CP-9-1"/>
    <s v="P1"/>
    <s v="Y"/>
  </r>
  <r>
    <x v="5"/>
    <x v="5"/>
    <s v="INFORMATION SYSTEM BACKUP"/>
    <x v="60"/>
    <s v="TEST RESTORATION USING SAMPLING"/>
    <n v="2"/>
    <s v="CP-9-2"/>
    <s v="CP-4"/>
    <s v="N"/>
    <m/>
    <s v=""/>
    <s v="N"/>
    <s v=" "/>
    <s v="Y"/>
    <s v="CP-9-2"/>
    <s v="P1"/>
    <s v="Y"/>
  </r>
  <r>
    <x v="5"/>
    <x v="5"/>
    <s v="INFORMATION SYSTEM BACKUP"/>
    <x v="60"/>
    <s v="SEPARATE STORAGE FOR CRITICAL INFORMATION"/>
    <n v="3"/>
    <s v="CP-9-3"/>
    <s v="CM-2,CM-8"/>
    <s v="N"/>
    <m/>
    <s v=""/>
    <s v="Y"/>
    <s v="CP-9-3"/>
    <s v="Y"/>
    <s v="CP-9-3"/>
    <s v="P1"/>
    <s v="Y"/>
  </r>
  <r>
    <x v="5"/>
    <x v="5"/>
    <s v="INFORMATION SYSTEM BACKUP"/>
    <x v="60"/>
    <s v="PROTECTION FROM UNAUTHORIZED MODIFICATION"/>
    <n v="4"/>
    <s v="CP-9-4"/>
    <s v="Withdrawn"/>
    <s v="N"/>
    <m/>
    <s v=""/>
    <s v="N"/>
    <s v=" "/>
    <s v="N"/>
    <s v=" "/>
    <s v="P1"/>
    <s v="Y"/>
  </r>
  <r>
    <x v="5"/>
    <x v="5"/>
    <s v="INFORMATION SYSTEM BACKUP"/>
    <x v="60"/>
    <s v="TRANSFER TO ALTERNATE STORAGE SITE"/>
    <n v="5"/>
    <s v="CP-9-5"/>
    <s v=" "/>
    <s v="N"/>
    <m/>
    <s v=""/>
    <s v="N"/>
    <s v=" "/>
    <s v="Y"/>
    <s v="CP-9-5"/>
    <s v="P1"/>
    <s v="Y"/>
  </r>
  <r>
    <x v="5"/>
    <x v="5"/>
    <s v="INFORMATION SYSTEM BACKUP"/>
    <x v="60"/>
    <s v="REDUNDANT SECONDARY SYSTEM"/>
    <n v="6"/>
    <s v="CP-9-6"/>
    <s v="CP-7,CP-10"/>
    <s v="N"/>
    <m/>
    <s v=""/>
    <s v="N"/>
    <s v=" "/>
    <s v="N"/>
    <s v=" "/>
    <s v="P1"/>
    <s v="Y"/>
  </r>
  <r>
    <x v="5"/>
    <x v="5"/>
    <s v="INFORMATION SYSTEM BACKUP"/>
    <x v="60"/>
    <s v="DUAL AUTHORIZATION"/>
    <n v="7"/>
    <s v="CP-9-7"/>
    <s v="AC-3,MP-2"/>
    <s v="N"/>
    <m/>
    <s v=""/>
    <s v="N"/>
    <s v=" "/>
    <s v="N"/>
    <s v=" "/>
    <s v="P1"/>
    <s v="Y"/>
  </r>
  <r>
    <x v="5"/>
    <x v="5"/>
    <s v="INFORMATION SYSTEM RECOVERY AND RECONSTITUTION"/>
    <x v="61"/>
    <s v=""/>
    <n v="0"/>
    <s v="CP-10-0"/>
    <s v="CA-2, CA-6, CA-7, CP-2, CP-6, CP-7, CP-9, SC-24"/>
    <s v="Y"/>
    <s v="CP-10-0"/>
    <s v="NSO"/>
    <s v="Y"/>
    <s v="CP-10-0"/>
    <s v="Y"/>
    <s v="CP-10-0"/>
    <s v="P1"/>
    <s v="Y"/>
  </r>
  <r>
    <x v="5"/>
    <x v="5"/>
    <s v="INFORMATION SYSTEM RECOVERY AND RECONSTITUTION"/>
    <x v="61"/>
    <s v="CONTINGENCY PLAN TESTING"/>
    <n v="1"/>
    <s v="CP-10-1"/>
    <s v="Withdrawn"/>
    <s v="N"/>
    <m/>
    <s v=""/>
    <s v="N"/>
    <s v=" "/>
    <s v="N"/>
    <s v=" "/>
    <s v="P1"/>
    <s v="Y"/>
  </r>
  <r>
    <x v="5"/>
    <x v="5"/>
    <s v="INFORMATION SYSTEM RECOVERY AND RECONSTITUTION"/>
    <x v="61"/>
    <s v="TRANSACTION RECOVERY"/>
    <n v="2"/>
    <s v="CP-10-2"/>
    <s v=" "/>
    <s v="N"/>
    <m/>
    <s v=""/>
    <s v="Y"/>
    <s v="CP-10-2"/>
    <s v="Y"/>
    <s v="CP-10-2"/>
    <s v="P1"/>
    <s v="Y"/>
  </r>
  <r>
    <x v="5"/>
    <x v="5"/>
    <s v="INFORMATION SYSTEM RECOVERY AND RECONSTITUTION"/>
    <x v="61"/>
    <s v="COMPENSATING SECURITY CONTROLS"/>
    <n v="3"/>
    <s v="CP-10-3"/>
    <s v="Withdrawn"/>
    <s v="N"/>
    <m/>
    <s v=""/>
    <s v="N"/>
    <s v=" "/>
    <s v="N"/>
    <s v=" "/>
    <s v="P1"/>
    <s v="Y"/>
  </r>
  <r>
    <x v="5"/>
    <x v="5"/>
    <s v="INFORMATION SYSTEM RECOVERY AND RECONSTITUTION"/>
    <x v="61"/>
    <s v="RESTORE WITHIN TIME PERIOD"/>
    <n v="4"/>
    <s v="CP-10-4"/>
    <s v="CM-2"/>
    <s v="N"/>
    <m/>
    <s v=""/>
    <s v="N"/>
    <s v=" "/>
    <s v="Y"/>
    <s v="CP-10-4"/>
    <s v="P1"/>
    <s v="Y"/>
  </r>
  <r>
    <x v="5"/>
    <x v="5"/>
    <s v="INFORMATION SYSTEM RECOVERY AND RECONSTITUTION"/>
    <x v="61"/>
    <s v="FAILOVER CAPABILITY"/>
    <n v="5"/>
    <s v="CP-10-5"/>
    <s v="Withdrawn"/>
    <s v="N"/>
    <m/>
    <s v=""/>
    <s v="N"/>
    <s v=" "/>
    <s v="N"/>
    <s v=" "/>
    <s v="P1"/>
    <s v="Y"/>
  </r>
  <r>
    <x v="5"/>
    <x v="5"/>
    <s v="INFORMATION SYSTEM RECOVERY AND RECONSTITUTION"/>
    <x v="61"/>
    <s v="COMPONENT PROTECTION"/>
    <n v="6"/>
    <s v="CP-10-6"/>
    <s v="AC-3,AC-6,PE-3"/>
    <s v="N"/>
    <m/>
    <s v=""/>
    <s v="N"/>
    <s v=" "/>
    <s v="N"/>
    <s v=" "/>
    <s v="P1"/>
    <s v="Y"/>
  </r>
  <r>
    <x v="6"/>
    <x v="6"/>
    <s v="IDENTIFICATION AND AUTHENTICATION POLICY AND PROCEDURES"/>
    <x v="62"/>
    <s v=""/>
    <n v="0"/>
    <s v="IA-1-0"/>
    <s v="PM-9"/>
    <s v="Y"/>
    <s v="IA-1-0"/>
    <s v="Attest"/>
    <s v="Y"/>
    <s v="IA-1-0"/>
    <s v="Y"/>
    <s v="IA-1-0"/>
    <s v="P1"/>
    <s v="Y"/>
  </r>
  <r>
    <x v="6"/>
    <x v="6"/>
    <s v="IDENTIFICATION AND AUTHENTICATION (ORGANIZATIONAL USERS)"/>
    <x v="63"/>
    <s v=""/>
    <n v="0"/>
    <s v="IA-2-0"/>
    <s v="AC-2, AC-3, AC-14, AC-17, AC-18, IA-4, IA-5, IA-8"/>
    <s v="Y"/>
    <s v="IA-2-0"/>
    <s v="NSO, Attest"/>
    <s v="Y"/>
    <s v="IA-2-0"/>
    <s v="Y"/>
    <s v="IA-2-0"/>
    <s v="P1"/>
    <s v="Y"/>
  </r>
  <r>
    <x v="6"/>
    <x v="6"/>
    <s v="IDENTIFICATION AND AUTHENTICATION (ORGANIZATIONAL USERS)"/>
    <x v="63"/>
    <s v="NETWORK ACCESS TO PRIVILEGED ACCOUNTS"/>
    <n v="1"/>
    <s v="IA-2-1"/>
    <s v="AC-6"/>
    <s v="Y"/>
    <s v="IA-2-1"/>
    <s v="Document and Assess"/>
    <s v="Y"/>
    <s v="IA-2-1"/>
    <s v="Y"/>
    <s v="IA-2-1"/>
    <s v="P1"/>
    <s v="Y"/>
  </r>
  <r>
    <x v="6"/>
    <x v="6"/>
    <s v="IDENTIFICATION AND AUTHENTICATION (ORGANIZATIONAL USERS)"/>
    <x v="63"/>
    <s v="NETWORK ACCESS TO NON-PRIVILEGED ACCOUNTS"/>
    <n v="2"/>
    <s v="IA-2-2"/>
    <s v=" "/>
    <s v="N"/>
    <m/>
    <s v=""/>
    <s v="Y"/>
    <s v="IA-2-2"/>
    <s v="Y"/>
    <s v="IA-2-2"/>
    <s v="P1"/>
    <s v="Y"/>
  </r>
  <r>
    <x v="6"/>
    <x v="6"/>
    <s v="IDENTIFICATION AND AUTHENTICATION (ORGANIZATIONAL USERS)"/>
    <x v="63"/>
    <s v="LOCAL ACCESS TO PRIVILEGED ACCOUNTS"/>
    <n v="3"/>
    <s v="IA-2-3"/>
    <s v="AC-6"/>
    <s v="N"/>
    <m/>
    <s v=""/>
    <s v="Y"/>
    <s v="IA-2-3"/>
    <s v="Y"/>
    <s v="IA-2-3"/>
    <s v="P1"/>
    <s v="Y"/>
  </r>
  <r>
    <x v="6"/>
    <x v="6"/>
    <s v="IDENTIFICATION AND AUTHENTICATION (ORGANIZATIONAL USERS)"/>
    <x v="63"/>
    <s v="LOCAL ACCESS TO NON-PRIVILEGED ACCOUNTS"/>
    <n v="4"/>
    <s v="IA-2-4"/>
    <s v=" "/>
    <s v="N"/>
    <m/>
    <s v=""/>
    <s v="N"/>
    <s v=" "/>
    <s v="Y"/>
    <s v="IA-2-4"/>
    <s v="P1"/>
    <s v="Y"/>
  </r>
  <r>
    <x v="6"/>
    <x v="6"/>
    <s v="IDENTIFICATION AND AUTHENTICATION (ORGANIZATIONAL USERS)"/>
    <x v="63"/>
    <s v="GROUP AUTHENTICATION"/>
    <n v="5"/>
    <s v="IA-2-5"/>
    <s v=" "/>
    <s v="N"/>
    <m/>
    <s v=""/>
    <s v="Y"/>
    <s v="IA-2-5"/>
    <s v="Y"/>
    <s v="IA-2-5"/>
    <s v="P1"/>
    <s v="Y"/>
  </r>
  <r>
    <x v="6"/>
    <x v="6"/>
    <s v="IDENTIFICATION AND AUTHENTICATION (ORGANIZATIONAL USERS)"/>
    <x v="63"/>
    <s v="NETWORK ACCESS TO PRIVILEGED ACCOUNTS - SEPARATE DEVICE"/>
    <n v="6"/>
    <s v="IA-2-6"/>
    <s v="AC-6"/>
    <s v="N"/>
    <m/>
    <s v=""/>
    <s v="N"/>
    <s v=" "/>
    <s v="N"/>
    <s v=" "/>
    <s v="P1"/>
    <s v="Y"/>
  </r>
  <r>
    <x v="6"/>
    <x v="6"/>
    <s v="IDENTIFICATION AND AUTHENTICATION (ORGANIZATIONAL USERS)"/>
    <x v="63"/>
    <s v="NETWORK ACCESS TO NON-PRIVILEGED ACCOUNTS - SEPARATE"/>
    <n v="7"/>
    <s v="IA-2-7"/>
    <s v=" "/>
    <s v="N"/>
    <m/>
    <s v=""/>
    <s v="N"/>
    <s v=" "/>
    <s v="N"/>
    <s v=" "/>
    <s v="P1"/>
    <s v="Y"/>
  </r>
  <r>
    <x v="6"/>
    <x v="6"/>
    <s v="IDENTIFICATION AND AUTHENTICATION (ORGANIZATIONAL USERS)"/>
    <x v="63"/>
    <s v="NETWORK ACCESS TO PRIVILEGED ACCOUNTS - REPLAY RESISTANT"/>
    <n v="8"/>
    <s v="IA-2-8"/>
    <s v=" "/>
    <s v="N"/>
    <m/>
    <s v=""/>
    <s v="Y"/>
    <s v="IA-2-8"/>
    <s v="Y"/>
    <s v="IA-2-8"/>
    <s v="P1"/>
    <s v="Y"/>
  </r>
  <r>
    <x v="6"/>
    <x v="6"/>
    <s v="IDENTIFICATION AND AUTHENTICATION (ORGANIZATIONAL USERS)"/>
    <x v="63"/>
    <s v="NETWORK ACCESS TO NON-PRIVILEGED ACCOUNTS - REPLAY RESISTANT"/>
    <n v="9"/>
    <s v="IA-2-9"/>
    <s v=" "/>
    <s v="N"/>
    <m/>
    <s v=""/>
    <s v="N"/>
    <s v=" "/>
    <s v="Y"/>
    <s v="IA-2-9"/>
    <s v="P1"/>
    <s v="Y"/>
  </r>
  <r>
    <x v="6"/>
    <x v="6"/>
    <s v="IDENTIFICATION AND AUTHENTICATION (ORGANIZATIONAL USERS)"/>
    <x v="63"/>
    <s v="SINGLE SIGN-ON"/>
    <n v="10"/>
    <s v="IA-2-10"/>
    <s v=" "/>
    <s v="N"/>
    <m/>
    <s v=""/>
    <s v="N"/>
    <s v=" "/>
    <s v="N"/>
    <s v=" "/>
    <s v="P1"/>
    <s v="Y"/>
  </r>
  <r>
    <x v="6"/>
    <x v="6"/>
    <s v="IDENTIFICATION AND AUTHENTICATION (ORGANIZATIONAL USERS)"/>
    <x v="63"/>
    <s v="REMOTE ACCESS - SEPARATE DEVICE"/>
    <n v="11"/>
    <s v="IA-2-11"/>
    <s v="AC-6"/>
    <s v="N"/>
    <m/>
    <s v=""/>
    <s v="Y"/>
    <s v="IA-2-11"/>
    <s v="Y"/>
    <s v="IA-2-11"/>
    <s v="P1"/>
    <s v="Y"/>
  </r>
  <r>
    <x v="6"/>
    <x v="6"/>
    <s v="IDENTIFICATION AND AUTHENTICATION (ORGANIZATIONAL USERS)"/>
    <x v="63"/>
    <s v="ACCEPTANCE OF PIV CREDENTIALS"/>
    <n v="12"/>
    <s v="IA-2-12"/>
    <s v="AU-2,PE-3,SA-4"/>
    <s v="Y"/>
    <s v="IA-2-12"/>
    <s v="Document and Assess (Conditional)"/>
    <s v="Y"/>
    <s v="IA-2-12"/>
    <s v="Y"/>
    <s v="IA-2-12"/>
    <s v="P1"/>
    <s v="Y"/>
  </r>
  <r>
    <x v="6"/>
    <x v="6"/>
    <s v="IDENTIFICATION AND AUTHENTICATION (ORGANIZATIONAL USERS)"/>
    <x v="63"/>
    <s v="OUT-OF-BAND AUTHENTICATION"/>
    <n v="13"/>
    <s v="IA-2-13"/>
    <s v="IA-10,IA-11,SC-37"/>
    <s v="N"/>
    <m/>
    <s v=""/>
    <s v="N"/>
    <s v=" "/>
    <s v="N"/>
    <s v=" "/>
    <s v="P1"/>
    <s v="Y"/>
  </r>
  <r>
    <x v="6"/>
    <x v="6"/>
    <s v="DEVICE IDENTIFICATION AND AUTHENTICATION"/>
    <x v="64"/>
    <s v=""/>
    <n v="0"/>
    <s v="IA-3-0"/>
    <s v="AC-17, AC-18, AC-19, CA-3, IA-4, IA-5"/>
    <s v="N"/>
    <m/>
    <s v=""/>
    <s v="Y"/>
    <s v="IA-3-0"/>
    <s v="Y"/>
    <s v="IA-3-0"/>
    <s v="P1"/>
    <s v="Y"/>
  </r>
  <r>
    <x v="6"/>
    <x v="6"/>
    <s v="DEVICE IDENTIFICATION AND AUTHENTICATION"/>
    <x v="64"/>
    <s v="CRYPTOGRAPHIC BIDIRECTIONAL AUTHENTICATION"/>
    <n v="1"/>
    <s v="IA-3-1"/>
    <s v="SC-8,SC-12,SC-13"/>
    <s v="N"/>
    <m/>
    <s v=""/>
    <s v="N"/>
    <s v=" "/>
    <s v="N"/>
    <s v=" "/>
    <s v="P1"/>
    <s v="Y"/>
  </r>
  <r>
    <x v="6"/>
    <x v="6"/>
    <s v="DEVICE IDENTIFICATION AND AUTHENTICATION"/>
    <x v="64"/>
    <s v="CRYPTOGRAPHIC BIDIRECTIONAL NETWORK AUTHENTICATION"/>
    <n v="2"/>
    <s v="IA-3-2"/>
    <s v="Withdrawn"/>
    <s v="N"/>
    <m/>
    <s v=""/>
    <s v="N"/>
    <s v=" "/>
    <s v="N"/>
    <s v=" "/>
    <s v="P1"/>
    <s v="Y"/>
  </r>
  <r>
    <x v="6"/>
    <x v="6"/>
    <s v="DEVICE IDENTIFICATION AND AUTHENTICATION"/>
    <x v="64"/>
    <s v="DYNAMIC ADDRESS ALLOCATION"/>
    <n v="3"/>
    <s v="IA-3-3"/>
    <s v="AU-2,AU-3,AU-6,AU-12"/>
    <s v="N"/>
    <m/>
    <s v=""/>
    <s v="N"/>
    <s v=" "/>
    <s v="N"/>
    <s v=" "/>
    <s v="P1"/>
    <s v="Y"/>
  </r>
  <r>
    <x v="6"/>
    <x v="6"/>
    <s v="DEVICE IDENTIFICATION AND AUTHENTICATION"/>
    <x v="64"/>
    <s v="DEVICE ATTESTATION"/>
    <n v="4"/>
    <s v="IA-3-4"/>
    <s v=" "/>
    <s v="N"/>
    <m/>
    <s v=""/>
    <s v="N"/>
    <s v=" "/>
    <s v="N"/>
    <s v=" "/>
    <s v="P1"/>
    <s v="Y"/>
  </r>
  <r>
    <x v="6"/>
    <x v="6"/>
    <s v="IDENTIFIER MANAGEMENT"/>
    <x v="65"/>
    <s v=""/>
    <n v="0"/>
    <s v="IA-4-0"/>
    <s v="AC-2, IA-2, IA-3, IA-5, IA-8, SC-37"/>
    <s v="Y"/>
    <s v="IA-4-0"/>
    <s v="Attest"/>
    <s v="Y"/>
    <s v="IA-4-0"/>
    <s v="Y"/>
    <s v="IA-4-0"/>
    <s v="P1"/>
    <s v="Y"/>
  </r>
  <r>
    <x v="6"/>
    <x v="6"/>
    <s v="IDENTIFIER MANAGEMENT"/>
    <x v="65"/>
    <s v="PROHIBIT ACCOUNT IDENTIFIERS AS PUBLIC IDENTIFIERS"/>
    <n v="1"/>
    <s v="IA-4-1"/>
    <s v="AT-2"/>
    <s v="N"/>
    <m/>
    <s v=""/>
    <s v="N"/>
    <s v=" "/>
    <s v="N"/>
    <s v=" "/>
    <s v="P1"/>
    <s v="Y"/>
  </r>
  <r>
    <x v="6"/>
    <x v="6"/>
    <s v="IDENTIFIER MANAGEMENT"/>
    <x v="65"/>
    <s v="SUPERVISOR AUTHORIZATION"/>
    <n v="2"/>
    <s v="IA-4-2"/>
    <s v=" "/>
    <s v="N"/>
    <m/>
    <s v=""/>
    <s v="N"/>
    <s v=" "/>
    <s v="N"/>
    <s v=" "/>
    <s v="P1"/>
    <s v="Y"/>
  </r>
  <r>
    <x v="6"/>
    <x v="6"/>
    <s v="IDENTIFIER MANAGEMENT"/>
    <x v="65"/>
    <s v="MULTIPLE FORMS OF CERTIFICATION"/>
    <n v="3"/>
    <s v="IA-4-3"/>
    <s v=" "/>
    <s v="N"/>
    <m/>
    <s v=""/>
    <s v="N"/>
    <s v=" "/>
    <s v="N"/>
    <s v=" "/>
    <s v="P1"/>
    <s v="Y"/>
  </r>
  <r>
    <x v="6"/>
    <x v="6"/>
    <s v="IDENTIFIER MANAGEMENT"/>
    <x v="65"/>
    <s v="IDENTIFY USER STATUS"/>
    <n v="4"/>
    <s v="IA-4-4"/>
    <s v="AT-2"/>
    <s v="N"/>
    <m/>
    <s v=""/>
    <s v="Y"/>
    <s v="IA-4-4"/>
    <s v="Y"/>
    <s v="IA-4-4"/>
    <s v="P1"/>
    <s v="Y"/>
  </r>
  <r>
    <x v="6"/>
    <x v="6"/>
    <s v="IDENTIFIER MANAGEMENT"/>
    <x v="65"/>
    <s v="DYNAMIC MANAGEMENT"/>
    <n v="5"/>
    <s v="IA-4-5"/>
    <s v="AC-16"/>
    <s v="N"/>
    <m/>
    <s v=""/>
    <s v="N"/>
    <s v=" "/>
    <s v="N"/>
    <s v=" "/>
    <s v="P1"/>
    <s v="Y"/>
  </r>
  <r>
    <x v="6"/>
    <x v="6"/>
    <s v="IDENTIFIER MANAGEMENT"/>
    <x v="65"/>
    <s v="CROSS-ORGANIZATION MANAGEMENT"/>
    <n v="6"/>
    <s v="IA-4-6"/>
    <s v=" "/>
    <s v="N"/>
    <m/>
    <s v=""/>
    <s v="N"/>
    <s v=" "/>
    <s v="N"/>
    <s v=" "/>
    <s v="P1"/>
    <s v="Y"/>
  </r>
  <r>
    <x v="6"/>
    <x v="6"/>
    <s v="IDENTIFIER MANAGEMENT"/>
    <x v="65"/>
    <s v="IN-PERSON REGISTRATION"/>
    <n v="7"/>
    <s v="IA-4-7"/>
    <s v=" "/>
    <s v="N"/>
    <m/>
    <s v=""/>
    <s v="N"/>
    <s v=" "/>
    <s v="N"/>
    <s v=" "/>
    <s v="P1"/>
    <s v="Y"/>
  </r>
  <r>
    <x v="6"/>
    <x v="6"/>
    <s v="AUTHENTICATOR MANAGEMENT"/>
    <x v="66"/>
    <s v=""/>
    <n v="0"/>
    <s v="IA-5-0"/>
    <s v="AC-2, AC-3, AC-6, CM-6, IA-2, IA-4, IA-8, PL-4, PS-5, PS-6, SC-12, SC-13, SC-17, SC-28"/>
    <s v="Y"/>
    <s v="IA-5-0"/>
    <s v="Attest"/>
    <s v="Y"/>
    <s v="IA-5-0"/>
    <s v="Y"/>
    <s v="IA-5-0"/>
    <s v="P1"/>
    <s v="Y"/>
  </r>
  <r>
    <x v="6"/>
    <x v="6"/>
    <s v="AUTHENTICATOR MANAGEMENT"/>
    <x v="66"/>
    <s v="PASSWORD-BASED AUTHENTICATION"/>
    <n v="1"/>
    <s v="IA-5-1"/>
    <s v="IA-6"/>
    <s v="Y"/>
    <s v="IA-5-1"/>
    <s v="Attest"/>
    <s v="Y"/>
    <s v="IA-5-1"/>
    <s v="Y"/>
    <s v="IA-5-1"/>
    <s v="P1"/>
    <s v="Y"/>
  </r>
  <r>
    <x v="6"/>
    <x v="6"/>
    <s v="AUTHENTICATOR MANAGEMENT"/>
    <x v="66"/>
    <s v="PKI-BASED AUTHENTICATION"/>
    <n v="2"/>
    <s v="IA-5-2"/>
    <s v="IA-6"/>
    <s v="N"/>
    <m/>
    <s v=""/>
    <s v="Y"/>
    <s v="IA-5-2"/>
    <s v="Y"/>
    <s v="IA-5-2"/>
    <s v="P1"/>
    <s v="Y"/>
  </r>
  <r>
    <x v="6"/>
    <x v="6"/>
    <s v="AUTHENTICATOR MANAGEMENT"/>
    <x v="66"/>
    <s v="IN-PERSON OR TRUSTED THIRD- PARTY REGISTRATION"/>
    <n v="3"/>
    <s v="IA-5-3"/>
    <s v=" "/>
    <s v="N"/>
    <m/>
    <s v=""/>
    <s v="Y"/>
    <s v="IA-5-3"/>
    <s v="Y"/>
    <s v="IA-5-3"/>
    <s v="P1"/>
    <s v="Y"/>
  </r>
  <r>
    <x v="6"/>
    <x v="6"/>
    <s v="AUTHENTICATOR MANAGEMENT"/>
    <x v="66"/>
    <s v="AUTOMATED SUPPORT FOR PASSWORD STRENGTH DETERMINATION"/>
    <n v="4"/>
    <s v="IA-5-4"/>
    <s v="CA-2,CA-7,RA-5"/>
    <s v="N"/>
    <m/>
    <s v=""/>
    <s v="Y"/>
    <s v="IA-5-4"/>
    <s v="Y"/>
    <s v="IA-5-4"/>
    <s v="P1"/>
    <s v="Y"/>
  </r>
  <r>
    <x v="6"/>
    <x v="6"/>
    <s v="AUTHENTICATOR MANAGEMENT"/>
    <x v="66"/>
    <s v="CHANGE AUTHENTICATORS PRIOR TO DELIVERY"/>
    <n v="5"/>
    <s v="IA-5-5"/>
    <s v=" "/>
    <s v="N"/>
    <m/>
    <s v=""/>
    <s v="N"/>
    <s v=" "/>
    <s v="N"/>
    <s v=" "/>
    <s v="P1"/>
    <s v="Y"/>
  </r>
  <r>
    <x v="6"/>
    <x v="6"/>
    <s v="AUTHENTICATOR MANAGEMENT"/>
    <x v="66"/>
    <s v="PROTECTION OF AUTHENTICATORS"/>
    <n v="6"/>
    <s v="IA-5-6"/>
    <s v=" "/>
    <s v="N"/>
    <m/>
    <s v=""/>
    <s v="Y"/>
    <s v="IA-5-6"/>
    <s v="Y"/>
    <s v="IA-5-6"/>
    <s v="P1"/>
    <s v="Y"/>
  </r>
  <r>
    <x v="6"/>
    <x v="6"/>
    <s v="AUTHENTICATOR MANAGEMENT"/>
    <x v="66"/>
    <s v="NO EMBEDDED UNENCRYPTED STATIC AUTHENTICATORS"/>
    <n v="7"/>
    <s v="IA-5-7"/>
    <s v=" "/>
    <s v="N"/>
    <m/>
    <s v=""/>
    <s v="Y"/>
    <s v="IA-5-7"/>
    <s v="Y"/>
    <s v="IA-5-7"/>
    <s v="P1"/>
    <s v="Y"/>
  </r>
  <r>
    <x v="6"/>
    <x v="6"/>
    <s v="AUTHENTICATOR MANAGEMENT"/>
    <x v="66"/>
    <s v="MULTIPLE INFORMATION SYSTEM ACCOUNTS"/>
    <n v="8"/>
    <s v="IA-5-8"/>
    <s v=" "/>
    <s v="N"/>
    <m/>
    <s v=""/>
    <s v="N"/>
    <s v=" "/>
    <s v="Y"/>
    <s v="IA-5-8"/>
    <s v="P1"/>
    <s v="Y"/>
  </r>
  <r>
    <x v="6"/>
    <x v="6"/>
    <s v="AUTHENTICATOR MANAGEMENT"/>
    <x v="66"/>
    <s v="CROSS-ORGANIZATION CREDENTIAL MANAGEMENT"/>
    <n v="9"/>
    <s v="IA-5-9"/>
    <s v=" "/>
    <s v="N"/>
    <m/>
    <s v=""/>
    <s v="N"/>
    <s v=" "/>
    <s v="N"/>
    <s v=" "/>
    <s v="P1"/>
    <s v="Y"/>
  </r>
  <r>
    <x v="6"/>
    <x v="6"/>
    <s v="AUTHENTICATOR MANAGEMENT"/>
    <x v="66"/>
    <s v="DYNAMIC CREDENTIAL ASSOCIATION"/>
    <n v="10"/>
    <s v="IA-5-10"/>
    <s v=" "/>
    <s v="N"/>
    <m/>
    <s v=""/>
    <s v="N"/>
    <s v=" "/>
    <s v="N"/>
    <s v=" "/>
    <s v="P1"/>
    <s v="Y"/>
  </r>
  <r>
    <x v="6"/>
    <x v="6"/>
    <s v="AUTHENTICATOR MANAGEMENT"/>
    <x v="66"/>
    <s v="HARDWARE TOKEN-BASED AUTHENTICATION"/>
    <n v="11"/>
    <s v="IA-5-11"/>
    <s v=" "/>
    <s v="Y"/>
    <s v="IA-5-11"/>
    <s v="FED, Document and Assess (Conditional)"/>
    <s v="Y"/>
    <s v="IA-5-11"/>
    <s v="Y"/>
    <s v="IA-5-11"/>
    <s v="P1"/>
    <s v="Y"/>
  </r>
  <r>
    <x v="6"/>
    <x v="6"/>
    <s v="AUTHENTICATOR MANAGEMENT"/>
    <x v="66"/>
    <s v="BIOMETRIC-BASED AUTHENTICATION"/>
    <n v="12"/>
    <s v="IA-5-12"/>
    <s v=" "/>
    <s v="N"/>
    <m/>
    <s v=""/>
    <s v="N"/>
    <s v=" "/>
    <s v="N"/>
    <s v=" "/>
    <s v="P1"/>
    <s v="Y"/>
  </r>
  <r>
    <x v="6"/>
    <x v="6"/>
    <s v="AUTHENTICATOR MANAGEMENT"/>
    <x v="66"/>
    <s v="EXPIRATION OF CACHED AUTHENTICATORS"/>
    <n v="13"/>
    <s v="IA-5-13"/>
    <s v=" "/>
    <s v="N"/>
    <m/>
    <s v=""/>
    <s v="N"/>
    <s v=" "/>
    <s v="Y"/>
    <s v="IA-5-13"/>
    <s v="P1"/>
    <s v="Y"/>
  </r>
  <r>
    <x v="6"/>
    <x v="6"/>
    <s v="AUTHENTICATOR MANAGEMENT"/>
    <x v="66"/>
    <s v="MANAGING CONTENT OF PKI TRUST STORES"/>
    <n v="14"/>
    <s v="IA-5-14"/>
    <s v=" "/>
    <s v="N"/>
    <m/>
    <s v=""/>
    <s v="N"/>
    <s v=" "/>
    <s v="N"/>
    <s v=" "/>
    <s v="P1"/>
    <s v="Y"/>
  </r>
  <r>
    <x v="6"/>
    <x v="6"/>
    <s v="AUTHENTICATOR MANAGEMENT"/>
    <x v="66"/>
    <s v="FICAM-APPROVED PRODUCTS AND SERVICES"/>
    <n v="15"/>
    <s v="IA-5-15"/>
    <s v=" "/>
    <s v="N"/>
    <m/>
    <s v=""/>
    <s v="N"/>
    <s v=" "/>
    <s v="N"/>
    <s v=" "/>
    <s v="P1"/>
    <s v="Y"/>
  </r>
  <r>
    <x v="6"/>
    <x v="6"/>
    <s v="AUTHENTICATOR FEEDBACK"/>
    <x v="67"/>
    <s v=""/>
    <n v="0"/>
    <s v="IA-6-0"/>
    <s v="PE-18"/>
    <s v="Y"/>
    <s v="IA-6-0"/>
    <s v="Document and Assess"/>
    <s v="Y"/>
    <s v="IA-6-0"/>
    <s v="Y"/>
    <s v="IA-6-0"/>
    <s v="P2"/>
    <s v="Y"/>
  </r>
  <r>
    <x v="6"/>
    <x v="6"/>
    <s v="CRYPTOGRAPHIC MODULE AUTHENTICATION"/>
    <x v="68"/>
    <s v=""/>
    <n v="0"/>
    <s v="IA-7-0"/>
    <s v="SC-12, SC-13"/>
    <s v="Y"/>
    <s v="IA-7-0"/>
    <s v="Attest"/>
    <s v="Y"/>
    <s v="IA-7-0"/>
    <s v="Y"/>
    <s v="IA-7-0"/>
    <s v="P1"/>
    <s v="Y"/>
  </r>
  <r>
    <x v="6"/>
    <x v="6"/>
    <s v="IDENTIFICATION AND AUTHENTICATION (NON-ORGANIZATIONAL USERS)"/>
    <x v="69"/>
    <s v=""/>
    <n v="0"/>
    <s v="IA-8-0"/>
    <s v="AC-2, AC-14, AC-17, AC-18, IA-2, IA-4, IA-5, MA-4, RA-3, SA-12, SC-8"/>
    <s v="Y"/>
    <s v="IA-8-0"/>
    <s v="Attest"/>
    <s v="Y"/>
    <s v="IA-8-0"/>
    <s v="Y"/>
    <s v="IA-8-0"/>
    <s v="P1"/>
    <s v="Y"/>
  </r>
  <r>
    <x v="6"/>
    <x v="6"/>
    <s v="IDENTIFICATION AND AUTHENTICATION (NON-ORGANIZATIONAL USERS)"/>
    <x v="69"/>
    <s v="USERS) | ACCEPTANCE OF PIV CREDENTIALS FROM OTHER AGENCIES"/>
    <n v="1"/>
    <s v="IA-8-1"/>
    <s v="AU-2,PE-3,SA-4"/>
    <s v="Y"/>
    <s v="IA-8-1"/>
    <s v="Document and Assess (Conditional)"/>
    <s v="Y"/>
    <s v="IA-8-1"/>
    <s v="Y"/>
    <s v="IA-8-1"/>
    <s v="P1"/>
    <s v="Y"/>
  </r>
  <r>
    <x v="6"/>
    <x v="6"/>
    <s v="IDENTIFICATION AND AUTHENTICATION (NON-ORGANIZATIONAL USERS)"/>
    <x v="69"/>
    <s v="USERS) | ACCEPTANCE OF THIRD-PARTY CREDENTIALS"/>
    <n v="2"/>
    <s v="IA-8-2"/>
    <s v="AU-2"/>
    <s v="Y"/>
    <s v="IA-8-2"/>
    <s v="Document and Assess (Conditional)"/>
    <s v="Y"/>
    <s v="IA-8-2"/>
    <s v="Y"/>
    <s v="IA-8-2"/>
    <s v="P1"/>
    <s v="Y"/>
  </r>
  <r>
    <x v="6"/>
    <x v="6"/>
    <s v="IDENTIFICATION AND AUTHENTICATION (NON-ORGANIZATIONAL USERS)"/>
    <x v="69"/>
    <s v="USERS) | USE OF FICAM-APPROVED PRODUCTS"/>
    <n v="3"/>
    <s v="IA-8-3"/>
    <s v="SA-4"/>
    <s v="Y"/>
    <s v="IA-8-3"/>
    <s v="Attest"/>
    <s v="Y"/>
    <s v="IA-8-3"/>
    <s v="Y"/>
    <s v="IA-8-3"/>
    <s v="P1"/>
    <s v="Y"/>
  </r>
  <r>
    <x v="6"/>
    <x v="6"/>
    <s v="IDENTIFICATION AND AUTHENTICATION (NON-ORGANIZATIONAL USERS)"/>
    <x v="69"/>
    <s v="USERS) | USE OF FICAM-ISSUED PROFILES"/>
    <n v="4"/>
    <s v="IA-8-4"/>
    <s v="SA-4"/>
    <s v="Y"/>
    <s v="IA-8-4"/>
    <s v="Attest"/>
    <s v="Y"/>
    <s v="IA-8-4"/>
    <s v="Y"/>
    <s v="IA-8-4"/>
    <s v="P1"/>
    <s v="Y"/>
  </r>
  <r>
    <x v="6"/>
    <x v="6"/>
    <s v="IDENTIFICATION AND AUTHENTICATION (NON-ORGANIZATIONAL USERS)"/>
    <x v="69"/>
    <s v="USERS) | ACCEPTANCE OF PIV-I CREDENTIALS"/>
    <n v="5"/>
    <s v="IA-8-5"/>
    <s v="AU-2"/>
    <s v="N"/>
    <m/>
    <s v=""/>
    <s v="N"/>
    <s v=" "/>
    <s v="N"/>
    <s v=" "/>
    <s v="P1"/>
    <s v="Y"/>
  </r>
  <r>
    <x v="7"/>
    <x v="7"/>
    <s v="INCIDENT RESPONSE POLICY AND PROCEDURES"/>
    <x v="70"/>
    <s v=""/>
    <n v="0"/>
    <s v="IR-1-0"/>
    <s v="PM-9"/>
    <s v="Y"/>
    <s v="IR-1-0"/>
    <s v="Attest"/>
    <s v="Y"/>
    <s v="IR-1-0"/>
    <s v="Y"/>
    <s v="IR-1-0"/>
    <s v="P1"/>
    <s v="Y"/>
  </r>
  <r>
    <x v="7"/>
    <x v="7"/>
    <s v="INCIDENT RESPONSE TRAINING"/>
    <x v="71"/>
    <s v=""/>
    <n v="0"/>
    <s v="IR-2-0"/>
    <s v="AT-3, CP-3, IR-8"/>
    <s v="Y"/>
    <s v="IR-2-0"/>
    <s v="Attest"/>
    <s v="Y"/>
    <s v="IR-2-0"/>
    <s v="Y"/>
    <s v="IR-2-0"/>
    <s v="P2"/>
    <s v="Y"/>
  </r>
  <r>
    <x v="7"/>
    <x v="7"/>
    <s v="INCIDENT RESPONSE TRAINING"/>
    <x v="71"/>
    <s v="SIMULATED EVENTS"/>
    <n v="1"/>
    <s v="IR-2-1"/>
    <s v=" "/>
    <s v="N"/>
    <m/>
    <s v=""/>
    <s v="N"/>
    <s v=" "/>
    <s v="Y"/>
    <s v="IR-2-1"/>
    <s v="P2"/>
    <s v="Y"/>
  </r>
  <r>
    <x v="7"/>
    <x v="7"/>
    <s v="INCIDENT RESPONSE TRAINING"/>
    <x v="71"/>
    <s v="AUTOMATED TRAINING ENVIRONMENTS"/>
    <n v="2"/>
    <s v="IR-2-2"/>
    <s v=" "/>
    <s v="N"/>
    <m/>
    <s v=""/>
    <s v="N"/>
    <s v=" "/>
    <s v="Y"/>
    <s v="IR-2-2"/>
    <s v="P2"/>
    <s v="Y"/>
  </r>
  <r>
    <x v="7"/>
    <x v="7"/>
    <s v="INCIDENT RESPONSE TESTING"/>
    <x v="72"/>
    <s v=""/>
    <n v="0"/>
    <s v="IR-3-0"/>
    <s v="CP-4, IR-8"/>
    <s v="N"/>
    <m/>
    <s v=""/>
    <s v="Y"/>
    <s v="IR-3-0"/>
    <s v="Y"/>
    <s v="IR-3-0"/>
    <s v="P2"/>
    <s v="Y"/>
  </r>
  <r>
    <x v="7"/>
    <x v="7"/>
    <s v="INCIDENT RESPONSE TESTING"/>
    <x v="72"/>
    <s v="AUTOMATED TESTING"/>
    <n v="1"/>
    <s v="IR-3-1"/>
    <s v="AT-2"/>
    <s v="N"/>
    <m/>
    <s v=""/>
    <s v="N"/>
    <s v=" "/>
    <s v="N"/>
    <s v=" "/>
    <s v="P2"/>
    <s v="Y"/>
  </r>
  <r>
    <x v="7"/>
    <x v="7"/>
    <s v="INCIDENT RESPONSE TESTING"/>
    <x v="72"/>
    <s v="COORDINATION WITH RELATED PLANS"/>
    <n v="2"/>
    <s v="IR-3-2"/>
    <s v=" "/>
    <s v="N"/>
    <m/>
    <s v=""/>
    <s v="Y"/>
    <s v="IR-3-2"/>
    <s v="Y"/>
    <s v="IR-3-2"/>
    <s v="P2"/>
    <s v="Y"/>
  </r>
  <r>
    <x v="7"/>
    <x v="7"/>
    <s v="INCIDENT HANDLING"/>
    <x v="73"/>
    <s v=""/>
    <n v="0"/>
    <s v="IR-4-0"/>
    <s v="AU-6, CM-6, CP-2, CP-4, IR-2, IR-3, IR-8, PE-6, SC-5, SC-7, SI-3, SI-4, SI-7"/>
    <s v="Y"/>
    <s v="IR-4-0"/>
    <s v="Document and Assess"/>
    <s v="Y"/>
    <s v="IR-4-0"/>
    <s v="Y"/>
    <s v="IR-4-0"/>
    <s v="P1"/>
    <s v="Y"/>
  </r>
  <r>
    <x v="7"/>
    <x v="7"/>
    <s v="INCIDENT HANDLING"/>
    <x v="73"/>
    <s v="AUTOMATED INCIDENT HANDLING PROCESSES"/>
    <n v="1"/>
    <s v="IR-4-1"/>
    <s v=" "/>
    <s v="N"/>
    <m/>
    <s v=""/>
    <s v="Y"/>
    <s v="IR-4-1"/>
    <s v="Y"/>
    <s v="IR-4-1"/>
    <s v="P1"/>
    <s v="Y"/>
  </r>
  <r>
    <x v="7"/>
    <x v="7"/>
    <s v="INCIDENT HANDLING"/>
    <x v="73"/>
    <s v="DYNAMIC RECONFIGURATION"/>
    <n v="2"/>
    <s v="IR-4-2"/>
    <s v="AC-2,AC-4,AC-16,CM-2,CM-3,CM-4"/>
    <s v="N"/>
    <m/>
    <s v=""/>
    <s v="N"/>
    <s v=" "/>
    <s v="Y"/>
    <s v="IR-4-2"/>
    <s v="P1"/>
    <s v="Y"/>
  </r>
  <r>
    <x v="7"/>
    <x v="7"/>
    <s v="INCIDENT HANDLING"/>
    <x v="73"/>
    <s v="CONTINUITY OF OPERATIONS"/>
    <n v="3"/>
    <s v="IR-4-3"/>
    <s v=" "/>
    <s v="N"/>
    <m/>
    <s v=""/>
    <s v="N"/>
    <s v=" "/>
    <s v="Y"/>
    <s v="IR-4-3"/>
    <s v="P1"/>
    <s v="Y"/>
  </r>
  <r>
    <x v="7"/>
    <x v="7"/>
    <s v="INCIDENT HANDLING"/>
    <x v="73"/>
    <s v="INFORMATION CORRELATION"/>
    <n v="4"/>
    <s v="IR-4-4"/>
    <s v=" "/>
    <s v="N"/>
    <m/>
    <s v=""/>
    <s v="N"/>
    <s v=" "/>
    <s v="Y"/>
    <s v="IR-4-4"/>
    <s v="P1"/>
    <s v="Y"/>
  </r>
  <r>
    <x v="7"/>
    <x v="7"/>
    <s v="INCIDENT HANDLING"/>
    <x v="73"/>
    <s v="AUTOMATIC DISABLING OF INFORMATION SYSTEM"/>
    <n v="5"/>
    <s v="IR-4-5"/>
    <s v=" "/>
    <s v="N"/>
    <m/>
    <s v=""/>
    <s v="N"/>
    <s v=" "/>
    <s v="N"/>
    <s v=" "/>
    <s v="P1"/>
    <s v="Y"/>
  </r>
  <r>
    <x v="7"/>
    <x v="7"/>
    <s v="INCIDENT HANDLING"/>
    <x v="73"/>
    <s v="INSIDER THREATS - SPECIFIC CAPABILITIES"/>
    <n v="6"/>
    <s v="IR-4-6"/>
    <s v=" "/>
    <s v="N"/>
    <m/>
    <s v=""/>
    <s v="N"/>
    <s v=" "/>
    <s v="Y"/>
    <s v="IR-4-6"/>
    <s v="P1"/>
    <s v="Y"/>
  </r>
  <r>
    <x v="7"/>
    <x v="7"/>
    <s v="INCIDENT HANDLING"/>
    <x v="73"/>
    <s v="INSIDER THREATS - INTRA-ORGANIZATION COORDINATION"/>
    <n v="7"/>
    <s v="IR-4-7"/>
    <s v=" "/>
    <s v="N"/>
    <m/>
    <s v=""/>
    <s v="N"/>
    <s v=" "/>
    <s v="N"/>
    <s v=" "/>
    <s v="P1"/>
    <s v="Y"/>
  </r>
  <r>
    <x v="7"/>
    <x v="7"/>
    <s v="INCIDENT HANDLING"/>
    <x v="73"/>
    <s v="CORRELATION WITH EXTERNAL ORGANIZATIONS"/>
    <n v="8"/>
    <s v="IR-4-8"/>
    <s v=" "/>
    <s v="N"/>
    <m/>
    <s v=""/>
    <s v="N"/>
    <s v=" "/>
    <s v="Y"/>
    <s v="IR-4-8"/>
    <s v="P1"/>
    <s v="Y"/>
  </r>
  <r>
    <x v="7"/>
    <x v="7"/>
    <s v="INCIDENT HANDLING"/>
    <x v="73"/>
    <s v="DYNAMIC RESPONSE CAPABILITY"/>
    <n v="9"/>
    <s v="IR-4-9"/>
    <s v="CP-10"/>
    <s v="N"/>
    <m/>
    <s v=""/>
    <s v="N"/>
    <s v=" "/>
    <s v="N"/>
    <s v=" "/>
    <s v="P1"/>
    <s v="Y"/>
  </r>
  <r>
    <x v="7"/>
    <x v="7"/>
    <s v="INCIDENT HANDLING"/>
    <x v="73"/>
    <s v="SUPPLY CHAIN COORDINATION"/>
    <n v="10"/>
    <s v="IR-4-10"/>
    <s v=" "/>
    <s v="N"/>
    <m/>
    <s v=""/>
    <s v="N"/>
    <s v=" "/>
    <s v="N"/>
    <s v=" "/>
    <s v="P1"/>
    <s v="Y"/>
  </r>
  <r>
    <x v="7"/>
    <x v="7"/>
    <s v="INCIDENT MONITORING"/>
    <x v="74"/>
    <s v=""/>
    <n v="0"/>
    <s v="IR-5-0"/>
    <s v="AU-6, IR-8, PE-6, SC-5, SC-7, SI-3, SI-4, SI-7"/>
    <s v="Y"/>
    <s v="IR-5-0"/>
    <s v="Attest"/>
    <s v="Y"/>
    <s v="IR-5-0"/>
    <s v="Y"/>
    <s v="IR-5-0"/>
    <s v="P1"/>
    <s v="Y"/>
  </r>
  <r>
    <x v="7"/>
    <x v="7"/>
    <s v="INCIDENT MONITORING"/>
    <x v="74"/>
    <s v="AUTOMATED TRACKING / DATA COLLECTION / ANALYSIS"/>
    <n v="1"/>
    <s v="IR-5-1"/>
    <s v="AU-7,IR-4"/>
    <s v="N"/>
    <m/>
    <s v=""/>
    <s v="N"/>
    <s v=" "/>
    <s v="Y"/>
    <s v="IR-5-1"/>
    <s v="P1"/>
    <s v="Y"/>
  </r>
  <r>
    <x v="7"/>
    <x v="7"/>
    <s v="INCIDENT REPORTING"/>
    <x v="75"/>
    <s v=""/>
    <n v="0"/>
    <s v="IR-6-0"/>
    <s v="IR-4, IR-5, IR-8"/>
    <s v="Y"/>
    <s v="IR-6-0"/>
    <s v="Document and Assess"/>
    <s v="Y"/>
    <s v="IR-6-0"/>
    <s v="Y"/>
    <s v="IR-6-0"/>
    <s v="P1"/>
    <s v="Y"/>
  </r>
  <r>
    <x v="7"/>
    <x v="7"/>
    <s v="INCIDENT REPORTING"/>
    <x v="75"/>
    <s v="AUTOMATED REPORTING"/>
    <n v="1"/>
    <s v="IR-6-1"/>
    <s v="IR-7"/>
    <s v="N"/>
    <m/>
    <s v=""/>
    <s v="Y"/>
    <s v="IR-6-1"/>
    <s v="Y"/>
    <s v="IR-6-1"/>
    <s v="P1"/>
    <s v="Y"/>
  </r>
  <r>
    <x v="7"/>
    <x v="7"/>
    <s v="INCIDENT REPORTING"/>
    <x v="75"/>
    <s v="VULNERABILITIES RELATED TO INCIDENTS"/>
    <n v="2"/>
    <s v="IR-6-2"/>
    <s v=" "/>
    <s v="N"/>
    <m/>
    <s v=""/>
    <s v="N"/>
    <s v=" "/>
    <s v="N"/>
    <s v=" "/>
    <s v="P1"/>
    <s v="Y"/>
  </r>
  <r>
    <x v="7"/>
    <x v="7"/>
    <s v="INCIDENT REPORTING"/>
    <x v="75"/>
    <s v="COORDINATION WITH SUPPLY CHAIN"/>
    <n v="3"/>
    <s v="IR-6-3"/>
    <s v=" "/>
    <s v="N"/>
    <m/>
    <s v=""/>
    <s v="N"/>
    <s v=" "/>
    <s v="N"/>
    <s v=" "/>
    <s v="P1"/>
    <s v="Y"/>
  </r>
  <r>
    <x v="7"/>
    <x v="7"/>
    <s v="INCIDENT RESPONSE ASSISTANCE"/>
    <x v="76"/>
    <s v=""/>
    <n v="0"/>
    <s v="IR-7-0"/>
    <s v="AT-2, IR-4, IR-6, IR-8, SA-9"/>
    <s v="Y"/>
    <s v="IR-7-0"/>
    <s v="Attest"/>
    <s v="Y"/>
    <s v="IR-7-0"/>
    <s v="Y"/>
    <s v="IR-7-0"/>
    <s v="P2"/>
    <s v="Y"/>
  </r>
  <r>
    <x v="7"/>
    <x v="7"/>
    <s v="INCIDENT RESPONSE ASSISTANCE"/>
    <x v="76"/>
    <s v="AUTOMATION SUPPORT FOR AVAILABILITY OF INFORMATION / SUPPORT"/>
    <n v="1"/>
    <s v="IR-7-1"/>
    <s v=" "/>
    <s v="N"/>
    <m/>
    <s v=""/>
    <s v="Y"/>
    <s v="IR-7-1"/>
    <s v="Y"/>
    <s v="IR-7-1"/>
    <s v="P2"/>
    <s v="Y"/>
  </r>
  <r>
    <x v="7"/>
    <x v="7"/>
    <s v="INCIDENT RESPONSE ASSISTANCE"/>
    <x v="76"/>
    <s v="COORDINATION WITH EXTERNAL PROVIDERS"/>
    <n v="2"/>
    <s v="IR-7-2"/>
    <s v=" "/>
    <s v="N"/>
    <m/>
    <s v=""/>
    <s v="Y"/>
    <s v="IR-7-2"/>
    <s v="Y"/>
    <s v="IR-7-2"/>
    <s v="P2"/>
    <s v="Y"/>
  </r>
  <r>
    <x v="7"/>
    <x v="7"/>
    <s v="INCIDENT RESPONSE PLAN"/>
    <x v="77"/>
    <s v=""/>
    <n v="0"/>
    <s v="IR-8-0"/>
    <s v="MP-2, MP-4, MP-5"/>
    <s v="Y"/>
    <s v="IR-8-0"/>
    <s v="Attest"/>
    <s v="Y"/>
    <s v="IR-8-0"/>
    <s v="Y"/>
    <s v="IR-8-0"/>
    <s v="P1"/>
    <s v="Y"/>
  </r>
  <r>
    <x v="8"/>
    <x v="8"/>
    <s v="SYSTEM MAINTENANCE POLICY AND PROCEDURES"/>
    <x v="78"/>
    <s v=""/>
    <n v="0"/>
    <s v="MA-1-0"/>
    <s v="PM-9"/>
    <s v="Y"/>
    <s v="MA-1-0"/>
    <s v="Attest"/>
    <s v="Y"/>
    <s v="MA-1-0"/>
    <s v="Y"/>
    <s v="MA-1-0"/>
    <s v="P1"/>
    <s v="Y"/>
  </r>
  <r>
    <x v="8"/>
    <x v="8"/>
    <s v="CONTROLLED MAINTENANCE"/>
    <x v="79"/>
    <s v=""/>
    <n v="0"/>
    <s v="MA-2-0"/>
    <s v="CM-3, CM-4, MA-4, MP-6, PE-16, SA-12, SI-2"/>
    <s v="Y"/>
    <s v="MA-2-0"/>
    <s v="Document and Assess (Conditional)"/>
    <s v="Y"/>
    <s v="MA-2-0"/>
    <s v="Y"/>
    <s v="MA-2-0"/>
    <s v="P2"/>
    <s v="Y"/>
  </r>
  <r>
    <x v="8"/>
    <x v="8"/>
    <s v="CONTROLLED MAINTENANCE"/>
    <x v="79"/>
    <s v="RECORD CONTENT"/>
    <n v="1"/>
    <s v="MA-2-1"/>
    <s v="Withdrawn"/>
    <s v="N"/>
    <m/>
    <s v=""/>
    <s v="N"/>
    <s v=" "/>
    <s v="N"/>
    <s v=" "/>
    <s v="P2"/>
    <s v="Y"/>
  </r>
  <r>
    <x v="8"/>
    <x v="8"/>
    <s v="CONTROLLED MAINTENANCE"/>
    <x v="79"/>
    <s v="AUTOMATED MAINTENANCE ACTIVITIES"/>
    <n v="2"/>
    <s v="MA-2-2"/>
    <s v="CA-7,MA-3"/>
    <s v="N"/>
    <m/>
    <s v=""/>
    <s v="N"/>
    <s v=" "/>
    <s v="Y"/>
    <s v="MA-2-2"/>
    <s v="P2"/>
    <s v="Y"/>
  </r>
  <r>
    <x v="8"/>
    <x v="8"/>
    <s v="MAINTENANCE TOOLS"/>
    <x v="80"/>
    <s v=""/>
    <n v="0"/>
    <s v="MA-3-0"/>
    <s v="MA-2, MA-5, MP-6"/>
    <s v="N"/>
    <m/>
    <s v=""/>
    <s v="Y"/>
    <s v="MA-3-0"/>
    <s v="Y"/>
    <s v="MA-3-0"/>
    <s v="P3"/>
    <s v="Y"/>
  </r>
  <r>
    <x v="8"/>
    <x v="8"/>
    <s v="MAINTENANCE TOOLS"/>
    <x v="80"/>
    <s v="INSPECT TOOLS"/>
    <n v="1"/>
    <s v="MA-3-1"/>
    <s v="SI-7"/>
    <s v="N"/>
    <m/>
    <s v=""/>
    <s v="Y"/>
    <s v="MA-3-1"/>
    <s v="Y"/>
    <s v="MA-3-1"/>
    <s v="P3"/>
    <s v="Y"/>
  </r>
  <r>
    <x v="8"/>
    <x v="8"/>
    <s v="MAINTENANCE TOOLS"/>
    <x v="80"/>
    <s v="INSPECT MEDIA"/>
    <n v="2"/>
    <s v="MA-3-2"/>
    <s v="SI-3"/>
    <s v="N"/>
    <m/>
    <s v=""/>
    <s v="Y"/>
    <s v="MA-3-2"/>
    <s v="Y"/>
    <s v="MA-3-2"/>
    <s v="P3"/>
    <s v="Y"/>
  </r>
  <r>
    <x v="8"/>
    <x v="8"/>
    <s v="MAINTENANCE TOOLS"/>
    <x v="80"/>
    <s v="PREVENT UNAUTHORIZED REMOVAL"/>
    <n v="3"/>
    <s v="MA-3-3"/>
    <s v=" "/>
    <s v="N"/>
    <m/>
    <s v=""/>
    <s v="Y"/>
    <s v="MA-3-3"/>
    <s v="Y"/>
    <s v="MA-3-3"/>
    <s v="P3"/>
    <s v="Y"/>
  </r>
  <r>
    <x v="8"/>
    <x v="8"/>
    <s v="MAINTENANCE TOOLS"/>
    <x v="80"/>
    <s v="RESTRICTED TOOL USE"/>
    <n v="4"/>
    <s v="MA-3-4"/>
    <s v="AC-2,AC-3,AC-5,AC-6"/>
    <s v="N"/>
    <m/>
    <s v=""/>
    <s v="N"/>
    <s v=" "/>
    <s v="N"/>
    <s v=" "/>
    <s v="P3"/>
    <s v="Y"/>
  </r>
  <r>
    <x v="8"/>
    <x v="8"/>
    <s v="NONLOCAL MAINTENANCE"/>
    <x v="81"/>
    <s v=""/>
    <n v="0"/>
    <s v="MA-4-0"/>
    <s v="AC-2, AC-3, AC-6, AC-17, AU-2, AU-3, IA-2, IA-4, IA-5, IA-8, MA-2, MA-5, MP-6, PL-2, SC-7, SC-10, SC-17"/>
    <s v="Y"/>
    <s v="MA-4-0"/>
    <s v="Attest"/>
    <s v="Y"/>
    <s v="MA-4-0"/>
    <s v="Y"/>
    <s v="MA-4-0"/>
    <s v="P2"/>
    <s v="Y"/>
  </r>
  <r>
    <x v="8"/>
    <x v="8"/>
    <s v="NONLOCAL MAINTENANCE"/>
    <x v="81"/>
    <s v="AUDITING AND REVIEW"/>
    <n v="1"/>
    <s v="MA-4-1"/>
    <s v="AU-2,AU-6,AU-12"/>
    <s v="N"/>
    <m/>
    <s v=""/>
    <s v="N"/>
    <s v=" "/>
    <s v="N"/>
    <s v=" "/>
    <s v="P2"/>
    <s v="Y"/>
  </r>
  <r>
    <x v="8"/>
    <x v="8"/>
    <s v="NONLOCAL MAINTENANCE"/>
    <x v="81"/>
    <s v="DOCUMENT NONLOCAL MAINTENANCE"/>
    <n v="2"/>
    <s v="MA-4-2"/>
    <s v=" "/>
    <s v="N"/>
    <m/>
    <s v=""/>
    <s v="Y"/>
    <s v="MA-4-2"/>
    <s v="Y"/>
    <s v="MA-4-2"/>
    <s v="P2"/>
    <s v="Y"/>
  </r>
  <r>
    <x v="8"/>
    <x v="8"/>
    <s v="NONLOCAL MAINTENANCE"/>
    <x v="81"/>
    <s v="COMPARABLE SECURITY / SANITIZATION"/>
    <n v="3"/>
    <s v="MA-4-3"/>
    <s v="MA-3,SA-12,SI-3,SI-7"/>
    <s v="N"/>
    <m/>
    <s v=""/>
    <s v="N"/>
    <s v=" "/>
    <s v="Y"/>
    <s v="MA-4-3"/>
    <s v="P2"/>
    <s v="Y"/>
  </r>
  <r>
    <x v="8"/>
    <x v="8"/>
    <s v="NONLOCAL MAINTENANCE"/>
    <x v="81"/>
    <s v="AUTHENTICATION / SEPARATION OF MAINTENANCE SESSIONS"/>
    <n v="4"/>
    <s v="MA-4-4"/>
    <s v="SC-13"/>
    <s v="N"/>
    <m/>
    <s v=""/>
    <s v="N"/>
    <s v=" "/>
    <s v="N"/>
    <s v=" "/>
    <s v="P2"/>
    <s v="Y"/>
  </r>
  <r>
    <x v="8"/>
    <x v="8"/>
    <s v="NONLOCAL MAINTENANCE"/>
    <x v="81"/>
    <s v="APPROVALS AND NOTIFICATIONS"/>
    <n v="5"/>
    <s v="MA-4-5"/>
    <s v=" "/>
    <s v="N"/>
    <m/>
    <s v=""/>
    <s v="N"/>
    <s v=" "/>
    <s v="N"/>
    <s v=" "/>
    <s v="P2"/>
    <s v="Y"/>
  </r>
  <r>
    <x v="8"/>
    <x v="8"/>
    <s v="NONLOCAL MAINTENANCE"/>
    <x v="81"/>
    <s v="CRYPTOGRAPHIC PROTECTION"/>
    <n v="6"/>
    <s v="MA-4-6"/>
    <s v="SC-8,SC-13"/>
    <s v="N"/>
    <m/>
    <s v=""/>
    <s v="N"/>
    <s v=" "/>
    <s v="Y"/>
    <s v="MA-4-6"/>
    <s v="P2"/>
    <s v="Y"/>
  </r>
  <r>
    <x v="8"/>
    <x v="8"/>
    <s v="NONLOCAL MAINTENANCE"/>
    <x v="81"/>
    <s v="REMOTE DISCONNECT VERIFICATION"/>
    <n v="7"/>
    <s v="MA-4-7"/>
    <s v="SC-13"/>
    <s v="N"/>
    <m/>
    <s v=""/>
    <s v="N"/>
    <s v=" "/>
    <s v="N"/>
    <s v=" "/>
    <s v="P2"/>
    <s v="Y"/>
  </r>
  <r>
    <x v="8"/>
    <x v="8"/>
    <s v="MAINTENANCE PERSONNEL"/>
    <x v="82"/>
    <s v=""/>
    <n v="0"/>
    <s v="MA-5-0"/>
    <s v="AC-2, IA-8, MP-2, PE-2, PE-3, PE-4, RA-3"/>
    <s v="Y"/>
    <s v="MA-5-0"/>
    <s v="Document and Assess (Conditional)"/>
    <s v="Y"/>
    <s v="MA-5-0"/>
    <s v="Y"/>
    <s v="MA-5-0"/>
    <s v="P2"/>
    <s v="Y"/>
  </r>
  <r>
    <x v="8"/>
    <x v="8"/>
    <s v="MAINTENANCE PERSONNEL"/>
    <x v="82"/>
    <s v="INDIVIDUALS WITHOUT APPROPRIATE ACCESS"/>
    <n v="1"/>
    <s v="MA-5-1"/>
    <s v="MP-6,PL-2"/>
    <s v="N"/>
    <m/>
    <s v=""/>
    <s v="Y"/>
    <s v="MA-5-1"/>
    <s v="Y"/>
    <s v="MA-5-1"/>
    <s v="P2"/>
    <s v="Y"/>
  </r>
  <r>
    <x v="8"/>
    <x v="8"/>
    <s v="MAINTENANCE PERSONNEL"/>
    <x v="82"/>
    <s v="SECURITY CLEARANCES FOR CLASSIFIED SYSTEMS"/>
    <n v="2"/>
    <s v="MA-5-2"/>
    <s v="PS-3"/>
    <s v="N"/>
    <m/>
    <s v=""/>
    <s v="N"/>
    <s v=" "/>
    <s v="N"/>
    <s v=" "/>
    <s v="P2"/>
    <s v="Y"/>
  </r>
  <r>
    <x v="8"/>
    <x v="8"/>
    <s v="MAINTENANCE PERSONNEL"/>
    <x v="82"/>
    <s v="CITIZENSHIP REQUIREMENTS FOR CLASSIFIED SYSTEMS"/>
    <n v="3"/>
    <s v="MA-5-3"/>
    <s v="PS-3"/>
    <s v="N"/>
    <m/>
    <s v=""/>
    <s v="N"/>
    <s v=" "/>
    <s v="N"/>
    <s v=" "/>
    <s v="P2"/>
    <s v="Y"/>
  </r>
  <r>
    <x v="8"/>
    <x v="8"/>
    <s v="MAINTENANCE PERSONNEL"/>
    <x v="82"/>
    <s v="FOREIGN NATIONALS"/>
    <n v="4"/>
    <s v="MA-5-4"/>
    <s v="PS-3"/>
    <s v="N"/>
    <m/>
    <s v=""/>
    <s v="N"/>
    <s v=" "/>
    <s v="N"/>
    <s v=" "/>
    <s v="P2"/>
    <s v="Y"/>
  </r>
  <r>
    <x v="8"/>
    <x v="8"/>
    <s v="MAINTENANCE PERSONNEL"/>
    <x v="82"/>
    <s v="NON-SYSTEM-RELATED MAINTENANCE"/>
    <n v="5"/>
    <s v="MA-5-5"/>
    <s v=" "/>
    <s v="N"/>
    <m/>
    <s v=""/>
    <s v="N"/>
    <s v=" "/>
    <s v="N"/>
    <s v=" "/>
    <s v="P2"/>
    <s v="Y"/>
  </r>
  <r>
    <x v="8"/>
    <x v="8"/>
    <s v="TIMELY MAINTENANCE"/>
    <x v="83"/>
    <s v=""/>
    <n v="0"/>
    <s v="MA-6-0"/>
    <s v="CM-8, CP-2, CP-7, SA-14, SA-15"/>
    <s v="N"/>
    <m/>
    <s v=""/>
    <s v="Y"/>
    <s v="MA-6-0"/>
    <s v="Y"/>
    <s v="MA-6-0"/>
    <s v="P2"/>
    <s v="Y"/>
  </r>
  <r>
    <x v="8"/>
    <x v="8"/>
    <s v="TIMELY MAINTENANCE"/>
    <x v="83"/>
    <s v="PREVENTIVE MAINTENANCE"/>
    <n v="1"/>
    <s v="MA-6-1"/>
    <s v=" "/>
    <s v="N"/>
    <m/>
    <s v=""/>
    <s v="N"/>
    <s v=" "/>
    <s v="N"/>
    <s v=" "/>
    <s v="P2"/>
    <s v="Y"/>
  </r>
  <r>
    <x v="8"/>
    <x v="8"/>
    <s v="TIMELY MAINTENANCE"/>
    <x v="83"/>
    <s v="PREDICTIVE MAINTENANCE"/>
    <n v="2"/>
    <s v="MA-6-2"/>
    <s v=" "/>
    <s v="N"/>
    <m/>
    <s v=""/>
    <s v="N"/>
    <s v=" "/>
    <s v="N"/>
    <s v=" "/>
    <s v="P2"/>
    <s v="Y"/>
  </r>
  <r>
    <x v="8"/>
    <x v="8"/>
    <s v="TIMELY MAINTENANCE"/>
    <x v="83"/>
    <s v="AUTOMATED SUPPORT FOR PREDICTIVE MAINTENANCE"/>
    <n v="3"/>
    <s v="MA-6-3"/>
    <s v=" "/>
    <s v="N"/>
    <m/>
    <s v=""/>
    <s v="N"/>
    <s v=" "/>
    <s v="N"/>
    <s v=" "/>
    <s v="P2"/>
    <s v="Y"/>
  </r>
  <r>
    <x v="9"/>
    <x v="9"/>
    <s v="MEDIA PROTECTION POLICY AND PROCEDURES"/>
    <x v="84"/>
    <s v=""/>
    <n v="0"/>
    <s v="MP-1-0"/>
    <s v="PM-9"/>
    <s v="Y"/>
    <s v="MP-1-0"/>
    <s v="Attest"/>
    <s v="Y"/>
    <s v="MP-1-0"/>
    <s v="Y"/>
    <s v="MP-1-0"/>
    <s v="P1"/>
    <s v="Y"/>
  </r>
  <r>
    <x v="9"/>
    <x v="9"/>
    <s v="MEDIA ACCESS"/>
    <x v="85"/>
    <s v=""/>
    <n v="0"/>
    <s v="MP-2-0"/>
    <s v="AC-3, IA-2, MP-4, PE-2, PE-3, PL-2"/>
    <s v="Y"/>
    <s v="MP-2-0"/>
    <s v="Document and Assess (Conditional)"/>
    <s v="Y"/>
    <s v="MP-2-0"/>
    <s v="Y"/>
    <s v="MP-2-0"/>
    <s v="P1"/>
    <s v="Y"/>
  </r>
  <r>
    <x v="9"/>
    <x v="9"/>
    <s v="MEDIA ACCESS"/>
    <x v="85"/>
    <s v="AUTOMATED RESTRICTED ACCESS"/>
    <n v="1"/>
    <s v="MP-2-1"/>
    <s v="Withdrawn"/>
    <s v="N"/>
    <m/>
    <s v=""/>
    <s v="N"/>
    <s v=" "/>
    <s v="N"/>
    <s v=" "/>
    <s v="P1"/>
    <s v="Y"/>
  </r>
  <r>
    <x v="9"/>
    <x v="9"/>
    <s v="MEDIA ACCESS"/>
    <x v="85"/>
    <s v="CRYPTOGRAPHIC PROTECTION"/>
    <n v="2"/>
    <s v="MP-2-2"/>
    <s v="Withdrawn"/>
    <s v="N"/>
    <m/>
    <s v=""/>
    <s v="N"/>
    <s v=" "/>
    <s v="N"/>
    <s v=" "/>
    <s v="P1"/>
    <s v="Y"/>
  </r>
  <r>
    <x v="9"/>
    <x v="9"/>
    <s v="MEDIA MARKING"/>
    <x v="86"/>
    <s v=""/>
    <n v="0"/>
    <s v="MP-3-0"/>
    <s v="AC-16, PL-2, RA-3"/>
    <s v="N"/>
    <m/>
    <s v=""/>
    <s v="Y"/>
    <s v="MP-3-0"/>
    <s v="Y"/>
    <s v="MP-3-0"/>
    <s v="P2"/>
    <s v="Y"/>
  </r>
  <r>
    <x v="9"/>
    <x v="9"/>
    <s v="MEDIA STORAGE"/>
    <x v="87"/>
    <s v=""/>
    <n v="0"/>
    <s v="MP-4-0"/>
    <s v="CP-6, CP-9, MP-2, MP-7, PE-3"/>
    <s v="N"/>
    <m/>
    <s v=""/>
    <s v="Y"/>
    <s v="MP-4-0"/>
    <s v="Y"/>
    <s v="MP-4-0"/>
    <s v="P1"/>
    <s v="Y"/>
  </r>
  <r>
    <x v="9"/>
    <x v="9"/>
    <s v="MEDIA STORAGE"/>
    <x v="87"/>
    <s v="CRYPTOGRAPHIC PROTECTION"/>
    <n v="1"/>
    <s v="MP-4-1"/>
    <s v="Withdrawn"/>
    <s v="N"/>
    <m/>
    <s v=""/>
    <s v="N"/>
    <s v=" "/>
    <s v="N"/>
    <s v=" "/>
    <s v="P1"/>
    <s v="Y"/>
  </r>
  <r>
    <x v="9"/>
    <x v="9"/>
    <s v="MEDIA STORAGE"/>
    <x v="87"/>
    <s v="AUTOMATED RESTRICTED ACCESS"/>
    <n v="2"/>
    <s v="MP-4-2"/>
    <s v="AU-2,AU-9,AU-6,AU-12"/>
    <s v="N"/>
    <m/>
    <s v=""/>
    <s v="N"/>
    <s v=" "/>
    <s v="N"/>
    <s v=" "/>
    <s v="P1"/>
    <s v="Y"/>
  </r>
  <r>
    <x v="9"/>
    <x v="9"/>
    <s v="MEDIA TRANSPORT"/>
    <x v="88"/>
    <s v=""/>
    <n v="0"/>
    <s v="MP-5-0"/>
    <s v="AC-19, CP-9, MP-3, MP-4, RA-3, SC-8, SC-13, SC-28"/>
    <s v="N"/>
    <m/>
    <s v=""/>
    <s v="Y"/>
    <s v="MP-5-0"/>
    <s v="Y"/>
    <s v="MP-5-0"/>
    <s v="P1"/>
    <s v="Y"/>
  </r>
  <r>
    <x v="9"/>
    <x v="9"/>
    <s v="MEDIA TRANSPORT"/>
    <x v="88"/>
    <s v="PROTECTION OUTSIDE OF CONTROLLED AREAS"/>
    <n v="1"/>
    <s v="MP-5-1"/>
    <s v="Withdrawn"/>
    <s v="N"/>
    <m/>
    <s v=""/>
    <s v="N"/>
    <s v=" "/>
    <s v="N"/>
    <s v=" "/>
    <s v="P1"/>
    <s v="Y"/>
  </r>
  <r>
    <x v="9"/>
    <x v="9"/>
    <s v="MEDIA TRANSPORT"/>
    <x v="88"/>
    <s v="DOCUMENTATION OF ACTIVITIES"/>
    <n v="2"/>
    <s v="MP-5-2"/>
    <s v="Withdrawn"/>
    <s v="N"/>
    <m/>
    <s v=""/>
    <s v="N"/>
    <s v=" "/>
    <s v="N"/>
    <s v=" "/>
    <s v="P1"/>
    <s v="Y"/>
  </r>
  <r>
    <x v="9"/>
    <x v="9"/>
    <s v="MEDIA TRANSPORT"/>
    <x v="88"/>
    <s v="CUSTODIANS"/>
    <n v="3"/>
    <s v="MP-5-3"/>
    <s v=" "/>
    <s v="N"/>
    <m/>
    <s v=""/>
    <s v="N"/>
    <s v=" "/>
    <s v="N"/>
    <s v=" "/>
    <s v="P1"/>
    <s v="Y"/>
  </r>
  <r>
    <x v="9"/>
    <x v="9"/>
    <s v="MEDIA TRANSPORT"/>
    <x v="88"/>
    <s v="CRYPTOGRAPHIC PROTECTION"/>
    <n v="4"/>
    <s v="MP-5-4"/>
    <s v="MP-2"/>
    <s v="N"/>
    <m/>
    <s v=""/>
    <s v="Y"/>
    <s v="MP-5-4"/>
    <s v="Y"/>
    <s v="MP-5-4"/>
    <s v="P1"/>
    <s v="Y"/>
  </r>
  <r>
    <x v="9"/>
    <x v="9"/>
    <s v="MEDIA SANITIZATION"/>
    <x v="89"/>
    <s v=""/>
    <n v="0"/>
    <s v="MP-6-0"/>
    <s v="MA-2, MA-4, RA-3, SC-4"/>
    <s v="Y"/>
    <s v="MP-6-0"/>
    <s v="Document and Assess (Conditional)"/>
    <s v="Y"/>
    <s v="MP-6-0"/>
    <s v="Y"/>
    <s v="MP-6-0"/>
    <s v="P1"/>
    <s v="Y"/>
  </r>
  <r>
    <x v="9"/>
    <x v="9"/>
    <s v="MEDIA SANITIZATION"/>
    <x v="89"/>
    <s v="REVIEW / APPROVE / TRACK / DOCUMENT / VERIFY"/>
    <n v="1"/>
    <s v="MP-6-1"/>
    <s v="SI-12"/>
    <s v="N"/>
    <m/>
    <s v=""/>
    <s v="N"/>
    <s v=" "/>
    <s v="Y"/>
    <s v="MP-6-1"/>
    <s v="P1"/>
    <s v="Y"/>
  </r>
  <r>
    <x v="9"/>
    <x v="9"/>
    <s v="MEDIA SANITIZATION"/>
    <x v="89"/>
    <s v="EQUIPMENT TESTING"/>
    <n v="2"/>
    <s v="MP-6-2"/>
    <s v=" "/>
    <s v="N"/>
    <m/>
    <s v=""/>
    <s v="Y"/>
    <s v="MP-6-2"/>
    <s v="Y"/>
    <s v="MP-6-2"/>
    <s v="P1"/>
    <s v="Y"/>
  </r>
  <r>
    <x v="9"/>
    <x v="9"/>
    <s v="MEDIA SANITIZATION"/>
    <x v="89"/>
    <s v="NONDESTRUCTIVE TECHNIQUES"/>
    <n v="3"/>
    <s v="MP-6-3"/>
    <s v="SI-3"/>
    <s v="N"/>
    <m/>
    <s v=""/>
    <s v="N"/>
    <s v=" "/>
    <s v="Y"/>
    <s v="MP-6-3"/>
    <s v="P1"/>
    <s v="Y"/>
  </r>
  <r>
    <x v="9"/>
    <x v="9"/>
    <s v="MEDIA SANITIZATION"/>
    <x v="89"/>
    <s v="CONTROLLED UNCLASSIFIED INFORMATION"/>
    <n v="4"/>
    <s v="MP-6-4"/>
    <s v="Withdrawn"/>
    <s v="N"/>
    <m/>
    <s v=""/>
    <s v="N"/>
    <s v=" "/>
    <s v="N"/>
    <s v=" "/>
    <s v="P1"/>
    <s v="Y"/>
  </r>
  <r>
    <x v="9"/>
    <x v="9"/>
    <s v="MEDIA SANITIZATION"/>
    <x v="89"/>
    <s v="CLASSIFIED INFORMATION"/>
    <n v="5"/>
    <s v="MP-6-5"/>
    <s v="Withdrawn"/>
    <s v="N"/>
    <m/>
    <s v=""/>
    <s v="N"/>
    <s v=" "/>
    <s v="N"/>
    <s v=" "/>
    <s v="P1"/>
    <s v="Y"/>
  </r>
  <r>
    <x v="9"/>
    <x v="9"/>
    <s v="MEDIA SANITIZATION"/>
    <x v="89"/>
    <s v="MEDIA DESTRUCTION"/>
    <n v="6"/>
    <s v="MP-6-6"/>
    <s v="Withdrawn"/>
    <s v="N"/>
    <m/>
    <s v=""/>
    <s v="N"/>
    <s v=" "/>
    <s v="N"/>
    <s v=" "/>
    <s v="P1"/>
    <s v="Y"/>
  </r>
  <r>
    <x v="9"/>
    <x v="9"/>
    <s v="MEDIA SANITIZATION"/>
    <x v="89"/>
    <s v="DUAL AUTHORIZATION"/>
    <n v="7"/>
    <s v="MP-6-7"/>
    <s v="AC-3,MP-2"/>
    <s v="N"/>
    <m/>
    <s v=""/>
    <s v="N"/>
    <s v=" "/>
    <s v="N"/>
    <s v=" "/>
    <s v="P1"/>
    <s v="Y"/>
  </r>
  <r>
    <x v="9"/>
    <x v="9"/>
    <s v="MEDIA SANITIZATION"/>
    <x v="89"/>
    <s v="REMOTE PURGING / WIPING OF INFORMATION"/>
    <n v="8"/>
    <s v="MP-6-8"/>
    <s v=" "/>
    <s v="N"/>
    <m/>
    <s v=""/>
    <s v="N"/>
    <s v=" "/>
    <s v="N"/>
    <s v=" "/>
    <s v="P1"/>
    <s v="Y"/>
  </r>
  <r>
    <x v="9"/>
    <x v="9"/>
    <s v="MEDIA USE"/>
    <x v="90"/>
    <s v=""/>
    <n v="0"/>
    <s v="MP-7-0"/>
    <s v="AC-19, PL-4"/>
    <s v="Y"/>
    <s v="MP-7-0"/>
    <s v="Document and Assess (Conditional)"/>
    <s v="Y"/>
    <s v="MP-7-0"/>
    <s v="Y"/>
    <s v="MP-7-0"/>
    <s v="P1"/>
    <s v="Y"/>
  </r>
  <r>
    <x v="9"/>
    <x v="9"/>
    <s v="MEDIA USE"/>
    <x v="90"/>
    <s v="PROHIBIT USE WITHOUT OWNER"/>
    <n v="1"/>
    <s v="MP-7-1"/>
    <s v="PL-4"/>
    <s v="N"/>
    <m/>
    <s v=""/>
    <s v="Y"/>
    <s v="MP-7-1"/>
    <s v="Y"/>
    <s v="MP-7-1"/>
    <s v="P1"/>
    <s v="Y"/>
  </r>
  <r>
    <x v="9"/>
    <x v="9"/>
    <s v="MEDIA USE"/>
    <x v="90"/>
    <s v="PROHIBIT USE OF SANITIZATION-RESISTANT MEDIA"/>
    <n v="2"/>
    <s v="MP-7-2"/>
    <s v="MP-6"/>
    <s v="N"/>
    <m/>
    <s v=""/>
    <s v="N"/>
    <s v=" "/>
    <s v="N"/>
    <s v=" "/>
    <s v="P1"/>
    <s v="Y"/>
  </r>
  <r>
    <x v="10"/>
    <x v="10"/>
    <s v="PHYSICAL AND ENVIRONMENTAL PROTECTION POLICY AND PROCEDURES"/>
    <x v="91"/>
    <s v=""/>
    <n v="0"/>
    <s v="PE-1-0"/>
    <s v="PM-9"/>
    <s v="Y"/>
    <s v="PE-1-0"/>
    <s v="Attest"/>
    <s v="Y"/>
    <s v="PE-1-0"/>
    <s v="Y"/>
    <s v="PE-1-0"/>
    <s v="P1"/>
    <s v="Y"/>
  </r>
  <r>
    <x v="10"/>
    <x v="10"/>
    <s v="PHYSICAL ACCESS AUTHORIZATIONS"/>
    <x v="92"/>
    <s v=""/>
    <n v="0"/>
    <s v="PE-2-0"/>
    <s v="PE-3, PE-4, PS-3"/>
    <s v="Y"/>
    <s v="PE-2-0"/>
    <s v="Document and Assess (Conditional)"/>
    <s v="Y"/>
    <s v="PE-2-0"/>
    <s v="Y"/>
    <s v="PE-2-0"/>
    <s v="P1"/>
    <s v="Y"/>
  </r>
  <r>
    <x v="10"/>
    <x v="10"/>
    <s v="PHYSICAL ACCESS AUTHORIZATIONS"/>
    <x v="92"/>
    <s v="ACCESS BY POSITION / ROLE"/>
    <n v="1"/>
    <s v="PE-2-1"/>
    <s v="AC-2,AC-3,AC-6"/>
    <s v="N"/>
    <m/>
    <s v=""/>
    <s v="N"/>
    <s v=" "/>
    <s v="N"/>
    <s v=" "/>
    <s v="P1"/>
    <s v="Y"/>
  </r>
  <r>
    <x v="10"/>
    <x v="10"/>
    <s v="PHYSICAL ACCESS AUTHORIZATIONS"/>
    <x v="92"/>
    <s v="TWO FORMS OF IDENTIFICATION"/>
    <n v="2"/>
    <s v="PE-2-2"/>
    <s v="IA-2,IA-4,IA-5"/>
    <s v="N"/>
    <m/>
    <s v=""/>
    <s v="N"/>
    <s v=" "/>
    <s v="N"/>
    <s v=" "/>
    <s v="P1"/>
    <s v="Y"/>
  </r>
  <r>
    <x v="10"/>
    <x v="10"/>
    <s v="PHYSICAL ACCESS AUTHORIZATIONS"/>
    <x v="92"/>
    <s v="RESTRICT UNESCORTED ACCESS"/>
    <n v="3"/>
    <s v="PE-2-3"/>
    <s v="PS-2,PS-6"/>
    <s v="N"/>
    <m/>
    <s v=""/>
    <s v="N"/>
    <s v=" "/>
    <s v="N"/>
    <s v=" "/>
    <s v="P1"/>
    <s v="Y"/>
  </r>
  <r>
    <x v="10"/>
    <x v="10"/>
    <s v="PHYSICAL ACCESS CONTROL"/>
    <x v="93"/>
    <s v=""/>
    <n v="0"/>
    <s v="PE-3-0"/>
    <s v="AU-2, AU-6, MP-2, MP-4, PE-2, PE-4, PE-5, PS-3, RA-3"/>
    <s v="Y"/>
    <s v="PE-3-0"/>
    <s v="Document and Assess (Conditional)"/>
    <s v="Y"/>
    <s v="PE-3-0"/>
    <s v="Y"/>
    <s v="PE-3-0"/>
    <s v="P1"/>
    <s v="Y"/>
  </r>
  <r>
    <x v="10"/>
    <x v="10"/>
    <s v="PHYSICAL ACCESS CONTROL"/>
    <x v="93"/>
    <s v="INFORMATION SYSTEM ACCESS"/>
    <n v="1"/>
    <s v="PE-3-1"/>
    <s v="PS-2"/>
    <s v="N"/>
    <m/>
    <s v=""/>
    <s v="N"/>
    <s v=" "/>
    <s v="Y"/>
    <s v="PE-3-1"/>
    <s v="P1"/>
    <s v="Y"/>
  </r>
  <r>
    <x v="10"/>
    <x v="10"/>
    <s v="PHYSICAL ACCESS CONTROL"/>
    <x v="93"/>
    <s v="FACILITY / INFORMATION SYSTEM BOUNDARIES"/>
    <n v="2"/>
    <s v="PE-3-2"/>
    <s v="AC-4,SC-7"/>
    <s v="N"/>
    <m/>
    <s v=""/>
    <s v="N"/>
    <s v=" "/>
    <s v="N"/>
    <s v=" "/>
    <s v="P1"/>
    <s v="Y"/>
  </r>
  <r>
    <x v="10"/>
    <x v="10"/>
    <s v="PHYSICAL ACCESS CONTROL"/>
    <x v="93"/>
    <s v="CONTINUOUS GUARDS / ALARMS / MONITORING"/>
    <n v="3"/>
    <s v="PE-3-3"/>
    <s v="CP-6,CP-7"/>
    <s v="N"/>
    <m/>
    <s v=""/>
    <s v="N"/>
    <s v=" "/>
    <s v="N"/>
    <s v=" "/>
    <s v="P1"/>
    <s v="Y"/>
  </r>
  <r>
    <x v="10"/>
    <x v="10"/>
    <s v="PHYSICAL ACCESS CONTROL"/>
    <x v="93"/>
    <s v="LOCKABLE CASINGS"/>
    <n v="4"/>
    <s v="PE-3-4"/>
    <s v=" "/>
    <s v="N"/>
    <m/>
    <s v=""/>
    <s v="N"/>
    <s v=" "/>
    <s v="N"/>
    <s v=" "/>
    <s v="P1"/>
    <s v="Y"/>
  </r>
  <r>
    <x v="10"/>
    <x v="10"/>
    <s v="PHYSICAL ACCESS CONTROL"/>
    <x v="93"/>
    <s v="TAMPER PROTECTION"/>
    <n v="5"/>
    <s v="PE-3-5"/>
    <s v="SA-12"/>
    <s v="N"/>
    <m/>
    <s v=""/>
    <s v="N"/>
    <s v=" "/>
    <s v="N"/>
    <s v=" "/>
    <s v="P1"/>
    <s v="Y"/>
  </r>
  <r>
    <x v="10"/>
    <x v="10"/>
    <s v="PHYSICAL ACCESS CONTROL"/>
    <x v="93"/>
    <s v="FACILITY PENETRATION TESTING"/>
    <n v="6"/>
    <s v="PE-3-6"/>
    <s v="CA-2,CA-7"/>
    <s v="N"/>
    <m/>
    <s v=""/>
    <s v="N"/>
    <s v=" "/>
    <s v="N"/>
    <s v=" "/>
    <s v="P1"/>
    <s v="Y"/>
  </r>
  <r>
    <x v="10"/>
    <x v="10"/>
    <s v="ACCESS CONTROL FOR TRANSMISSION MEDIUM"/>
    <x v="94"/>
    <s v=""/>
    <n v="0"/>
    <s v="PE-4-0"/>
    <s v="MP-2, MP-4, PE-2, PE-3, PE-5, SC-7, SC-8"/>
    <s v="N"/>
    <m/>
    <s v=""/>
    <s v="Y"/>
    <s v="PE-4-0"/>
    <s v="Y"/>
    <s v="PE-4-0"/>
    <s v="P1"/>
    <s v="Y"/>
  </r>
  <r>
    <x v="10"/>
    <x v="10"/>
    <s v="ACCESS CONTROL FOR OUTPUT DEVICES"/>
    <x v="95"/>
    <s v=""/>
    <n v="0"/>
    <s v="PE-5-0"/>
    <s v="PE-2, PE-3, PE-4, PE-18"/>
    <s v="N"/>
    <m/>
    <s v=""/>
    <s v="Y"/>
    <s v="PE-5-0"/>
    <s v="Y"/>
    <s v="PE-5-0"/>
    <s v="P2"/>
    <s v="Y"/>
  </r>
  <r>
    <x v="10"/>
    <x v="10"/>
    <s v="ACCESS CONTROL FOR OUTPUT DEVICES"/>
    <x v="95"/>
    <s v="ACCESS TO OUTPUT BY AUTHORIZED INDIVIDUALS"/>
    <n v="1"/>
    <s v="PE-5-1"/>
    <s v=" "/>
    <s v="N"/>
    <m/>
    <s v=""/>
    <s v="N"/>
    <s v=" "/>
    <s v="N"/>
    <s v=" "/>
    <s v="P2"/>
    <s v="Y"/>
  </r>
  <r>
    <x v="10"/>
    <x v="10"/>
    <s v="ACCESS CONTROL FOR OUTPUT DEVICES"/>
    <x v="95"/>
    <s v="ACCESS TO OUTPUT BY INDIVIDUAL IDENTITY"/>
    <n v="2"/>
    <s v="PE-5-2"/>
    <s v=" "/>
    <s v="N"/>
    <m/>
    <s v=""/>
    <s v="N"/>
    <s v=" "/>
    <s v="N"/>
    <s v=" "/>
    <s v="P2"/>
    <s v="Y"/>
  </r>
  <r>
    <x v="10"/>
    <x v="10"/>
    <s v="ACCESS CONTROL FOR OUTPUT DEVICES"/>
    <x v="95"/>
    <s v="MARKING OUTPUT DEVICES"/>
    <n v="3"/>
    <s v="PE-5-3"/>
    <s v=" "/>
    <s v="N"/>
    <m/>
    <s v=""/>
    <s v="N"/>
    <s v=" "/>
    <s v="N"/>
    <s v=" "/>
    <s v="P2"/>
    <s v="Y"/>
  </r>
  <r>
    <x v="10"/>
    <x v="10"/>
    <s v="MONITORING PHYSICAL ACCESS"/>
    <x v="96"/>
    <s v=""/>
    <n v="0"/>
    <s v="PE-6-0"/>
    <s v="CA-7, IR-4, IR-8"/>
    <s v="Y"/>
    <s v="PE-6-0"/>
    <s v="Document and Assess (Conditional)"/>
    <s v="Y"/>
    <s v="PE-6-0"/>
    <s v="Y"/>
    <s v="PE-6-0"/>
    <s v="P1"/>
    <s v="Y"/>
  </r>
  <r>
    <x v="10"/>
    <x v="10"/>
    <s v="MONITORING PHYSICAL ACCESS"/>
    <x v="96"/>
    <s v="INTRUSION ALARMS / SURVEILLANCE EQUIPMENT"/>
    <n v="1"/>
    <s v="PE-6-1"/>
    <s v=" "/>
    <s v="N"/>
    <m/>
    <s v=""/>
    <s v="Y"/>
    <s v="PE-6-1"/>
    <s v="Y"/>
    <s v="PE-6-1"/>
    <s v="P1"/>
    <s v="Y"/>
  </r>
  <r>
    <x v="10"/>
    <x v="10"/>
    <s v="MONITORING PHYSICAL ACCESS"/>
    <x v="96"/>
    <s v="AUTOMATED INTRUSION RECOGNITION / RESPONSES"/>
    <n v="2"/>
    <s v="PE-6-2"/>
    <s v="SI-4"/>
    <s v="N"/>
    <m/>
    <s v=""/>
    <s v="N"/>
    <s v=" "/>
    <s v="N"/>
    <s v=" "/>
    <s v="P1"/>
    <s v="Y"/>
  </r>
  <r>
    <x v="10"/>
    <x v="10"/>
    <s v="MONITORING PHYSICAL ACCESS"/>
    <x v="96"/>
    <s v="VIDEO SURVEILLANCE"/>
    <n v="3"/>
    <s v="PE-6-3"/>
    <s v=" "/>
    <s v="N"/>
    <m/>
    <s v=""/>
    <s v="N"/>
    <s v=" "/>
    <s v="N"/>
    <s v=" "/>
    <s v="P1"/>
    <s v="Y"/>
  </r>
  <r>
    <x v="10"/>
    <x v="10"/>
    <s v="MONITORING PHYSICAL ACCESS"/>
    <x v="96"/>
    <s v="MONITORING PHYSICAL ACCESS TO INFORMATION SYSTEMS"/>
    <n v="4"/>
    <s v="PE-6-4"/>
    <s v="PS-2,PS-3"/>
    <s v="N"/>
    <m/>
    <s v=""/>
    <s v="N"/>
    <s v=" "/>
    <s v="Y"/>
    <s v="PE-6-4"/>
    <s v="P1"/>
    <s v="Y"/>
  </r>
  <r>
    <x v="10"/>
    <x v="10"/>
    <s v="VISITOR ACCESS RECORDS"/>
    <x v="97"/>
    <s v=""/>
    <n v="0"/>
    <s v="PE-8-0"/>
    <s v=" "/>
    <s v="Y"/>
    <s v="PE-8-0"/>
    <s v="Document and Assess (Conditional)"/>
    <s v="Y"/>
    <s v="PE-8-0"/>
    <s v="Y"/>
    <s v="PE-8-0"/>
    <s v="P3"/>
    <s v="Y"/>
  </r>
  <r>
    <x v="10"/>
    <x v="10"/>
    <s v="VISITOR ACCESS RECORDS"/>
    <x v="97"/>
    <s v="AUTOMATED RECORDS MAINTENANCE / REVIEW"/>
    <n v="1"/>
    <s v="PE-8-1"/>
    <s v=" "/>
    <s v="N"/>
    <m/>
    <s v=""/>
    <s v="N"/>
    <s v=" "/>
    <s v="Y"/>
    <s v="PE-8-1"/>
    <s v="P3"/>
    <s v="Y"/>
  </r>
  <r>
    <x v="10"/>
    <x v="10"/>
    <s v="VISITOR ACCESS RECORDS"/>
    <x v="97"/>
    <s v="PHYSICAL ACCESS RECORDS"/>
    <n v="2"/>
    <s v="PE-8-2"/>
    <s v="Withdrawn"/>
    <s v="N"/>
    <m/>
    <s v=""/>
    <s v="N"/>
    <s v=" "/>
    <s v="N"/>
    <s v=" "/>
    <s v="P3"/>
    <s v="Y"/>
  </r>
  <r>
    <x v="10"/>
    <x v="10"/>
    <s v="POWER EQUIPMENT AND CABLING"/>
    <x v="98"/>
    <s v=""/>
    <n v="0"/>
    <s v="PE-9-0"/>
    <s v="PE-4"/>
    <s v="N"/>
    <m/>
    <s v=""/>
    <s v="Y"/>
    <s v="PE-9-0"/>
    <s v="Y"/>
    <s v="PE-9-0"/>
    <s v="P1"/>
    <s v="Y"/>
  </r>
  <r>
    <x v="10"/>
    <x v="10"/>
    <s v="POWER EQUIPMENT AND CABLING"/>
    <x v="98"/>
    <s v="REDUNDANT CABLING"/>
    <n v="1"/>
    <s v="PE-9-1"/>
    <s v=" "/>
    <s v="N"/>
    <m/>
    <s v=""/>
    <s v="N"/>
    <s v=" "/>
    <s v="N"/>
    <s v=" "/>
    <s v="P1"/>
    <s v="Y"/>
  </r>
  <r>
    <x v="10"/>
    <x v="10"/>
    <s v="POWER EQUIPMENT AND CABLING"/>
    <x v="98"/>
    <s v="AUTOMATIC VOLTAGE CONTROLS"/>
    <n v="2"/>
    <s v="PE-9-2"/>
    <s v=" "/>
    <s v="N"/>
    <m/>
    <s v=""/>
    <s v="N"/>
    <s v=" "/>
    <s v="N"/>
    <s v=" "/>
    <s v="P1"/>
    <s v="Y"/>
  </r>
  <r>
    <x v="10"/>
    <x v="10"/>
    <s v="EMERGENCY SHUTOFF"/>
    <x v="99"/>
    <s v=""/>
    <n v="0"/>
    <s v="PE-10-0"/>
    <s v="PE-15"/>
    <s v="N"/>
    <m/>
    <s v=""/>
    <s v="Y"/>
    <s v="PE-10-0"/>
    <s v="Y"/>
    <s v="PE-10-0"/>
    <s v="P1"/>
    <s v="Y"/>
  </r>
  <r>
    <x v="10"/>
    <x v="10"/>
    <s v="EMERGENCY SHUTOFF"/>
    <x v="99"/>
    <s v="ACCIDENTAL / UNAUTHORIZED ACTIVATION"/>
    <n v="1"/>
    <s v="PE-10-1"/>
    <s v="Withdrawn"/>
    <s v="N"/>
    <m/>
    <s v=""/>
    <s v="N"/>
    <s v=" "/>
    <s v="N"/>
    <s v=" "/>
    <s v="P1"/>
    <s v="Y"/>
  </r>
  <r>
    <x v="10"/>
    <x v="10"/>
    <s v="EMERGENCY POWER"/>
    <x v="100"/>
    <s v=""/>
    <n v="0"/>
    <s v="PE-11-0"/>
    <s v="AT-3, CP-2, CP-7"/>
    <s v="N"/>
    <m/>
    <s v=""/>
    <s v="Y"/>
    <s v="PE-11-0"/>
    <s v="Y"/>
    <s v="PE-11-0"/>
    <s v="P1"/>
    <s v="Y"/>
  </r>
  <r>
    <x v="10"/>
    <x v="10"/>
    <s v="EMERGENCY POWER"/>
    <x v="100"/>
    <s v="LONG-TERM ALTERNATE POWER SUPPLY - MINIMAL OPERATIONAL CAPABILITY"/>
    <n v="1"/>
    <s v="PE-11-1"/>
    <s v=" "/>
    <s v="N"/>
    <m/>
    <s v=""/>
    <s v="N"/>
    <s v=" "/>
    <s v="Y"/>
    <s v="PE-11-1"/>
    <s v="P1"/>
    <s v="Y"/>
  </r>
  <r>
    <x v="10"/>
    <x v="10"/>
    <s v="EMERGENCY POWER"/>
    <x v="100"/>
    <s v="LONG-TERM ALTERNATE POWER SUPPLY - SELF-CONTAINED"/>
    <n v="2"/>
    <s v="PE-11-2"/>
    <s v=" "/>
    <s v="N"/>
    <m/>
    <s v=""/>
    <s v="N"/>
    <s v=" "/>
    <s v="N"/>
    <s v=" "/>
    <s v="P1"/>
    <s v="Y"/>
  </r>
  <r>
    <x v="10"/>
    <x v="10"/>
    <s v="EMERGENCY LIGHTING"/>
    <x v="101"/>
    <s v=""/>
    <n v="0"/>
    <s v="PE-12-0"/>
    <s v="CP-2, CP-7"/>
    <s v="Y"/>
    <s v="PE-12-0"/>
    <s v="Document and Assess (Conditional)"/>
    <s v="Y"/>
    <s v="PE-12-0"/>
    <s v="Y"/>
    <s v="PE-12-0"/>
    <s v="P1"/>
    <s v="Y"/>
  </r>
  <r>
    <x v="10"/>
    <x v="10"/>
    <s v="EMERGENCY LIGHTING"/>
    <x v="101"/>
    <s v="ESSENTIAL MISSIONS / BUSINESS FUNCTIONS"/>
    <n v="1"/>
    <s v="PE-12-1"/>
    <s v=" "/>
    <s v="N"/>
    <m/>
    <s v=""/>
    <s v="N"/>
    <s v=" "/>
    <s v="N"/>
    <s v=" "/>
    <s v="P1"/>
    <s v="Y"/>
  </r>
  <r>
    <x v="10"/>
    <x v="10"/>
    <s v="FIRE PROTECTION"/>
    <x v="102"/>
    <s v=""/>
    <n v="0"/>
    <s v="PE-13-0"/>
    <s v=" "/>
    <s v="Y"/>
    <s v="PE-13-0"/>
    <s v="Document and Assess (Conditional)"/>
    <s v="Y"/>
    <s v="PE-13-0"/>
    <s v="Y"/>
    <s v="PE-13-0"/>
    <s v="P1"/>
    <s v="Y"/>
  </r>
  <r>
    <x v="10"/>
    <x v="10"/>
    <s v="FIRE PROTECTION"/>
    <x v="102"/>
    <s v="DETECTION DEVICES / SYSTEMS"/>
    <n v="1"/>
    <s v="PE-13-1"/>
    <s v=" "/>
    <s v="N"/>
    <m/>
    <s v=""/>
    <s v="N"/>
    <s v=" "/>
    <s v="Y"/>
    <s v="PE-13-1"/>
    <s v="P1"/>
    <s v="Y"/>
  </r>
  <r>
    <x v="10"/>
    <x v="10"/>
    <s v="FIRE PROTECTION"/>
    <x v="102"/>
    <s v="SUPPRESSION DEVICES / SYSTEMS"/>
    <n v="2"/>
    <s v="PE-13-2"/>
    <s v=" "/>
    <s v="N"/>
    <m/>
    <s v=""/>
    <s v="Y"/>
    <s v="PE-13-2"/>
    <s v="Y"/>
    <s v="PE-13-2"/>
    <s v="P1"/>
    <s v="Y"/>
  </r>
  <r>
    <x v="10"/>
    <x v="10"/>
    <s v="FIRE PROTECTION"/>
    <x v="102"/>
    <s v="AUTOMATIC FIRE SUPPRESSION"/>
    <n v="3"/>
    <s v="PE-13-3"/>
    <s v=" "/>
    <s v="N"/>
    <m/>
    <s v=""/>
    <s v="Y"/>
    <s v="PE-13-3"/>
    <s v="Y"/>
    <s v="PE-13-3"/>
    <s v="P1"/>
    <s v="Y"/>
  </r>
  <r>
    <x v="10"/>
    <x v="10"/>
    <s v="FIRE PROTECTION"/>
    <x v="102"/>
    <s v="INSPECTIONS"/>
    <n v="4"/>
    <s v="PE-13-4"/>
    <s v=" "/>
    <s v="N"/>
    <m/>
    <s v=""/>
    <s v="N"/>
    <s v=" "/>
    <s v="N"/>
    <s v=" "/>
    <s v="P1"/>
    <s v="Y"/>
  </r>
  <r>
    <x v="10"/>
    <x v="10"/>
    <s v="TEMPERATURE AND HUMIDITY CONTROLS"/>
    <x v="103"/>
    <s v=""/>
    <n v="0"/>
    <s v="PE-14-0"/>
    <s v="AT-3 "/>
    <s v="Y"/>
    <s v="PE-14-0"/>
    <s v="Document and Assess (Conditional)"/>
    <s v="Y"/>
    <s v="PE-14-0"/>
    <s v="Y"/>
    <s v="PE-14-0"/>
    <s v="P1"/>
    <s v="Y"/>
  </r>
  <r>
    <x v="10"/>
    <x v="10"/>
    <s v="TEMPERATURE AND HUMIDITY CONTROLS"/>
    <x v="103"/>
    <s v="AUTOMATIC CONTROLS"/>
    <n v="1"/>
    <s v="PE-14-1"/>
    <s v=" "/>
    <s v="N"/>
    <m/>
    <s v=""/>
    <s v="N"/>
    <s v=" "/>
    <s v="N"/>
    <s v=" "/>
    <s v="P1"/>
    <s v="Y"/>
  </r>
  <r>
    <x v="10"/>
    <x v="10"/>
    <s v="TEMPERATURE AND HUMIDITY CONTROLS"/>
    <x v="103"/>
    <s v="MONITORING WITH ALARMS / NOTIFICATIONS"/>
    <n v="2"/>
    <s v="PE-14-2"/>
    <s v=" "/>
    <s v="N"/>
    <m/>
    <s v=""/>
    <s v="Y"/>
    <s v="PE-14-2"/>
    <s v="Y"/>
    <s v="PE-14-2"/>
    <s v="P1"/>
    <s v="Y"/>
  </r>
  <r>
    <x v="10"/>
    <x v="10"/>
    <s v="WATER DAMAGE PROTECTION"/>
    <x v="104"/>
    <s v=""/>
    <n v="0"/>
    <s v="PE-15-0"/>
    <s v="AT-3"/>
    <s v="Y"/>
    <s v="PE-15-0"/>
    <s v="Document and Assess (Conditional)"/>
    <s v="Y"/>
    <s v="PE-15-0"/>
    <s v="Y"/>
    <s v="PE-15-0"/>
    <s v="P1"/>
    <s v="Y"/>
  </r>
  <r>
    <x v="10"/>
    <x v="10"/>
    <s v="WATER DAMAGE PROTECTION"/>
    <x v="104"/>
    <s v="AUTOMATION SUPPORT"/>
    <n v="1"/>
    <s v="PE-15-1"/>
    <s v=" "/>
    <s v="N"/>
    <m/>
    <s v=""/>
    <s v="N"/>
    <s v=" "/>
    <s v="Y"/>
    <s v="PE-15-1"/>
    <s v="P1"/>
    <s v="Y"/>
  </r>
  <r>
    <x v="10"/>
    <x v="10"/>
    <s v="DELIVERY AND REMOVAL"/>
    <x v="105"/>
    <s v=""/>
    <n v="0"/>
    <s v="PE-16-0"/>
    <s v="CM-3, MA-2, MA-3, MP-5, SA-12"/>
    <s v="Y"/>
    <s v="PE-16-0"/>
    <s v="Document and Assess (Conditional)"/>
    <s v="Y"/>
    <s v="PE-16-0"/>
    <s v="Y"/>
    <s v="PE-16-0"/>
    <s v="P2"/>
    <s v="Y"/>
  </r>
  <r>
    <x v="10"/>
    <x v="10"/>
    <s v="ALTERNATE WORK SITE"/>
    <x v="106"/>
    <s v=""/>
    <n v="0"/>
    <s v="PE-17-0"/>
    <s v="AC-17, CP-7"/>
    <s v="N"/>
    <m/>
    <s v=""/>
    <s v="Y"/>
    <s v="PE-17-0"/>
    <s v="Y"/>
    <s v="PE-17-0"/>
    <s v="P2"/>
    <s v="Y"/>
  </r>
  <r>
    <x v="10"/>
    <x v="10"/>
    <s v="LOCATION OF INFORMATION SYSTEM COMPONENTS"/>
    <x v="107"/>
    <s v=""/>
    <n v="0"/>
    <s v="PE-18-0"/>
    <s v="CP-2, PE-19, RA-3"/>
    <s v="N"/>
    <m/>
    <s v=""/>
    <s v="N"/>
    <s v=" "/>
    <s v="Y"/>
    <s v="PE-18-0"/>
    <s v="P3"/>
    <s v="Y"/>
  </r>
  <r>
    <x v="10"/>
    <x v="10"/>
    <s v="LOCATION OF INFORMATION SYSTEM COMPONENTS"/>
    <x v="107"/>
    <s v="FACILITY SITE"/>
    <n v="1"/>
    <s v="PE-18-1"/>
    <s v="PM-8"/>
    <s v="N"/>
    <m/>
    <s v=""/>
    <s v="N"/>
    <s v=" "/>
    <s v="N"/>
    <s v=" "/>
    <s v="P3"/>
    <s v="Y"/>
  </r>
  <r>
    <x v="11"/>
    <x v="11"/>
    <s v="SECURITY PLANNING POLICY AND PROCEDURES"/>
    <x v="108"/>
    <s v=""/>
    <n v="0"/>
    <s v="PL-1-0"/>
    <s v="PM-9"/>
    <s v="Y"/>
    <s v="PL-1-0"/>
    <s v="Attest"/>
    <s v="Y"/>
    <s v="PL-1-0"/>
    <s v="Y"/>
    <s v="PL-1-0"/>
    <s v="P1"/>
    <s v="Y"/>
  </r>
  <r>
    <x v="11"/>
    <x v="11"/>
    <s v="SYSTEM SECURITY PLAN"/>
    <x v="109"/>
    <s v=""/>
    <n v="0"/>
    <s v="PL-2-0"/>
    <s v="AC-2, AC-6, AC-14, AC-17, AC-20, CA-2, CA-3, CA-7, CM-9, CP-2, IR-8, MA-4, MA-5, MP-2, MP-4, MP-5, PL-7, PM-1, PM-7, PM-8, PM-9, PM-11, SA-5, SA-17"/>
    <s v="Y"/>
    <s v="PL-2-0"/>
    <s v="Document and Assess"/>
    <s v="Y"/>
    <s v="PL-2-0"/>
    <s v="Y"/>
    <s v="PL-2-0"/>
    <s v="P1"/>
    <s v="Y"/>
  </r>
  <r>
    <x v="11"/>
    <x v="11"/>
    <s v="SYSTEM SECURITY PLAN"/>
    <x v="109"/>
    <s v="CONCEPT OF OPERATIONS"/>
    <n v="1"/>
    <s v="PL-2-1"/>
    <s v="Withdrawn"/>
    <s v="N"/>
    <m/>
    <s v=""/>
    <s v="N"/>
    <s v=" "/>
    <s v="N"/>
    <s v=" "/>
    <s v="P1"/>
    <s v="Y"/>
  </r>
  <r>
    <x v="11"/>
    <x v="11"/>
    <s v="SYSTEM SECURITY PLAN"/>
    <x v="109"/>
    <s v="FUNCTIONAL ARCHITECTURE"/>
    <n v="2"/>
    <s v="PL-2-2"/>
    <s v="Withdrawn"/>
    <s v="N"/>
    <m/>
    <s v=""/>
    <s v="N"/>
    <s v=" "/>
    <s v="N"/>
    <s v=" "/>
    <s v="P1"/>
    <s v="Y"/>
  </r>
  <r>
    <x v="11"/>
    <x v="11"/>
    <s v="SYSTEM SECURITY PLAN"/>
    <x v="109"/>
    <s v="PLAN / COORDINATE WITH OTHER ORGANIZATIONAL ENTITIES"/>
    <n v="3"/>
    <s v="PL-2-3"/>
    <s v="CP-4,IR-4"/>
    <s v="N"/>
    <m/>
    <s v=""/>
    <s v="Y"/>
    <s v="PL-2-3"/>
    <s v="Y"/>
    <s v="PL-2-3"/>
    <s v="P1"/>
    <s v="Y"/>
  </r>
  <r>
    <x v="11"/>
    <x v="11"/>
    <s v="RULES OF BEHAVIOR"/>
    <x v="110"/>
    <s v=""/>
    <n v="0"/>
    <s v="PL-4-0"/>
    <s v="AC-2, AC-6, AC-8, AC-9, AC-17, AC-18, AC-19, AC-20, AT-2, AT-3, CM-11, IA-2, IA-4, IA-5, MP-7, PS-6, PS-8, SA-5"/>
    <s v="Y"/>
    <s v="PL-4-0"/>
    <s v="Attest"/>
    <s v="Y"/>
    <s v="PL-4-0"/>
    <s v="Y"/>
    <s v="PL-4-0"/>
    <s v="P2"/>
    <s v="Y"/>
  </r>
  <r>
    <x v="11"/>
    <x v="11"/>
    <s v="RULES OF BEHAVIOR"/>
    <x v="110"/>
    <s v="SOCIAL MEDIA AND NETWORKING RESTRICTIONS"/>
    <n v="1"/>
    <s v="PL-4-1"/>
    <s v=" "/>
    <s v="N"/>
    <m/>
    <s v=""/>
    <s v="Y"/>
    <s v="PL-4-1"/>
    <s v="Y"/>
    <s v="PL-4-1"/>
    <s v="P2"/>
    <s v="Y"/>
  </r>
  <r>
    <x v="11"/>
    <x v="11"/>
    <s v="INFORMATION SECURITY ARCHITECTURE"/>
    <x v="111"/>
    <s v=""/>
    <n v="0"/>
    <s v="PL-8-0"/>
    <s v="CM-2, CM-6, PL-2, PM-7, SA-5, SA-17"/>
    <s v="N"/>
    <m/>
    <s v=""/>
    <s v="Y"/>
    <s v="PL-8-0"/>
    <s v="Y"/>
    <s v="PL-8-0"/>
    <s v="P1"/>
    <s v="Y"/>
  </r>
  <r>
    <x v="11"/>
    <x v="11"/>
    <s v="INFORMATION SECURITY ARCHITECTURE"/>
    <x v="111"/>
    <s v="DEFENSE-IN-DEPTH"/>
    <n v="1"/>
    <s v="PL-8-1"/>
    <s v="SC-29,SC-36"/>
    <s v="N"/>
    <m/>
    <s v=""/>
    <s v="N"/>
    <s v=" "/>
    <s v="N"/>
    <s v=" "/>
    <s v="P1"/>
    <s v="Y"/>
  </r>
  <r>
    <x v="11"/>
    <x v="11"/>
    <s v="INFORMATION SECURITY ARCHITECTURE"/>
    <x v="111"/>
    <s v="SUPPLIER DIVERSITY"/>
    <n v="2"/>
    <s v="PL-8-2"/>
    <s v="SA-12"/>
    <s v="N"/>
    <m/>
    <s v=""/>
    <s v="N"/>
    <s v=" "/>
    <s v="N"/>
    <s v=" "/>
    <s v="P1"/>
    <s v="Y"/>
  </r>
  <r>
    <x v="12"/>
    <x v="12"/>
    <s v="PERSONNEL SECURITY POLICY AND PROCEDURES"/>
    <x v="112"/>
    <s v=""/>
    <n v="0"/>
    <s v="PS-1-0"/>
    <s v="PM-9"/>
    <s v="Y"/>
    <s v="PS-1-0"/>
    <s v="Attest"/>
    <s v="Y"/>
    <s v="PS-1-0"/>
    <s v="Y"/>
    <s v="PS-1-0"/>
    <s v="P1"/>
    <s v="Y"/>
  </r>
  <r>
    <x v="12"/>
    <x v="12"/>
    <s v="POSITION RISK DESIGNATION"/>
    <x v="113"/>
    <s v=""/>
    <n v="0"/>
    <s v="PS-2-0"/>
    <s v="AT-3, PL-2, PS-3"/>
    <s v="Y"/>
    <s v="PS-2-0"/>
    <s v="FED"/>
    <s v="Y"/>
    <s v="PS-2-0"/>
    <s v="Y"/>
    <s v="PS-2-0"/>
    <s v="P1"/>
    <s v="Y"/>
  </r>
  <r>
    <x v="12"/>
    <x v="12"/>
    <s v="PERSONNEL SCREENING"/>
    <x v="114"/>
    <s v=""/>
    <n v="0"/>
    <s v="PS-3-0"/>
    <s v="AC-2, IA-4, PE-2, PS-2"/>
    <s v="Y"/>
    <s v="PS-3-0"/>
    <s v="Document and Assess"/>
    <s v="Y"/>
    <s v="PS-3-0"/>
    <s v="Y"/>
    <s v="PS-3-0"/>
    <s v="P1"/>
    <s v="Y"/>
  </r>
  <r>
    <x v="12"/>
    <x v="12"/>
    <s v="PERSONNEL SCREENING"/>
    <x v="114"/>
    <s v="CLASSIFIED INFORMATION"/>
    <n v="1"/>
    <s v="PS-3-1"/>
    <s v="AC-3,AC-4"/>
    <s v="N"/>
    <m/>
    <s v=""/>
    <s v="N"/>
    <s v=" "/>
    <s v="N"/>
    <s v=" "/>
    <s v="P1"/>
    <s v="Y"/>
  </r>
  <r>
    <x v="12"/>
    <x v="12"/>
    <s v="PERSONNEL SCREENING"/>
    <x v="114"/>
    <s v="FORMAL INDOCTRINATION"/>
    <n v="2"/>
    <s v="PS-3-2"/>
    <s v="AC-3,AC-4"/>
    <s v="N"/>
    <m/>
    <s v=""/>
    <s v="N"/>
    <s v=" "/>
    <s v="N"/>
    <s v=" "/>
    <s v="P1"/>
    <s v="Y"/>
  </r>
  <r>
    <x v="12"/>
    <x v="12"/>
    <s v="PERSONNEL SCREENING"/>
    <x v="114"/>
    <s v="INFORMATION WITH SPECIAL PROTECTION MEASURES"/>
    <n v="3"/>
    <s v="PS-3-3"/>
    <s v=" "/>
    <s v="N"/>
    <m/>
    <s v=""/>
    <s v="Y"/>
    <s v="PS-3-3"/>
    <s v="Y"/>
    <s v="PS-3-3"/>
    <s v="P1"/>
    <s v="Y"/>
  </r>
  <r>
    <x v="12"/>
    <x v="12"/>
    <s v="PERSONNEL TERMINATION"/>
    <x v="115"/>
    <s v=""/>
    <n v="0"/>
    <s v="PS-4-0"/>
    <s v="AC-2, IA-4, PE-2, PS-5, PS-6"/>
    <s v="Y"/>
    <s v="PS-4-0"/>
    <s v="Attest"/>
    <s v="Y"/>
    <s v="PS-4-0"/>
    <s v="Y"/>
    <s v="PS-4-0"/>
    <s v="P1"/>
    <s v="Y"/>
  </r>
  <r>
    <x v="12"/>
    <x v="12"/>
    <s v="PERSONNEL TERMINATION"/>
    <x v="115"/>
    <s v="POST-EMPLOYMENT REQUIREMENTS"/>
    <n v="1"/>
    <s v="PS-4-1"/>
    <s v=" "/>
    <s v="N"/>
    <m/>
    <s v=""/>
    <s v="N"/>
    <s v=" "/>
    <s v="N"/>
    <s v=" "/>
    <s v="P1"/>
    <s v="Y"/>
  </r>
  <r>
    <x v="12"/>
    <x v="12"/>
    <s v="PERSONNEL TERMINATION"/>
    <x v="115"/>
    <s v="AUTOMATED NOTIFICATION"/>
    <n v="2"/>
    <s v="PS-4-2"/>
    <s v=" "/>
    <s v="N"/>
    <m/>
    <s v=""/>
    <s v="N"/>
    <s v=" "/>
    <s v="Y"/>
    <s v="PS-4-2"/>
    <s v="P1"/>
    <s v="Y"/>
  </r>
  <r>
    <x v="12"/>
    <x v="12"/>
    <s v="PERSONNEL TRANSFER"/>
    <x v="116"/>
    <s v=""/>
    <n v="0"/>
    <s v="PS-5-0"/>
    <s v="AC-2, IA-4, PE-2, PS-4"/>
    <s v="Y"/>
    <s v="PS-5-0"/>
    <s v="Attest"/>
    <s v="Y"/>
    <s v="PS-5-0"/>
    <s v="Y"/>
    <s v="PS-5-0"/>
    <s v="P2"/>
    <s v="Y"/>
  </r>
  <r>
    <x v="12"/>
    <x v="12"/>
    <s v="ACCESS AGREEMENTS"/>
    <x v="117"/>
    <s v=""/>
    <n v="0"/>
    <s v="PS-6-0"/>
    <s v="PL-4, PS-2, PS-3, PS-4, PS-8"/>
    <s v="Y"/>
    <s v="PS-6-0"/>
    <s v="Attest"/>
    <s v="Y"/>
    <s v="PS-6-0"/>
    <s v="Y"/>
    <s v="PS-6-0"/>
    <s v="P3"/>
    <s v="Y"/>
  </r>
  <r>
    <x v="12"/>
    <x v="12"/>
    <s v="ACCESS AGREEMENTS"/>
    <x v="117"/>
    <s v="INFORMATION REQUIRING SPECIAL PROTECTION"/>
    <n v="1"/>
    <s v="PS-6-1"/>
    <s v="Withdrawn"/>
    <s v="N"/>
    <m/>
    <s v=""/>
    <s v="N"/>
    <s v=" "/>
    <s v="N"/>
    <s v=" "/>
    <s v="P3"/>
    <s v="Y"/>
  </r>
  <r>
    <x v="12"/>
    <x v="12"/>
    <s v="ACCESS AGREEMENTS"/>
    <x v="117"/>
    <s v="CLASSIFIED INFORMATION REQUIRING SPECIAL PROTECTION"/>
    <n v="2"/>
    <s v="PS-6-2"/>
    <s v=" "/>
    <s v="N"/>
    <m/>
    <s v=""/>
    <s v="N"/>
    <s v=" "/>
    <s v="N"/>
    <s v=" "/>
    <s v="P3"/>
    <s v="Y"/>
  </r>
  <r>
    <x v="12"/>
    <x v="12"/>
    <s v="ACCESS AGREEMENTS"/>
    <x v="117"/>
    <s v="POST-EMPLOYMENT REQUIREMENTS"/>
    <n v="3"/>
    <s v="PS-6-3"/>
    <s v=" "/>
    <s v="N"/>
    <m/>
    <s v=""/>
    <s v="N"/>
    <s v=" "/>
    <s v="N"/>
    <s v=" "/>
    <s v="P3"/>
    <s v="Y"/>
  </r>
  <r>
    <x v="12"/>
    <x v="12"/>
    <s v="THIRD-PARTY PERSONNEL SECURITY"/>
    <x v="118"/>
    <s v=""/>
    <n v="0"/>
    <s v="PS-7-0"/>
    <s v="PS-2, PS-3, PS-4, PS-5, PS-6, SA-9, SA-21"/>
    <s v="Y"/>
    <s v="PS-7-0"/>
    <s v="Attest"/>
    <s v="Y"/>
    <s v="PS-7-0"/>
    <s v="Y"/>
    <s v="PS-7-0"/>
    <s v="P1"/>
    <s v="Y"/>
  </r>
  <r>
    <x v="12"/>
    <x v="12"/>
    <s v="PERSONNEL SANCTIONS"/>
    <x v="119"/>
    <s v=""/>
    <n v="0"/>
    <s v="PS-8-0"/>
    <s v="PL-4, PS-6"/>
    <s v="Y"/>
    <s v="PS-8-0"/>
    <s v="Attest"/>
    <s v="Y"/>
    <s v="PS-8-0"/>
    <s v="Y"/>
    <s v="PS-8-0"/>
    <s v="P3"/>
    <s v="Y"/>
  </r>
  <r>
    <x v="13"/>
    <x v="13"/>
    <s v="RISK ASSESSMENT POLICY AND PROCEDURES"/>
    <x v="120"/>
    <s v=""/>
    <n v="0"/>
    <s v="RA-1-0"/>
    <s v="PM-9"/>
    <s v="Y"/>
    <s v="RA-1-0"/>
    <s v="Attest"/>
    <s v="Y"/>
    <s v="RA-1-0"/>
    <s v="Y"/>
    <s v="RA-1-0"/>
    <s v="P1"/>
    <s v="Y"/>
  </r>
  <r>
    <x v="13"/>
    <x v="13"/>
    <s v="SECURITY CATEGORIZATION"/>
    <x v="121"/>
    <s v=""/>
    <n v="0"/>
    <s v="RA-2-0"/>
    <s v="CM-8, MP-4, RA-3, SC-7"/>
    <s v="Y"/>
    <s v="RA-2-0"/>
    <s v="Document and Assess"/>
    <s v="Y"/>
    <s v="RA-2-0"/>
    <s v="Y"/>
    <s v="RA-2-0"/>
    <s v="P1"/>
    <s v="Y"/>
  </r>
  <r>
    <x v="13"/>
    <x v="13"/>
    <s v="RISK ASSESSMENT"/>
    <x v="122"/>
    <s v=""/>
    <n v="0"/>
    <s v="RA-3-0"/>
    <s v="RA-2, PM-9"/>
    <s v="Y"/>
    <s v="RA-3-0"/>
    <s v="Document and Assess"/>
    <s v="Y"/>
    <s v="RA-3-0"/>
    <s v="Y"/>
    <s v="RA-3-0"/>
    <s v="P1"/>
    <s v="Y"/>
  </r>
  <r>
    <x v="13"/>
    <x v="13"/>
    <s v="VULNERABILITY SCANNING"/>
    <x v="123"/>
    <s v=""/>
    <n v="0"/>
    <s v="RA-5-0"/>
    <s v="CA-2, CA-7, CM-4, CM-6, RA-2, RA-3, SA-11, SI-2"/>
    <s v="Y"/>
    <s v="RA-5-0"/>
    <s v="Document and Assess"/>
    <s v="Y"/>
    <s v="RA-5-0"/>
    <s v="Y"/>
    <s v="RA-5-0"/>
    <s v="P1"/>
    <s v="Y"/>
  </r>
  <r>
    <x v="13"/>
    <x v="13"/>
    <s v="VULNERABILITY SCANNING"/>
    <x v="123"/>
    <s v="UPDATE TOOL CAPABILITY"/>
    <n v="1"/>
    <s v="RA-5-1"/>
    <s v="SI-3,SI-7"/>
    <s v="N"/>
    <m/>
    <s v=""/>
    <s v="Y"/>
    <s v="RA-5-1"/>
    <s v="Y"/>
    <s v="RA-5-1"/>
    <s v="P1"/>
    <s v="Y"/>
  </r>
  <r>
    <x v="13"/>
    <x v="13"/>
    <s v="VULNERABILITY SCANNING"/>
    <x v="123"/>
    <s v="UPDATE BY FREQUENCY / PRIOR TO NEW SCAN / WHEN IDENTIFIED"/>
    <n v="2"/>
    <s v="RA-5-2"/>
    <s v="SI-3,SI-5"/>
    <s v="N"/>
    <m/>
    <s v=""/>
    <s v="Y"/>
    <s v="RA-5-2"/>
    <s v="Y"/>
    <s v="RA-5-2"/>
    <s v="P1"/>
    <s v="Y"/>
  </r>
  <r>
    <x v="13"/>
    <x v="13"/>
    <s v="VULNERABILITY SCANNING"/>
    <x v="123"/>
    <s v="BREADTH / DEPTH OF COVERAGE"/>
    <n v="3"/>
    <s v="RA-5-3"/>
    <s v=" "/>
    <s v="N"/>
    <m/>
    <s v=""/>
    <s v="Y"/>
    <s v="RA-5-3"/>
    <s v="Y"/>
    <s v="RA-5-3"/>
    <s v="P1"/>
    <s v="Y"/>
  </r>
  <r>
    <x v="13"/>
    <x v="13"/>
    <s v="VULNERABILITY SCANNING"/>
    <x v="123"/>
    <s v="DISCOVERABLE INFORMATION"/>
    <n v="4"/>
    <s v="RA-5-4"/>
    <s v="AU-13"/>
    <s v="N"/>
    <m/>
    <s v=""/>
    <s v="N"/>
    <s v=" "/>
    <s v="Y"/>
    <s v="RA-5-4"/>
    <s v="P1"/>
    <s v="Y"/>
  </r>
  <r>
    <x v="13"/>
    <x v="13"/>
    <s v="VULNERABILITY SCANNING"/>
    <x v="123"/>
    <s v="PRIVILEGED ACCESS"/>
    <n v="5"/>
    <s v="RA-5-5"/>
    <s v=" "/>
    <s v="N"/>
    <m/>
    <s v=""/>
    <s v="Y"/>
    <s v="RA-5-5"/>
    <s v="Y"/>
    <s v="RA-5-5"/>
    <s v="P1"/>
    <s v="Y"/>
  </r>
  <r>
    <x v="13"/>
    <x v="13"/>
    <s v="VULNERABILITY SCANNING"/>
    <x v="123"/>
    <s v="AUTOMATED TREND ANALYSES"/>
    <n v="6"/>
    <s v="RA-5-6"/>
    <s v="IR-4,IR-5,SI-4"/>
    <s v="N"/>
    <m/>
    <s v=""/>
    <s v="Y"/>
    <s v="RA-5-6"/>
    <s v="Y"/>
    <s v="RA-5-6"/>
    <s v="P1"/>
    <s v="Y"/>
  </r>
  <r>
    <x v="13"/>
    <x v="13"/>
    <s v="VULNERABILITY SCANNING"/>
    <x v="123"/>
    <s v="AUTOMATED DETECTION AND NOTIFICATION OF UNAUTHORIZED COMPONENTS"/>
    <n v="7"/>
    <s v="RA-5-7"/>
    <s v="Withdrawn"/>
    <s v="N"/>
    <m/>
    <s v=""/>
    <s v="N"/>
    <s v=" "/>
    <s v="N"/>
    <s v=" "/>
    <s v="P1"/>
    <s v="Y"/>
  </r>
  <r>
    <x v="13"/>
    <x v="13"/>
    <s v="VULNERABILITY SCANNING"/>
    <x v="123"/>
    <s v="REVIEW HISTORIC AUDIT LOGS"/>
    <n v="8"/>
    <s v="RA-5-8"/>
    <s v="AU-6 "/>
    <s v="N"/>
    <m/>
    <s v=""/>
    <s v="Y"/>
    <s v="RA-5-8"/>
    <s v="Y"/>
    <s v="RA-5-8"/>
    <s v="P1"/>
    <s v="Y"/>
  </r>
  <r>
    <x v="13"/>
    <x v="13"/>
    <s v="VULNERABILITY SCANNING"/>
    <x v="123"/>
    <s v="PENETRATION TESTING AND ANALYSES"/>
    <n v="9"/>
    <s v="RA-5-9"/>
    <s v="Withdrawn"/>
    <s v="N"/>
    <m/>
    <s v=""/>
    <s v="N"/>
    <s v=" "/>
    <s v="N"/>
    <s v=" "/>
    <s v="P1"/>
    <s v="Y"/>
  </r>
  <r>
    <x v="13"/>
    <x v="13"/>
    <s v="VULNERABILITY SCANNING"/>
    <x v="123"/>
    <s v="CORRELATE SCANNING INFORMATION"/>
    <n v="10"/>
    <s v="RA-5-10"/>
    <s v=" "/>
    <s v="N"/>
    <m/>
    <s v=""/>
    <s v="N"/>
    <s v=" "/>
    <s v="Y"/>
    <s v="RA-5-10"/>
    <s v="P1"/>
    <s v="Y"/>
  </r>
  <r>
    <x v="14"/>
    <x v="14"/>
    <s v="SYSTEM AND SERVICES ACQUISITION POLICY AND PROCEDURES"/>
    <x v="124"/>
    <s v=""/>
    <n v="0"/>
    <s v="SA-1-0"/>
    <s v="PM-9"/>
    <s v="Y"/>
    <s v="SA-1-0"/>
    <s v="Attest"/>
    <s v="Y"/>
    <s v="SA-1-0"/>
    <s v="Y"/>
    <s v="SA-1-0"/>
    <s v="P1"/>
    <s v="Y"/>
  </r>
  <r>
    <x v="14"/>
    <x v="14"/>
    <s v="ALLOCATION OF RESOURCES"/>
    <x v="125"/>
    <s v=""/>
    <n v="0"/>
    <s v="SA-2-0"/>
    <s v="PM-3, PM-11"/>
    <s v="Y"/>
    <s v="SA-2-0"/>
    <s v="Attest"/>
    <s v="Y"/>
    <s v="SA-2-0"/>
    <s v="Y"/>
    <s v="SA-2-0"/>
    <s v="P1"/>
    <s v="Y"/>
  </r>
  <r>
    <x v="14"/>
    <x v="14"/>
    <s v="SYSTEM DEVELOPMENT LIFE CYCLE"/>
    <x v="126"/>
    <s v=""/>
    <n v="0"/>
    <s v="SA-3-0"/>
    <s v="AT-3, PM-7, SA-8"/>
    <s v="Y"/>
    <s v="SA-3-0"/>
    <s v="Attest"/>
    <s v="Y"/>
    <s v="SA-3-0"/>
    <s v="Y"/>
    <s v="SA-3-0"/>
    <s v="P1"/>
    <s v="Y"/>
  </r>
  <r>
    <x v="14"/>
    <x v="14"/>
    <s v="ACQUISITION PROCESS"/>
    <x v="127"/>
    <s v=""/>
    <n v="0"/>
    <s v="SA-4-0"/>
    <s v="CM-6, PL-2, PS-7, SA-3, SA-5, SA-8, SA-11, SA-12"/>
    <s v="Y"/>
    <s v="SA-4-0"/>
    <s v="Attest"/>
    <s v="Y"/>
    <s v="SA-4-0"/>
    <s v="Y"/>
    <s v="SA-4-0"/>
    <s v="P1"/>
    <s v="Y"/>
  </r>
  <r>
    <x v="14"/>
    <x v="14"/>
    <s v="ACQUISITION PROCESS"/>
    <x v="127"/>
    <s v="FUNCTIONAL PROPERTIES OF SECURITY CONTROLS"/>
    <n v="1"/>
    <s v="SA-4-1"/>
    <s v="SA-5"/>
    <s v="N"/>
    <m/>
    <s v=""/>
    <s v="Y"/>
    <s v="SA-4-1"/>
    <s v="Y"/>
    <s v="SA-4-1"/>
    <s v="P1"/>
    <s v="Y"/>
  </r>
  <r>
    <x v="14"/>
    <x v="14"/>
    <s v="ACQUISITION PROCESS"/>
    <x v="127"/>
    <s v="DESIGN / IMPLEMENTATION INFORMATION FOR SECURITY CONTROLS"/>
    <n v="2"/>
    <s v="SA-4-2"/>
    <s v="SA-5"/>
    <s v="N"/>
    <m/>
    <s v=""/>
    <s v="Y"/>
    <s v="SA-4-2"/>
    <s v="Y"/>
    <s v="SA-4-2"/>
    <s v="P1"/>
    <s v="Y"/>
  </r>
  <r>
    <x v="14"/>
    <x v="14"/>
    <s v="ACQUISITION PROCESS"/>
    <x v="127"/>
    <s v="DEVELOPMENT METHODS / TECHNIQUES / PRACTICES"/>
    <n v="3"/>
    <s v="SA-4-3"/>
    <s v="SA-12"/>
    <s v="N"/>
    <m/>
    <s v=""/>
    <s v="N"/>
    <s v=" "/>
    <s v="N"/>
    <s v=" "/>
    <s v="P1"/>
    <s v="Y"/>
  </r>
  <r>
    <x v="14"/>
    <x v="14"/>
    <s v="ACQUISITION PROCESS"/>
    <x v="127"/>
    <s v="ASSIGNMENT OF COMPONENTS TO SYSTEMS"/>
    <n v="4"/>
    <s v="SA-4-4"/>
    <s v="Withdrawn"/>
    <s v="N"/>
    <m/>
    <s v=""/>
    <s v="N"/>
    <s v=" "/>
    <s v="N"/>
    <s v=" "/>
    <s v="P1"/>
    <s v="Y"/>
  </r>
  <r>
    <x v="14"/>
    <x v="14"/>
    <s v="ACQUISITION PROCESS"/>
    <x v="127"/>
    <s v="SYSTEM / COMPONENT / SERVICE CONFIGURATIONS"/>
    <n v="5"/>
    <s v="SA-4-5"/>
    <s v="CM-8"/>
    <s v="N"/>
    <m/>
    <s v=""/>
    <s v="N"/>
    <s v=" "/>
    <s v="N"/>
    <s v=" "/>
    <s v="P1"/>
    <s v="Y"/>
  </r>
  <r>
    <x v="14"/>
    <x v="14"/>
    <s v="ACQUISITION PROCESS"/>
    <x v="127"/>
    <s v="USE OF INFORMATION ASSURANCE PRODUCTS"/>
    <n v="6"/>
    <s v="SA-4-6"/>
    <s v="SC-8,SC-12,SC-13"/>
    <s v="N"/>
    <m/>
    <s v=""/>
    <s v="N"/>
    <s v=" "/>
    <s v="N"/>
    <s v=" "/>
    <s v="P1"/>
    <s v="Y"/>
  </r>
  <r>
    <x v="14"/>
    <x v="14"/>
    <s v="ACQUISITION PROCESS"/>
    <x v="127"/>
    <s v="NIAP-APPROVED PROTECTION PROFILES"/>
    <n v="7"/>
    <s v="SA-4-7"/>
    <s v="SC-12,SC-13"/>
    <s v="N"/>
    <m/>
    <s v=""/>
    <s v="N"/>
    <s v=" "/>
    <s v="N"/>
    <s v=" "/>
    <s v="P1"/>
    <s v="Y"/>
  </r>
  <r>
    <x v="14"/>
    <x v="14"/>
    <s v="ACQUISITION PROCESS"/>
    <x v="127"/>
    <s v="CONTINUOUS MONITORING PLAN"/>
    <n v="8"/>
    <s v="SA-4-8"/>
    <s v="CA-7"/>
    <s v="N"/>
    <m/>
    <s v=""/>
    <s v="Y"/>
    <s v="SA-4-8"/>
    <s v="Y"/>
    <s v="SA-4-8"/>
    <s v="P1"/>
    <s v="Y"/>
  </r>
  <r>
    <x v="14"/>
    <x v="14"/>
    <s v="ACQUISITION PROCESS"/>
    <x v="127"/>
    <s v="FUNCTIONS / PORTS / PROTOCOLS / SERVICES IN USE"/>
    <n v="9"/>
    <s v="SA-4-9"/>
    <s v="CM-7,SA-9"/>
    <s v="N"/>
    <m/>
    <s v=""/>
    <s v="Y"/>
    <s v="SA-4-9"/>
    <s v="Y"/>
    <s v="SA-4-9"/>
    <s v="P1"/>
    <s v="Y"/>
  </r>
  <r>
    <x v="14"/>
    <x v="14"/>
    <s v="ACQUISITION PROCESS"/>
    <x v="127"/>
    <s v="USE OF APPROVED PIV PRODUCTS"/>
    <n v="10"/>
    <s v="SA-4-10"/>
    <s v="IA-2,IA-8"/>
    <s v="Y"/>
    <s v="SA-4-10"/>
    <s v="Attest"/>
    <s v="Y"/>
    <s v="SA-4-10"/>
    <s v="Y"/>
    <s v="SA-4-10"/>
    <s v="P1"/>
    <s v="Y"/>
  </r>
  <r>
    <x v="14"/>
    <x v="14"/>
    <s v="INFORMATION SYSTEM DOCUMENTATION"/>
    <x v="128"/>
    <s v=""/>
    <n v="0"/>
    <s v="SA-5-0"/>
    <s v="CM-6, CM-8, PL-2, PL-4, PS-2, SA-3, SA-4"/>
    <s v="Y"/>
    <s v="SA-5-0"/>
    <s v="Attest"/>
    <s v="Y"/>
    <s v="SA-5-0"/>
    <s v="Y"/>
    <s v="SA-5-0"/>
    <s v="P2"/>
    <s v="Y"/>
  </r>
  <r>
    <x v="14"/>
    <x v="14"/>
    <s v="INFORMATION SYSTEM DOCUMENTATION"/>
    <x v="128"/>
    <s v="FUNCTIONAL PROPERTIES OF SECURITY CONTROLS"/>
    <n v="1"/>
    <s v="SA-5-1"/>
    <s v="Withdrawn"/>
    <s v="N"/>
    <m/>
    <s v=""/>
    <s v="N"/>
    <s v=" "/>
    <s v="N"/>
    <s v=" "/>
    <s v="P2"/>
    <s v="Y"/>
  </r>
  <r>
    <x v="14"/>
    <x v="14"/>
    <s v="INFORMATION SYSTEM DOCUMENTATION"/>
    <x v="128"/>
    <s v="SECURITY-RELEVANT EXTERNAL SYSTEM INTERFACES"/>
    <n v="2"/>
    <s v="SA-5-2"/>
    <s v="Withdrawn"/>
    <s v="N"/>
    <m/>
    <s v=""/>
    <s v="N"/>
    <s v=" "/>
    <s v="N"/>
    <s v=" "/>
    <s v="P2"/>
    <s v="Y"/>
  </r>
  <r>
    <x v="14"/>
    <x v="14"/>
    <s v="INFORMATION SYSTEM DOCUMENTATION"/>
    <x v="128"/>
    <s v="HIGH-LEVEL DESIGN"/>
    <n v="3"/>
    <s v="SA-5-3"/>
    <s v="Withdrawn"/>
    <s v="N"/>
    <m/>
    <s v=""/>
    <s v="N"/>
    <s v=" "/>
    <s v="N"/>
    <s v=" "/>
    <s v="P2"/>
    <s v="Y"/>
  </r>
  <r>
    <x v="14"/>
    <x v="14"/>
    <s v="INFORMATION SYSTEM DOCUMENTATION"/>
    <x v="128"/>
    <s v="LOW-LEVEL DESIGN"/>
    <n v="4"/>
    <s v="SA-5-4"/>
    <s v="Withdrawn"/>
    <s v="N"/>
    <m/>
    <s v=""/>
    <s v="N"/>
    <s v=" "/>
    <s v="N"/>
    <s v=" "/>
    <s v="P2"/>
    <s v="Y"/>
  </r>
  <r>
    <x v="14"/>
    <x v="14"/>
    <s v="INFORMATION SYSTEM DOCUMENTATION"/>
    <x v="128"/>
    <s v="SOURCE CODE"/>
    <n v="5"/>
    <s v="SA-5-5"/>
    <s v="Withdrawn"/>
    <s v="N"/>
    <m/>
    <s v=""/>
    <s v="N"/>
    <s v=" "/>
    <s v="N"/>
    <s v=" "/>
    <s v="P2"/>
    <s v="Y"/>
  </r>
  <r>
    <x v="14"/>
    <x v="14"/>
    <s v="SECURITY ENGINEERING PRINCIPLES"/>
    <x v="129"/>
    <s v=""/>
    <n v="0"/>
    <s v="SA-8-0"/>
    <s v="PM-7, SA-3, SA-4, SA-17, SC-2, SC-3"/>
    <s v="N"/>
    <m/>
    <s v=""/>
    <s v="Y"/>
    <s v="SA-8-0"/>
    <s v="Y"/>
    <s v="SA-8-0"/>
    <s v="P1"/>
    <s v="Y"/>
  </r>
  <r>
    <x v="14"/>
    <x v="14"/>
    <s v="EXTERNAL INFORMATION SYSTEM SERVICES"/>
    <x v="130"/>
    <s v=""/>
    <n v="0"/>
    <s v="SA-9-0"/>
    <s v="CA-3, IR-7, PS-7"/>
    <s v="Y"/>
    <s v="SA-9-0"/>
    <s v="Document and Assess"/>
    <s v="Y"/>
    <s v="SA-9-0"/>
    <s v="Y"/>
    <s v="SA-9-0"/>
    <s v="P1"/>
    <s v="Y"/>
  </r>
  <r>
    <x v="14"/>
    <x v="14"/>
    <s v="EXTERNAL INFORMATION SYSTEM SERVICES"/>
    <x v="130"/>
    <s v="RISK ASSESSMENTS / ORGANIZATIONAL APPROVALS"/>
    <n v="1"/>
    <s v="SA-9-1"/>
    <s v="CA-6,RA-3"/>
    <s v="N"/>
    <m/>
    <s v=""/>
    <s v="Y"/>
    <s v="SA-9-1"/>
    <s v="Y"/>
    <s v="SA-9-1"/>
    <s v="P1"/>
    <s v="Y"/>
  </r>
  <r>
    <x v="14"/>
    <x v="14"/>
    <s v="EXTERNAL INFORMATION SYSTEM SERVICES"/>
    <x v="130"/>
    <s v="IDENTIFICATION OF FUNCTIONS / PORTS / PROTOCOLS / SERVICES"/>
    <n v="2"/>
    <s v="SA-9-2"/>
    <s v="CM-7"/>
    <s v="N"/>
    <m/>
    <s v=""/>
    <s v="Y"/>
    <s v="SA-9-2"/>
    <s v="Y"/>
    <s v="SA-9-2"/>
    <s v="P1"/>
    <s v="Y"/>
  </r>
  <r>
    <x v="14"/>
    <x v="14"/>
    <s v="EXTERNAL INFORMATION SYSTEM SERVICES"/>
    <x v="130"/>
    <s v="ESTABLISH / MAINTAIN TRUST RELATIONSHIP WITH PROVIDERS"/>
    <n v="3"/>
    <s v="SA-9-3"/>
    <s v=" "/>
    <s v="N"/>
    <m/>
    <s v=""/>
    <s v="N"/>
    <s v=" "/>
    <s v="N"/>
    <s v=" "/>
    <s v="P1"/>
    <s v="Y"/>
  </r>
  <r>
    <x v="14"/>
    <x v="14"/>
    <s v="EXTERNAL INFORMATION SYSTEM SERVICES"/>
    <x v="130"/>
    <s v="CONSISTENT INTERESTS OF CONSUMERS AND PROVIDERS"/>
    <n v="4"/>
    <s v="SA-9-4"/>
    <s v=" "/>
    <s v="N"/>
    <m/>
    <s v=""/>
    <s v="Y"/>
    <s v="SA-9-4"/>
    <s v="Y"/>
    <s v="SA-9-4"/>
    <s v="P1"/>
    <s v="Y"/>
  </r>
  <r>
    <x v="14"/>
    <x v="14"/>
    <s v="EXTERNAL INFORMATION SYSTEM SERVICES"/>
    <x v="130"/>
    <s v="PROCESSING, STORAGE, AND SERVICE LOCATION"/>
    <n v="5"/>
    <s v="SA-9-5"/>
    <s v=" "/>
    <s v="N"/>
    <m/>
    <s v=""/>
    <s v="Y"/>
    <s v="SA-9-5"/>
    <s v="Y"/>
    <s v="SA-9-5"/>
    <s v="P1"/>
    <s v="Y"/>
  </r>
  <r>
    <x v="14"/>
    <x v="14"/>
    <s v="DEVELOPER CONFIGURATION MANAGEMENT"/>
    <x v="131"/>
    <s v=""/>
    <n v="0"/>
    <s v="SA-10-0"/>
    <s v="CM-3, CM-4, CM-9, SA-12, SI-2"/>
    <s v="N"/>
    <m/>
    <s v=""/>
    <s v="Y"/>
    <s v="SA-10-0"/>
    <s v="Y"/>
    <s v="SA-10-0"/>
    <s v="P1"/>
    <s v="Y"/>
  </r>
  <r>
    <x v="14"/>
    <x v="14"/>
    <s v="DEVELOPER CONFIGURATION MANAGEMENT"/>
    <x v="131"/>
    <s v="SOFTWARE / FIRMWARE INTEGRITY VERIFICATION"/>
    <n v="1"/>
    <s v="SA-10-1"/>
    <s v="SI-7"/>
    <s v="N"/>
    <m/>
    <s v=""/>
    <s v="Y"/>
    <s v="SA-10-1"/>
    <s v="Y"/>
    <s v="SA-10-1"/>
    <s v="P1"/>
    <s v="Y"/>
  </r>
  <r>
    <x v="14"/>
    <x v="14"/>
    <s v="DEVELOPER CONFIGURATION MANAGEMENT"/>
    <x v="131"/>
    <s v="ALTERNATIVE CONFIGURATION MANAGEMENT PROCESSES"/>
    <n v="2"/>
    <s v="SA-10-2"/>
    <s v=" "/>
    <s v="N"/>
    <m/>
    <s v=""/>
    <s v="N"/>
    <s v=" "/>
    <s v="N"/>
    <s v=" "/>
    <s v="P1"/>
    <s v="Y"/>
  </r>
  <r>
    <x v="14"/>
    <x v="14"/>
    <s v="DEVELOPER CONFIGURATION MANAGEMENT"/>
    <x v="131"/>
    <s v="HARDWARE INTEGRITY VERIFICATION"/>
    <n v="3"/>
    <s v="SA-10-3"/>
    <s v="SI-7"/>
    <s v="N"/>
    <m/>
    <s v=""/>
    <s v="N"/>
    <s v=" "/>
    <s v="N"/>
    <s v=" "/>
    <s v="P1"/>
    <s v="Y"/>
  </r>
  <r>
    <x v="14"/>
    <x v="14"/>
    <s v="DEVELOPER CONFIGURATION MANAGEMENT"/>
    <x v="131"/>
    <s v="TRUSTED GENERATION"/>
    <n v="4"/>
    <s v="SA-10-4"/>
    <s v=" "/>
    <s v="N"/>
    <m/>
    <s v=""/>
    <s v="N"/>
    <s v=" "/>
    <s v="N"/>
    <s v=" "/>
    <s v="P1"/>
    <s v="Y"/>
  </r>
  <r>
    <x v="14"/>
    <x v="14"/>
    <s v="DEVELOPER CONFIGURATION MANAGEMENT"/>
    <x v="131"/>
    <s v="MAPPING INTEGRITY FOR VERSION CONTROL"/>
    <n v="5"/>
    <s v="SA-10-5"/>
    <s v=" "/>
    <s v="N"/>
    <m/>
    <s v=""/>
    <s v="N"/>
    <s v=" "/>
    <s v="N"/>
    <s v=" "/>
    <s v="P1"/>
    <s v="Y"/>
  </r>
  <r>
    <x v="14"/>
    <x v="14"/>
    <s v="DEVELOPER CONFIGURATION MANAGEMENT"/>
    <x v="131"/>
    <s v="TRUSTED DISTRIBUTION"/>
    <n v="6"/>
    <s v="SA-10-6"/>
    <s v=" "/>
    <s v="N"/>
    <m/>
    <s v=""/>
    <s v="N"/>
    <s v=" "/>
    <s v="N"/>
    <s v=" "/>
    <s v="P1"/>
    <s v="Y"/>
  </r>
  <r>
    <x v="14"/>
    <x v="14"/>
    <s v="DEVELOPER SECURITY TESTING AND EVALUATION"/>
    <x v="132"/>
    <s v=""/>
    <n v="0"/>
    <s v="SA-11-0"/>
    <s v="CA-2, CM-4, SA-3, SA-4, SA-5, SI-2"/>
    <s v="N"/>
    <m/>
    <s v=""/>
    <s v="Y"/>
    <s v="SA-11-0"/>
    <s v="Y"/>
    <s v="SA-11-0"/>
    <s v="P1"/>
    <s v="Y"/>
  </r>
  <r>
    <x v="14"/>
    <x v="14"/>
    <s v="DEVELOPER SECURITY TESTING AND EVALUATION"/>
    <x v="132"/>
    <s v="STATIC CODE ANALYSIS"/>
    <n v="1"/>
    <s v="SA-11-1"/>
    <s v=" "/>
    <s v="N"/>
    <m/>
    <s v=""/>
    <s v="Y"/>
    <s v="SA-11-1"/>
    <s v="Y"/>
    <s v="SA-11-1"/>
    <s v="P1"/>
    <s v="Y"/>
  </r>
  <r>
    <x v="14"/>
    <x v="14"/>
    <s v="DEVELOPER SECURITY TESTING AND EVALUATION"/>
    <x v="132"/>
    <s v="THREAT AND VULNERABILITY ANALYSES"/>
    <n v="2"/>
    <s v="SA-11-2"/>
    <s v="PM-15,RA-5"/>
    <s v="N"/>
    <m/>
    <s v=""/>
    <s v="Y"/>
    <s v="SA-11-2"/>
    <s v="Y"/>
    <s v="SA-11-2"/>
    <s v="P1"/>
    <s v="Y"/>
  </r>
  <r>
    <x v="14"/>
    <x v="14"/>
    <s v="DEVELOPER SECURITY TESTING AND EVALUATION"/>
    <x v="132"/>
    <s v="INDEPENDENT VERIFICATION OF ASSESSMENT PLANS / EVIDENCE"/>
    <n v="3"/>
    <s v="SA-11-3"/>
    <s v="AT-3,CA-7,RA-5,SA-12"/>
    <s v="N"/>
    <m/>
    <s v=""/>
    <s v="N"/>
    <s v=" "/>
    <s v="N"/>
    <s v=" "/>
    <s v="P1"/>
    <s v="Y"/>
  </r>
  <r>
    <x v="14"/>
    <x v="14"/>
    <s v="DEVELOPER SECURITY TESTING AND EVALUATION"/>
    <x v="132"/>
    <s v="MANUAL CODE REVIEWS"/>
    <n v="4"/>
    <s v="SA-11-4"/>
    <s v=" "/>
    <s v="N"/>
    <m/>
    <s v=""/>
    <s v="N"/>
    <s v=" "/>
    <s v="N"/>
    <s v=" "/>
    <s v="P1"/>
    <s v="Y"/>
  </r>
  <r>
    <x v="14"/>
    <x v="14"/>
    <s v="DEVELOPER SECURITY TESTING AND EVALUATION"/>
    <x v="132"/>
    <s v="PENETRATION TESTING"/>
    <n v="5"/>
    <s v="SA-11-5"/>
    <s v=" "/>
    <s v="N"/>
    <m/>
    <s v=""/>
    <s v="N"/>
    <s v=" "/>
    <s v="N"/>
    <s v=" "/>
    <s v="P1"/>
    <s v="Y"/>
  </r>
  <r>
    <x v="14"/>
    <x v="14"/>
    <s v="DEVELOPER SECURITY TESTING AND EVALUATION"/>
    <x v="132"/>
    <s v="ATTACK SURFACE REVIEWS"/>
    <n v="6"/>
    <s v="SA-11-6"/>
    <s v=" "/>
    <s v="N"/>
    <m/>
    <s v=""/>
    <s v="N"/>
    <s v=" "/>
    <s v="N"/>
    <s v=" "/>
    <s v="P1"/>
    <s v="Y"/>
  </r>
  <r>
    <x v="14"/>
    <x v="14"/>
    <s v="DEVELOPER SECURITY TESTING AND EVALUATION"/>
    <x v="132"/>
    <s v="VERIFY SCOPE OF TESTING / EVALUATION"/>
    <n v="7"/>
    <s v="SA-11-7"/>
    <s v=" "/>
    <s v="N"/>
    <m/>
    <s v=""/>
    <s v="N"/>
    <s v=" "/>
    <s v="N"/>
    <s v=" "/>
    <s v="P1"/>
    <s v="Y"/>
  </r>
  <r>
    <x v="14"/>
    <x v="14"/>
    <s v="DEVELOPER SECURITY TESTING AND EVALUATION"/>
    <x v="132"/>
    <s v="DYNAMIC CODE ANALYSIS"/>
    <n v="8"/>
    <s v="SA-11-8"/>
    <s v=" "/>
    <s v="N"/>
    <m/>
    <s v=""/>
    <s v="Y"/>
    <s v="SA-11-8"/>
    <s v="Y"/>
    <s v="SA-11-8"/>
    <s v="P1"/>
    <s v="Y"/>
  </r>
  <r>
    <x v="14"/>
    <x v="14"/>
    <s v="SUPPLY CHAIN PROTECTION"/>
    <x v="133"/>
    <s v=""/>
    <n v="0"/>
    <s v="SA-12-0"/>
    <s v="AT-3, CM-8, IR-4, PE-16, PL-8, SA-3, SA-4, SA-8, SA-10, SA-14, SA-15, SA-18, SA-19, SC-29, SC-30, SC-38, SI-7"/>
    <s v="N"/>
    <m/>
    <s v=""/>
    <s v="N"/>
    <s v=" "/>
    <s v="Y"/>
    <s v="SA-12-0"/>
    <s v="P1"/>
    <s v="Y"/>
  </r>
  <r>
    <x v="14"/>
    <x v="14"/>
    <s v="SUPPLY CHAIN PROTECTION"/>
    <x v="133"/>
    <s v="ACQUISITION STRATEGIES / TOOLS / METHODS"/>
    <n v="1"/>
    <s v="SA-12-1"/>
    <s v="SA-19"/>
    <s v="N"/>
    <m/>
    <s v=""/>
    <s v="N"/>
    <s v=" "/>
    <s v="N"/>
    <s v=" "/>
    <s v="P1"/>
    <s v="Y"/>
  </r>
  <r>
    <x v="14"/>
    <x v="14"/>
    <s v="SUPPLY CHAIN PROTECTION"/>
    <x v="133"/>
    <s v="SUPPLIER REVIEWS"/>
    <n v="2"/>
    <s v="SA-12-2"/>
    <s v=" "/>
    <s v="N"/>
    <m/>
    <s v=""/>
    <s v="N"/>
    <s v=" "/>
    <s v="N"/>
    <s v=" "/>
    <s v="P1"/>
    <s v="Y"/>
  </r>
  <r>
    <x v="14"/>
    <x v="14"/>
    <s v="SUPPLY CHAIN PROTECTION"/>
    <x v="133"/>
    <s v="TRUSTED SHIPPING AND WAREHOUSING"/>
    <n v="3"/>
    <s v="SA-12-3"/>
    <s v="Withdrawn"/>
    <s v="N"/>
    <m/>
    <s v=""/>
    <s v="N"/>
    <s v=" "/>
    <s v="N"/>
    <s v=" "/>
    <s v="P1"/>
    <s v="Y"/>
  </r>
  <r>
    <x v="14"/>
    <x v="14"/>
    <s v="SUPPLY CHAIN PROTECTION"/>
    <x v="133"/>
    <s v="DIVERSITY OF SUPPLIERS"/>
    <n v="4"/>
    <s v="SA-12-4"/>
    <s v="Withdrawn"/>
    <s v="N"/>
    <m/>
    <s v=""/>
    <s v="N"/>
    <s v=" "/>
    <s v="N"/>
    <s v=" "/>
    <s v="P1"/>
    <s v="Y"/>
  </r>
  <r>
    <x v="14"/>
    <x v="14"/>
    <s v="SUPPLY CHAIN PROTECTION"/>
    <x v="133"/>
    <s v="LIMITATION OF HARM"/>
    <n v="5"/>
    <s v="SA-12-5"/>
    <s v=" "/>
    <s v="N"/>
    <m/>
    <s v=""/>
    <s v="N"/>
    <s v=" "/>
    <s v="N"/>
    <s v=" "/>
    <s v="P1"/>
    <s v="Y"/>
  </r>
  <r>
    <x v="14"/>
    <x v="14"/>
    <s v="SUPPLY CHAIN PROTECTION"/>
    <x v="133"/>
    <s v="MINIMIZING PROCUREMENT TIME"/>
    <n v="6"/>
    <s v="SA-12-6"/>
    <s v="Withdrawn"/>
    <s v="N"/>
    <m/>
    <s v=""/>
    <s v="N"/>
    <s v=" "/>
    <s v="N"/>
    <s v=" "/>
    <s v="P1"/>
    <s v="Y"/>
  </r>
  <r>
    <x v="14"/>
    <x v="14"/>
    <s v="SUPPLY CHAIN PROTECTION"/>
    <x v="133"/>
    <s v="ASSESSMENTS PRIOR TO SELECTION / ACCEPTANCE / UPDATE"/>
    <n v="7"/>
    <s v="SA-12-7"/>
    <s v="CA-2,SA-11"/>
    <s v="N"/>
    <m/>
    <s v=""/>
    <s v="N"/>
    <s v=" "/>
    <s v="N"/>
    <s v=" "/>
    <s v="P1"/>
    <s v="Y"/>
  </r>
  <r>
    <x v="14"/>
    <x v="14"/>
    <s v="SUPPLY CHAIN PROTECTION"/>
    <x v="133"/>
    <s v="USE OF ALL-SOURCE INTELLIGENCE"/>
    <n v="8"/>
    <s v="SA-12-8"/>
    <s v="SA-15"/>
    <s v="N"/>
    <m/>
    <s v=""/>
    <s v="N"/>
    <s v=" "/>
    <s v="N"/>
    <s v=" "/>
    <s v="P1"/>
    <s v="Y"/>
  </r>
  <r>
    <x v="14"/>
    <x v="14"/>
    <s v="SUPPLY CHAIN PROTECTION"/>
    <x v="133"/>
    <s v="OPERATIONS SECURITY"/>
    <n v="9"/>
    <s v="SA-12-9"/>
    <s v=" "/>
    <s v="N"/>
    <m/>
    <s v=""/>
    <s v="N"/>
    <s v=" "/>
    <s v="N"/>
    <s v=" "/>
    <s v="P1"/>
    <s v="Y"/>
  </r>
  <r>
    <x v="14"/>
    <x v="14"/>
    <s v="SUPPLY CHAIN PROTECTION"/>
    <x v="133"/>
    <s v="VALIDATE AS GENUINE AND NOT ALTERED"/>
    <n v="10"/>
    <s v="SA-12-10"/>
    <s v=" "/>
    <s v="N"/>
    <m/>
    <s v=""/>
    <s v="N"/>
    <s v=" "/>
    <s v="N"/>
    <s v=" "/>
    <s v="P1"/>
    <s v="Y"/>
  </r>
  <r>
    <x v="14"/>
    <x v="14"/>
    <s v="SUPPLY CHAIN PROTECTION"/>
    <x v="133"/>
    <s v="PENETRATION TESTING / ANALYSIS OF ELEMENTS, PROCESSES, AND ACTORS"/>
    <n v="11"/>
    <s v="SA-12-11"/>
    <s v="RA-5"/>
    <s v="N"/>
    <m/>
    <s v=""/>
    <s v="N"/>
    <s v=" "/>
    <s v="N"/>
    <s v=" "/>
    <s v="P1"/>
    <s v="Y"/>
  </r>
  <r>
    <x v="14"/>
    <x v="14"/>
    <s v="SUPPLY CHAIN PROTECTION"/>
    <x v="133"/>
    <s v="INTER-ORGANIZATIONAL AGREEMENTS"/>
    <n v="12"/>
    <s v="SA-12-12"/>
    <s v=" "/>
    <s v="N"/>
    <m/>
    <s v=""/>
    <s v="N"/>
    <s v=" "/>
    <s v="N"/>
    <s v=" "/>
    <s v="P1"/>
    <s v="Y"/>
  </r>
  <r>
    <x v="14"/>
    <x v="14"/>
    <s v="SUPPLY CHAIN PROTECTION"/>
    <x v="133"/>
    <s v="CRITICAL INFORMATION SYSTEM COMPONENTS"/>
    <n v="13"/>
    <s v="SA-12-13"/>
    <s v=" "/>
    <s v="N"/>
    <m/>
    <s v=""/>
    <s v="N"/>
    <s v=" "/>
    <s v="N"/>
    <s v=" "/>
    <s v="P1"/>
    <s v="Y"/>
  </r>
  <r>
    <x v="14"/>
    <x v="14"/>
    <s v="SUPPLY CHAIN PROTECTION"/>
    <x v="133"/>
    <s v="IDENTITY AND TRACEABILITY"/>
    <n v="14"/>
    <s v="SA-12-14"/>
    <s v=" "/>
    <s v="N"/>
    <m/>
    <s v=""/>
    <s v="N"/>
    <s v=" "/>
    <s v="N"/>
    <s v=" "/>
    <s v="P1"/>
    <s v="Y"/>
  </r>
  <r>
    <x v="14"/>
    <x v="14"/>
    <s v="SUPPLY CHAIN PROTECTION"/>
    <x v="133"/>
    <s v="PROCESSES TO ADDRESS WEAKNESSES OR DEFICIENCIES"/>
    <n v="15"/>
    <s v="SA-12-15"/>
    <s v=" "/>
    <s v="N"/>
    <m/>
    <s v=""/>
    <s v="N"/>
    <s v=" "/>
    <s v="N"/>
    <s v=" "/>
    <s v="P1"/>
    <s v="Y"/>
  </r>
  <r>
    <x v="14"/>
    <x v="14"/>
    <s v="DEVELOPMENT PROCESS, STANDARDS, AND TOOLS"/>
    <x v="134"/>
    <s v=""/>
    <n v="0"/>
    <s v="SA-15-0"/>
    <s v="SA-3, SA-8"/>
    <s v="N"/>
    <m/>
    <s v=""/>
    <s v="N"/>
    <s v=" "/>
    <s v="Y"/>
    <s v="SA-15-0"/>
    <s v="P2"/>
    <s v="Y"/>
  </r>
  <r>
    <x v="14"/>
    <x v="14"/>
    <s v="DEVELOPMENT PROCESS, STANDARDS, AND TOOLS"/>
    <x v="134"/>
    <s v="QUALITY METRICS"/>
    <n v="1"/>
    <s v="SA-15-1"/>
    <s v=" "/>
    <s v="N"/>
    <m/>
    <s v=""/>
    <s v="N"/>
    <s v=" "/>
    <s v="N"/>
    <s v=" "/>
    <s v="P2"/>
    <s v="Y"/>
  </r>
  <r>
    <x v="14"/>
    <x v="14"/>
    <s v="DEVELOPMENT PROCESS, STANDARDS, AND TOOLS"/>
    <x v="134"/>
    <s v="SECURITY TRACKING TOOLS"/>
    <n v="2"/>
    <s v="SA-15-2"/>
    <s v=" "/>
    <s v="N"/>
    <m/>
    <s v=""/>
    <s v="N"/>
    <s v=" "/>
    <s v="N"/>
    <s v=" "/>
    <s v="P2"/>
    <s v="Y"/>
  </r>
  <r>
    <x v="14"/>
    <x v="14"/>
    <s v="DEVELOPMENT PROCESS, STANDARDS, AND TOOLS"/>
    <x v="134"/>
    <s v="CRITICALITY ANALYSIS"/>
    <n v="3"/>
    <s v="SA-15-3"/>
    <s v="SA-4,SA-14"/>
    <s v="N"/>
    <m/>
    <s v=""/>
    <s v="N"/>
    <s v=" "/>
    <s v="N"/>
    <s v=" "/>
    <s v="P2"/>
    <s v="Y"/>
  </r>
  <r>
    <x v="14"/>
    <x v="14"/>
    <s v="DEVELOPMENT PROCESS, STANDARDS, AND TOOLS"/>
    <x v="134"/>
    <s v="THREAT MODELING / VULNERABILITY ANALYSIS"/>
    <n v="4"/>
    <s v="SA-15-4"/>
    <s v="SA-4"/>
    <s v="N"/>
    <m/>
    <s v=""/>
    <s v="N"/>
    <s v=" "/>
    <s v="N"/>
    <s v=" "/>
    <s v="P2"/>
    <s v="Y"/>
  </r>
  <r>
    <x v="14"/>
    <x v="14"/>
    <s v="DEVELOPMENT PROCESS, STANDARDS, AND TOOLS"/>
    <x v="134"/>
    <s v="ATTACK SURFACE REDUCTION"/>
    <n v="5"/>
    <s v="SA-15-5"/>
    <s v="CM-7"/>
    <s v="N"/>
    <m/>
    <s v=""/>
    <s v="N"/>
    <s v=" "/>
    <s v="N"/>
    <s v=" "/>
    <s v="P2"/>
    <s v="Y"/>
  </r>
  <r>
    <x v="14"/>
    <x v="14"/>
    <s v="DEVELOPMENT PROCESS, STANDARDS, AND TOOLS"/>
    <x v="134"/>
    <s v="CONTINUOUS IMPROVEMENT"/>
    <n v="6"/>
    <s v="SA-15-6"/>
    <s v=" "/>
    <s v="N"/>
    <m/>
    <s v=""/>
    <s v="N"/>
    <s v=" "/>
    <s v="N"/>
    <s v=" "/>
    <s v="P2"/>
    <s v="Y"/>
  </r>
  <r>
    <x v="14"/>
    <x v="14"/>
    <s v="DEVELOPMENT PROCESS, STANDARDS, AND TOOLS"/>
    <x v="134"/>
    <s v="AUTOMATED VULNERABILITY ANALYSIS"/>
    <n v="7"/>
    <s v="SA-15-7"/>
    <s v="RA-5"/>
    <s v="N"/>
    <m/>
    <s v=""/>
    <s v="N"/>
    <s v=" "/>
    <s v="N"/>
    <s v=" "/>
    <s v="P2"/>
    <s v="Y"/>
  </r>
  <r>
    <x v="14"/>
    <x v="14"/>
    <s v="DEVELOPMENT PROCESS, STANDARDS, AND TOOLS"/>
    <x v="134"/>
    <s v="REUSE OF THREAT / VULNERABILITY INFORMATION"/>
    <n v="8"/>
    <s v="SA-15-8"/>
    <s v=" "/>
    <s v="N"/>
    <m/>
    <s v=""/>
    <s v="N"/>
    <s v=" "/>
    <s v="N"/>
    <s v=" "/>
    <s v="P2"/>
    <s v="Y"/>
  </r>
  <r>
    <x v="14"/>
    <x v="14"/>
    <s v="DEVELOPMENT PROCESS, STANDARDS, AND TOOLS"/>
    <x v="134"/>
    <s v="USE OF LIVE DATA"/>
    <n v="9"/>
    <s v="SA-15-9"/>
    <s v=" "/>
    <s v="N"/>
    <m/>
    <s v=""/>
    <s v="N"/>
    <s v=" "/>
    <s v="N"/>
    <s v=" "/>
    <s v="P2"/>
    <s v="Y"/>
  </r>
  <r>
    <x v="14"/>
    <x v="14"/>
    <s v="DEVELOPMENT PROCESS, STANDARDS, AND TOOLS"/>
    <x v="134"/>
    <s v="INCIDENT RESPONSE PLAN"/>
    <n v="10"/>
    <s v="SA-15-10"/>
    <s v="IR-8"/>
    <s v="N"/>
    <m/>
    <s v=""/>
    <s v="N"/>
    <s v=" "/>
    <s v="N"/>
    <s v=" "/>
    <s v="P2"/>
    <s v="Y"/>
  </r>
  <r>
    <x v="14"/>
    <x v="14"/>
    <s v="DEVELOPMENT PROCESS, STANDARDS, AND TOOLS"/>
    <x v="134"/>
    <s v="ARCHIVE INFORMATION SYSTEM / COMPONENT"/>
    <n v="11"/>
    <s v="SA-15-11"/>
    <s v=" "/>
    <s v="N"/>
    <m/>
    <s v=""/>
    <s v="N"/>
    <s v=" "/>
    <s v="N"/>
    <s v=" "/>
    <s v="P2"/>
    <s v="Y"/>
  </r>
  <r>
    <x v="14"/>
    <x v="14"/>
    <s v="DEVELOPER-PROVIDED TRAINING"/>
    <x v="135"/>
    <s v=""/>
    <n v="0"/>
    <s v="SA-16-0"/>
    <s v="AT-2, AT-3, SA-5"/>
    <s v="N"/>
    <m/>
    <s v=""/>
    <s v="N"/>
    <s v=" "/>
    <s v="Y"/>
    <s v="SA-16-0"/>
    <s v="P2"/>
    <s v="Y"/>
  </r>
  <r>
    <x v="14"/>
    <x v="14"/>
    <s v="DEVELOPER SECURITY ARCHITECTURE AND DESIGN"/>
    <x v="136"/>
    <s v=""/>
    <n v="0"/>
    <s v="SA-17-0"/>
    <s v="PL-8, PM-7, SA-3, SA-8"/>
    <s v="N"/>
    <m/>
    <s v=""/>
    <s v="N"/>
    <s v=" "/>
    <s v="Y"/>
    <s v="SA-17-0"/>
    <s v="P1"/>
    <s v="Y"/>
  </r>
  <r>
    <x v="14"/>
    <x v="14"/>
    <s v="DEVELOPER SECURITY ARCHITECTURE AND DESIGN"/>
    <x v="136"/>
    <s v="FORMAL POLICY MODEL"/>
    <n v="1"/>
    <s v="SA-17-1"/>
    <s v=" "/>
    <s v="N"/>
    <m/>
    <s v=""/>
    <s v="N"/>
    <s v=" "/>
    <s v="N"/>
    <s v=" "/>
    <s v="P1"/>
    <s v="Y"/>
  </r>
  <r>
    <x v="14"/>
    <x v="14"/>
    <s v="DEVELOPER SECURITY ARCHITECTURE AND DESIGN"/>
    <x v="136"/>
    <s v="SECURITY- RELEVANT COMPONENTS"/>
    <n v="2"/>
    <s v="SA-17-2"/>
    <s v="SA-5"/>
    <s v="N"/>
    <m/>
    <s v=""/>
    <s v="N"/>
    <s v=" "/>
    <s v="N"/>
    <s v=" "/>
    <s v="P1"/>
    <s v="Y"/>
  </r>
  <r>
    <x v="14"/>
    <x v="14"/>
    <s v="DEVELOPER SECURITY ARCHITECTURE AND DESIGN"/>
    <x v="136"/>
    <s v="FORMAL CORRESPONDENCE"/>
    <n v="3"/>
    <s v="SA-17-3"/>
    <s v="SA-5"/>
    <s v="N"/>
    <m/>
    <s v=""/>
    <s v="N"/>
    <s v=" "/>
    <s v="N"/>
    <s v=" "/>
    <s v="P1"/>
    <s v="Y"/>
  </r>
  <r>
    <x v="14"/>
    <x v="14"/>
    <s v="DEVELOPER SECURITY ARCHITECTURE AND DESIGN"/>
    <x v="136"/>
    <s v="INFORMAL CORRESPONDENCE"/>
    <n v="4"/>
    <s v="SA-17-4"/>
    <s v="SA-5"/>
    <s v="N"/>
    <m/>
    <s v=""/>
    <s v="N"/>
    <s v=" "/>
    <s v="N"/>
    <s v=" "/>
    <s v="P1"/>
    <s v="Y"/>
  </r>
  <r>
    <x v="14"/>
    <x v="14"/>
    <s v="DEVELOPER SECURITY ARCHITECTURE AND DESIGN"/>
    <x v="136"/>
    <s v="CONCEPTUALLY SIMPLE DESIGN"/>
    <n v="5"/>
    <s v="SA-17-5"/>
    <s v="SC-3"/>
    <s v="N"/>
    <m/>
    <s v=""/>
    <s v="N"/>
    <s v=" "/>
    <s v="N"/>
    <s v=" "/>
    <s v="P1"/>
    <s v="Y"/>
  </r>
  <r>
    <x v="14"/>
    <x v="14"/>
    <s v="DEVELOPER SECURITY ARCHITECTURE AND DESIGN"/>
    <x v="136"/>
    <s v="STRUCTURE FOR TESTING"/>
    <n v="6"/>
    <s v="SA-17-6"/>
    <s v="SA-11"/>
    <s v="N"/>
    <m/>
    <s v=""/>
    <s v="N"/>
    <s v=" "/>
    <s v="N"/>
    <s v=" "/>
    <s v="P1"/>
    <s v="Y"/>
  </r>
  <r>
    <x v="14"/>
    <x v="14"/>
    <s v="DEVELOPER SECURITY ARCHITECTURE AND DESIGN"/>
    <x v="136"/>
    <s v="STRUCTURE FOR LEAST PRIVILEGE"/>
    <n v="7"/>
    <s v="SA-17-7"/>
    <s v="AC-5,AC-6"/>
    <s v="N"/>
    <m/>
    <s v=""/>
    <s v="N"/>
    <s v=" "/>
    <s v="N"/>
    <s v=" "/>
    <s v="P1"/>
    <s v="Y"/>
  </r>
  <r>
    <x v="15"/>
    <x v="15"/>
    <s v="SYSTEM AND COMMUNICATIONS PROTECTION POLICY AND PROCEDURES"/>
    <x v="137"/>
    <s v=""/>
    <n v="0"/>
    <s v="SC-1-0"/>
    <s v="PM-9"/>
    <s v="Y"/>
    <s v="SC-1-0"/>
    <s v="Attest"/>
    <s v="Y"/>
    <s v="SC-1-0"/>
    <s v="Y"/>
    <s v="SC-1-0"/>
    <s v="P1"/>
    <s v="Y"/>
  </r>
  <r>
    <x v="15"/>
    <x v="15"/>
    <s v="APPLICATION PARTITIONING"/>
    <x v="138"/>
    <s v=""/>
    <n v="0"/>
    <s v="SC-2-0"/>
    <s v="SA-4, SA-8, SC-3"/>
    <s v="N"/>
    <m/>
    <s v=""/>
    <s v="Y"/>
    <s v="SC-2-0"/>
    <s v="Y"/>
    <s v="SC-2-0"/>
    <s v="P1"/>
    <s v="Y"/>
  </r>
  <r>
    <x v="15"/>
    <x v="15"/>
    <s v="APPLICATION PARTITIONING"/>
    <x v="138"/>
    <s v="INTERFACES FOR NON-PRIVILEGED USERS"/>
    <n v="1"/>
    <s v="SC-2-1"/>
    <s v="AC-3"/>
    <s v="N"/>
    <m/>
    <s v=""/>
    <s v="N"/>
    <s v=" "/>
    <s v="N"/>
    <s v=" "/>
    <s v="P1"/>
    <s v="Y"/>
  </r>
  <r>
    <x v="15"/>
    <x v="15"/>
    <s v="SECURITY FUNCTION ISOLATION"/>
    <x v="139"/>
    <s v=""/>
    <n v="0"/>
    <s v="SC-3-0"/>
    <s v="AC-3, AC-6, SA-4, SA-5, SA-8, SA-13, SC-2, SC-7, SC-39"/>
    <s v="N"/>
    <m/>
    <s v=""/>
    <s v="N"/>
    <s v=" "/>
    <s v="Y"/>
    <s v="SC-3-0"/>
    <s v="P1"/>
    <s v="Y"/>
  </r>
  <r>
    <x v="15"/>
    <x v="15"/>
    <s v="SECURITY FUNCTION ISOLATION"/>
    <x v="139"/>
    <s v="HARDWARE SEPARATION"/>
    <n v="1"/>
    <s v="SC-3-1"/>
    <s v=" "/>
    <s v="N"/>
    <m/>
    <s v=""/>
    <s v="N"/>
    <s v=" "/>
    <s v="N"/>
    <s v=" "/>
    <s v="P1"/>
    <s v="Y"/>
  </r>
  <r>
    <x v="15"/>
    <x v="15"/>
    <s v="SECURITY FUNCTION ISOLATION"/>
    <x v="139"/>
    <s v="ACCESS / FLOW CONTROL FUNCTIONS"/>
    <n v="2"/>
    <s v="SC-3-2"/>
    <s v=" "/>
    <s v="N"/>
    <m/>
    <s v=""/>
    <s v="N"/>
    <s v=" "/>
    <s v="N"/>
    <s v=" "/>
    <s v="P1"/>
    <s v="Y"/>
  </r>
  <r>
    <x v="15"/>
    <x v="15"/>
    <s v="SECURITY FUNCTION ISOLATION"/>
    <x v="139"/>
    <s v="MINIMIZE NONSECURITY FUNCTIONALITY"/>
    <n v="3"/>
    <s v="SC-3-3"/>
    <s v=" "/>
    <s v="N"/>
    <m/>
    <s v=""/>
    <s v="N"/>
    <s v=" "/>
    <s v="N"/>
    <s v=" "/>
    <s v="P1"/>
    <s v="Y"/>
  </r>
  <r>
    <x v="15"/>
    <x v="15"/>
    <s v="SECURITY FUNCTION ISOLATION"/>
    <x v="139"/>
    <s v="MODULE COUPLING AND COHESIVENESS"/>
    <n v="4"/>
    <s v="SC-3-4"/>
    <s v=" "/>
    <s v="N"/>
    <m/>
    <s v=""/>
    <s v="N"/>
    <s v=" "/>
    <s v="N"/>
    <s v=" "/>
    <s v="P1"/>
    <s v="Y"/>
  </r>
  <r>
    <x v="15"/>
    <x v="15"/>
    <s v="SECURITY FUNCTION ISOLATION"/>
    <x v="139"/>
    <s v="LAYERED STRUCTURES"/>
    <n v="5"/>
    <s v="SC-3-5"/>
    <s v=" "/>
    <s v="N"/>
    <m/>
    <s v=""/>
    <s v="N"/>
    <s v=" "/>
    <s v="N"/>
    <s v=" "/>
    <s v="P1"/>
    <s v="Y"/>
  </r>
  <r>
    <x v="15"/>
    <x v="15"/>
    <s v="INFORMATION IN SHARED RESOURCES"/>
    <x v="140"/>
    <s v=""/>
    <n v="0"/>
    <s v="SC-4-0"/>
    <s v="AC-3, AC-4, MP-6"/>
    <s v="N"/>
    <m/>
    <s v=""/>
    <s v="Y"/>
    <s v="SC-4-0"/>
    <s v="Y"/>
    <s v="SC-4-0"/>
    <s v="P1"/>
    <s v="Y"/>
  </r>
  <r>
    <x v="15"/>
    <x v="15"/>
    <s v="INFORMATION IN SHARED RESOURCES"/>
    <x v="140"/>
    <s v="SECURITY LEVELS"/>
    <n v="1"/>
    <s v="SC-4-1"/>
    <s v="Withdrawn"/>
    <s v="N"/>
    <m/>
    <s v=""/>
    <s v="N"/>
    <s v=" "/>
    <s v="N"/>
    <s v=" "/>
    <s v="P1"/>
    <s v="Y"/>
  </r>
  <r>
    <x v="15"/>
    <x v="15"/>
    <s v="INFORMATION IN SHARED RESOURCES"/>
    <x v="140"/>
    <s v="PERIODS PROCESSING"/>
    <n v="2"/>
    <s v="SC-4-2"/>
    <s v=" "/>
    <s v="N"/>
    <m/>
    <s v=""/>
    <s v="N"/>
    <s v=" "/>
    <s v="N"/>
    <s v=" "/>
    <s v="P1"/>
    <s v="Y"/>
  </r>
  <r>
    <x v="15"/>
    <x v="15"/>
    <s v="DENIAL OF SERVICE PROTECTION"/>
    <x v="141"/>
    <s v=""/>
    <n v="0"/>
    <s v="SC-5-0"/>
    <s v="SC-6, SC-7"/>
    <s v="Y"/>
    <s v="SC-5-0"/>
    <s v="Document and Assess (Conditional)"/>
    <s v="Y"/>
    <s v="SC-5-0"/>
    <s v="Y"/>
    <s v="SC-5-0"/>
    <s v="P1"/>
    <s v="Y"/>
  </r>
  <r>
    <x v="15"/>
    <x v="15"/>
    <s v="DENIAL OF SERVICE PROTECTION"/>
    <x v="141"/>
    <s v="RESTRICT INTERNAL USERS"/>
    <n v="1"/>
    <s v="SC-5-1"/>
    <s v=" "/>
    <s v="N"/>
    <m/>
    <s v=""/>
    <s v="N"/>
    <s v=" "/>
    <s v="N"/>
    <s v=" "/>
    <s v="P1"/>
    <s v="Y"/>
  </r>
  <r>
    <x v="15"/>
    <x v="15"/>
    <s v="DENIAL OF SERVICE PROTECTION"/>
    <x v="141"/>
    <s v="EXCESS CAPACITY / BANDWIDTH / REDUNDANCY"/>
    <n v="2"/>
    <s v="SC-5-2"/>
    <s v=" "/>
    <s v="N"/>
    <m/>
    <s v=""/>
    <s v="N"/>
    <s v=" "/>
    <s v="N"/>
    <s v=" "/>
    <s v="P1"/>
    <s v="Y"/>
  </r>
  <r>
    <x v="15"/>
    <x v="15"/>
    <s v="DENIAL OF SERVICE PROTECTION"/>
    <x v="141"/>
    <s v="DETECTION / MONITORING"/>
    <n v="3"/>
    <s v="SC-5-3"/>
    <s v="CA-7,SI-4"/>
    <s v="N"/>
    <m/>
    <s v=""/>
    <s v="N"/>
    <s v=" "/>
    <s v="N"/>
    <s v=" "/>
    <s v="P1"/>
    <s v="Y"/>
  </r>
  <r>
    <x v="15"/>
    <x v="15"/>
    <s v="BOUNDARY PROTECTION"/>
    <x v="142"/>
    <s v=""/>
    <n v="0"/>
    <s v="SC-7-0"/>
    <s v="AC-4, AC-17, CA-3, CM-7, CP-8, IR-4, RA-3, SC-5, SC-13"/>
    <s v="Y"/>
    <s v="SC-7-0"/>
    <s v="Document and Assess"/>
    <s v="Y"/>
    <s v="SC-7-0"/>
    <s v="Y"/>
    <s v="SC-7-0"/>
    <s v="P1"/>
    <s v="Y"/>
  </r>
  <r>
    <x v="15"/>
    <x v="15"/>
    <s v="BOUNDARY PROTECTION"/>
    <x v="142"/>
    <s v="PHYSICALLY SEPARATED SUBNETWORKS"/>
    <n v="1"/>
    <s v="SC-7-1"/>
    <s v="Withdrawn"/>
    <s v="N"/>
    <m/>
    <s v=""/>
    <s v="N"/>
    <s v=" "/>
    <s v="N"/>
    <s v=" "/>
    <s v="P1"/>
    <s v="Y"/>
  </r>
  <r>
    <x v="15"/>
    <x v="15"/>
    <s v="BOUNDARY PROTECTION"/>
    <x v="142"/>
    <s v="PUBLIC ACCESS"/>
    <n v="2"/>
    <s v="SC-7-2"/>
    <s v="Withdrawn"/>
    <s v="N"/>
    <m/>
    <s v=""/>
    <s v="N"/>
    <s v=" "/>
    <s v="N"/>
    <s v=" "/>
    <s v="P1"/>
    <s v="Y"/>
  </r>
  <r>
    <x v="15"/>
    <x v="15"/>
    <s v="BOUNDARY PROTECTION"/>
    <x v="142"/>
    <s v="ACCESS POINTS"/>
    <n v="3"/>
    <s v="SC-7-3"/>
    <s v=" "/>
    <s v="N"/>
    <m/>
    <s v=""/>
    <s v="Y"/>
    <s v="SC-7-3"/>
    <s v="Y"/>
    <s v="SC-7-3"/>
    <s v="P1"/>
    <s v="Y"/>
  </r>
  <r>
    <x v="15"/>
    <x v="15"/>
    <s v="BOUNDARY PROTECTION"/>
    <x v="142"/>
    <s v="EXTERNAL TELECOMMUNICATIONS SERVICES"/>
    <n v="4"/>
    <s v="SC-7-4"/>
    <s v="SC-8"/>
    <s v="N"/>
    <m/>
    <s v=""/>
    <s v="Y"/>
    <s v="SC-7-4"/>
    <s v="Y"/>
    <s v="SC-7-4"/>
    <s v="P1"/>
    <s v="Y"/>
  </r>
  <r>
    <x v="15"/>
    <x v="15"/>
    <s v="BOUNDARY PROTECTION"/>
    <x v="142"/>
    <s v="DENY BY DEFAULT / ALLOW BY EXCEPTION"/>
    <n v="5"/>
    <s v="SC-7-5"/>
    <s v=" "/>
    <s v="N"/>
    <m/>
    <s v=""/>
    <s v="Y"/>
    <s v="SC-7-5"/>
    <s v="Y"/>
    <s v="SC-7-5"/>
    <s v="P1"/>
    <s v="Y"/>
  </r>
  <r>
    <x v="15"/>
    <x v="15"/>
    <s v="BOUNDARY PROTECTION"/>
    <x v="142"/>
    <s v="RESPONSE TO RECOGNIZED FAILURES"/>
    <n v="6"/>
    <s v="SC-7-6"/>
    <s v="Withdrawn"/>
    <s v="N"/>
    <m/>
    <s v=""/>
    <s v="N"/>
    <s v=" "/>
    <s v="N"/>
    <s v=" "/>
    <s v="P1"/>
    <s v="Y"/>
  </r>
  <r>
    <x v="15"/>
    <x v="15"/>
    <s v="BOUNDARY PROTECTION"/>
    <x v="142"/>
    <s v="PREVENT SPLIT TUNNELING FOR REMOTE DEVICES"/>
    <n v="7"/>
    <s v="SC-7-7"/>
    <s v=" "/>
    <s v="N"/>
    <m/>
    <s v=""/>
    <s v="Y"/>
    <s v="SC-7-7"/>
    <s v="Y"/>
    <s v="SC-7-7"/>
    <s v="P1"/>
    <s v="Y"/>
  </r>
  <r>
    <x v="15"/>
    <x v="15"/>
    <s v="BOUNDARY PROTECTION"/>
    <x v="142"/>
    <s v="ROUTE TRAFFIC TO AUTHENTICATED PROXY SERVERS"/>
    <n v="8"/>
    <s v="SC-7-8"/>
    <s v="AC-3,AU-2"/>
    <s v="N"/>
    <m/>
    <s v=""/>
    <s v="Y"/>
    <s v="SC-7-8"/>
    <s v="Y"/>
    <s v="SC-7-8"/>
    <s v="P1"/>
    <s v="Y"/>
  </r>
  <r>
    <x v="15"/>
    <x v="15"/>
    <s v="BOUNDARY PROTECTION"/>
    <x v="142"/>
    <s v="RESTRICT THREATENING OUTGOING COMMUNICATIONS TRAFFIC"/>
    <n v="9"/>
    <s v="SC-7-9"/>
    <s v="AU-2,AU-6,SC-38,SC-44,SI-3,SI-4"/>
    <s v="N"/>
    <m/>
    <s v=""/>
    <s v="N"/>
    <s v=" "/>
    <s v="N"/>
    <s v=" "/>
    <s v="P1"/>
    <s v="Y"/>
  </r>
  <r>
    <x v="15"/>
    <x v="15"/>
    <s v="BOUNDARY PROTECTION"/>
    <x v="142"/>
    <s v="PREVENT UNAUTHORIZED EXFILTRATION"/>
    <n v="10"/>
    <s v="SC-7-10"/>
    <s v="SI-3"/>
    <s v="N"/>
    <m/>
    <s v=""/>
    <s v="N"/>
    <s v=" "/>
    <s v="Y"/>
    <s v="SC-7-10"/>
    <s v="P1"/>
    <s v="Y"/>
  </r>
  <r>
    <x v="15"/>
    <x v="15"/>
    <s v="BOUNDARY PROTECTION"/>
    <x v="142"/>
    <s v="RESTRICT INCOMING COMMUNICATIONS TRAFFIC"/>
    <n v="11"/>
    <s v="SC-7-11"/>
    <s v="AC-3"/>
    <s v="N"/>
    <m/>
    <s v=""/>
    <s v="N"/>
    <s v=" "/>
    <s v="N"/>
    <s v=" "/>
    <s v="P1"/>
    <s v="Y"/>
  </r>
  <r>
    <x v="15"/>
    <x v="15"/>
    <s v="BOUNDARY PROTECTION"/>
    <x v="142"/>
    <s v="HOST-BASED PROTECTION"/>
    <n v="12"/>
    <s v="SC-7-12"/>
    <s v=" "/>
    <s v="N"/>
    <m/>
    <s v=""/>
    <s v="Y"/>
    <s v="SC-7-12"/>
    <s v="Y"/>
    <s v="SC-7-12"/>
    <s v="P1"/>
    <s v="Y"/>
  </r>
  <r>
    <x v="15"/>
    <x v="15"/>
    <s v="BOUNDARY PROTECTION"/>
    <x v="142"/>
    <s v="ISOLATION OF SECURITY TOOLS / MECHANISMS / SUPPORT COMPONENTS"/>
    <n v="13"/>
    <s v="SC-7-13"/>
    <s v="SA-8,SC-2,SC-3"/>
    <s v="N"/>
    <m/>
    <s v=""/>
    <s v="Y"/>
    <s v="SC-7-13"/>
    <s v="Y"/>
    <s v="SC-7-13"/>
    <s v="P1"/>
    <s v="Y"/>
  </r>
  <r>
    <x v="15"/>
    <x v="15"/>
    <s v="BOUNDARY PROTECTION"/>
    <x v="142"/>
    <s v="PROTECTS AGAINST UNAUTHORIZED PHYSICAL CONNECTIONS"/>
    <n v="14"/>
    <s v="SC-7-14"/>
    <s v="PE-4,PE-19"/>
    <s v="N"/>
    <m/>
    <s v=""/>
    <s v="N"/>
    <s v=" "/>
    <s v="N"/>
    <s v=" "/>
    <s v="P1"/>
    <s v="Y"/>
  </r>
  <r>
    <x v="15"/>
    <x v="15"/>
    <s v="BOUNDARY PROTECTION"/>
    <x v="142"/>
    <s v="ROUTE PRIVILEGED NETWORK ACCESSES"/>
    <n v="15"/>
    <s v="SC-7-15"/>
    <s v="AC-2,AC-3,AU-2,SI-4"/>
    <s v="N"/>
    <m/>
    <s v=""/>
    <s v="N"/>
    <s v=" "/>
    <s v="N"/>
    <s v=" "/>
    <s v="P1"/>
    <s v="Y"/>
  </r>
  <r>
    <x v="15"/>
    <x v="15"/>
    <s v="BOUNDARY PROTECTION"/>
    <x v="142"/>
    <s v="PREVENT DISCOVERY OF COMPONENTS / DEVICES"/>
    <n v="16"/>
    <s v="SC-7-16"/>
    <s v=" "/>
    <s v="N"/>
    <m/>
    <s v=""/>
    <s v="N"/>
    <s v=" "/>
    <s v="N"/>
    <s v=" "/>
    <s v="P1"/>
    <s v="Y"/>
  </r>
  <r>
    <x v="15"/>
    <x v="15"/>
    <s v="BOUNDARY PROTECTION"/>
    <x v="142"/>
    <s v="AUTOMATED ENFORCEMENT OF PROTOCOL FORMATS"/>
    <n v="17"/>
    <s v="SC-7-17"/>
    <s v="SC-4"/>
    <s v="N"/>
    <m/>
    <s v=""/>
    <s v="N"/>
    <s v=" "/>
    <s v="N"/>
    <s v=" "/>
    <s v="P1"/>
    <s v="Y"/>
  </r>
  <r>
    <x v="15"/>
    <x v="15"/>
    <s v="BOUNDARY PROTECTION"/>
    <x v="142"/>
    <s v="FAIL SECURE"/>
    <n v="18"/>
    <s v="SC-7-18"/>
    <s v="CP-2,SC-24"/>
    <s v="N"/>
    <m/>
    <s v=""/>
    <s v="Y"/>
    <s v="SC-7-18"/>
    <s v="Y"/>
    <s v="SC-7-18"/>
    <s v="P1"/>
    <s v="Y"/>
  </r>
  <r>
    <x v="15"/>
    <x v="15"/>
    <s v="BOUNDARY PROTECTION"/>
    <x v="142"/>
    <s v="BLOCKS COMMUNICATION FROM NON- ORGANIZATIONALLY CONFIGURED HOSTS"/>
    <n v="19"/>
    <s v="SC-7-19"/>
    <s v=" "/>
    <s v="N"/>
    <m/>
    <s v=""/>
    <s v="N"/>
    <s v=" "/>
    <s v="N"/>
    <s v=" "/>
    <s v="P1"/>
    <s v="Y"/>
  </r>
  <r>
    <x v="15"/>
    <x v="15"/>
    <s v="BOUNDARY PROTECTION"/>
    <x v="142"/>
    <s v="DYNAMIC ISOLATION / SEGREGATION"/>
    <n v="20"/>
    <s v="SC-7-20"/>
    <s v=" "/>
    <s v="N"/>
    <m/>
    <s v=""/>
    <s v="N"/>
    <s v=" "/>
    <s v="Y"/>
    <s v="SC-7-20"/>
    <s v="P1"/>
    <s v="Y"/>
  </r>
  <r>
    <x v="15"/>
    <x v="15"/>
    <s v="BOUNDARY PROTECTION"/>
    <x v="142"/>
    <s v="ISOLATION OF INFORMATION SYSTEM COMPONENTS"/>
    <n v="21"/>
    <s v="SC-7-21"/>
    <s v="CA-9,SC-3"/>
    <s v="N"/>
    <m/>
    <s v=""/>
    <s v="N"/>
    <s v=" "/>
    <s v="Y"/>
    <s v="SC-7-21"/>
    <s v="P1"/>
    <s v="Y"/>
  </r>
  <r>
    <x v="15"/>
    <x v="15"/>
    <s v="BOUNDARY PROTECTION"/>
    <x v="142"/>
    <s v="SEPARATE SUBNETS FOR CONNECTING TO DIFFERENT SECURITY DOMAINS"/>
    <n v="22"/>
    <s v="SC-7-22"/>
    <s v=" "/>
    <s v="N"/>
    <m/>
    <s v=""/>
    <s v="N"/>
    <s v=" "/>
    <s v="N"/>
    <s v=" "/>
    <s v="P1"/>
    <s v="Y"/>
  </r>
  <r>
    <x v="15"/>
    <x v="15"/>
    <s v="BOUNDARY PROTECTION"/>
    <x v="142"/>
    <s v="DISABLE SENDER FEEDBACK ON PROTOCOL VALIDATION FAILURE"/>
    <n v="23"/>
    <s v="SC-7-23"/>
    <s v=" "/>
    <s v="N"/>
    <m/>
    <s v=""/>
    <s v="N"/>
    <s v=" "/>
    <s v="N"/>
    <s v=" "/>
    <s v="P1"/>
    <s v="Y"/>
  </r>
  <r>
    <x v="15"/>
    <x v="15"/>
    <s v="TRANSMISSION CONFIDENTIALITY AND INTEGRITY"/>
    <x v="143"/>
    <s v=""/>
    <n v="0"/>
    <s v="SC-8-0"/>
    <s v="AC-17, PE-4"/>
    <s v="N"/>
    <m/>
    <s v=""/>
    <s v="Y"/>
    <s v="SC-8-0"/>
    <s v="Y"/>
    <s v="SC-8-0"/>
    <s v="P1"/>
    <s v="Y"/>
  </r>
  <r>
    <x v="15"/>
    <x v="15"/>
    <s v="TRANSMISSION CONFIDENTIALITY AND INTEGRITY"/>
    <x v="143"/>
    <s v="CRYPTOGRAPHIC OR ALTERNATE PHYSICAL PROTECTION"/>
    <n v="1"/>
    <s v="SC-8-1"/>
    <s v="SC-13"/>
    <s v="N"/>
    <m/>
    <s v=""/>
    <s v="Y"/>
    <s v="SC-8-1"/>
    <s v="Y"/>
    <s v="SC-8-1"/>
    <s v="P1"/>
    <s v="Y"/>
  </r>
  <r>
    <x v="15"/>
    <x v="15"/>
    <s v="TRANSMISSION CONFIDENTIALITY AND INTEGRITY"/>
    <x v="143"/>
    <s v="PRE / POST TRANSMISSION HANDLING"/>
    <n v="2"/>
    <s v="SC-8-2"/>
    <s v="AU-10"/>
    <s v="N"/>
    <m/>
    <s v=""/>
    <s v="N"/>
    <s v=" "/>
    <s v="N"/>
    <s v=" "/>
    <s v="P1"/>
    <s v="Y"/>
  </r>
  <r>
    <x v="15"/>
    <x v="15"/>
    <s v="TRANSMISSION CONFIDENTIALITY AND INTEGRITY"/>
    <x v="143"/>
    <s v="CRYPTOGRAPHIC PROTECTION FOR MESSAGE EXTERNALS"/>
    <n v="3"/>
    <s v="SC-8-3"/>
    <s v="SC-12,SC-13"/>
    <s v="N"/>
    <m/>
    <s v=""/>
    <s v="N"/>
    <s v=" "/>
    <s v="N"/>
    <s v=" "/>
    <s v="P1"/>
    <s v="Y"/>
  </r>
  <r>
    <x v="15"/>
    <x v="15"/>
    <s v="TRANSMISSION CONFIDENTIALITY AND INTEGRITY"/>
    <x v="143"/>
    <s v="CONCEAL / RANDOMIZE COMMUNICATIONS"/>
    <n v="4"/>
    <s v="SC-8-4"/>
    <s v="SC-12,SC-13"/>
    <s v="N"/>
    <m/>
    <s v=""/>
    <s v="N"/>
    <s v=" "/>
    <s v="N"/>
    <s v=" "/>
    <s v="P1"/>
    <s v="Y"/>
  </r>
  <r>
    <x v="15"/>
    <x v="15"/>
    <s v="NETWORK DISCONNECT"/>
    <x v="144"/>
    <s v=""/>
    <n v="0"/>
    <s v="SC-10-0"/>
    <s v=" "/>
    <s v="N"/>
    <m/>
    <s v=""/>
    <s v="Y"/>
    <s v="SC-10-0"/>
    <s v="Y"/>
    <s v="SC-10-0"/>
    <s v="P2"/>
    <s v="Y"/>
  </r>
  <r>
    <x v="15"/>
    <x v="15"/>
    <s v="CRYPTOGRAPHIC KEY ESTABLISHMENT AND MANAGEMENT"/>
    <x v="145"/>
    <s v=""/>
    <n v="0"/>
    <s v="SC-12-0"/>
    <s v="SC-13, SC-17"/>
    <s v="Y"/>
    <s v="SC-12-0"/>
    <s v="Document and Assess"/>
    <s v="Y"/>
    <s v="SC-12-0"/>
    <s v="Y"/>
    <s v="SC-12-0"/>
    <s v="P1"/>
    <s v="Y"/>
  </r>
  <r>
    <x v="15"/>
    <x v="15"/>
    <s v="CRYPTOGRAPHIC KEY ESTABLISHMENT AND MANAGEMENT"/>
    <x v="145"/>
    <s v="AVAILABILITY"/>
    <n v="1"/>
    <s v="SC-12-1"/>
    <s v=" "/>
    <s v="N"/>
    <m/>
    <s v=""/>
    <s v="N"/>
    <s v=" "/>
    <s v="Y"/>
    <s v="SC-12-1"/>
    <s v="P1"/>
    <s v="Y"/>
  </r>
  <r>
    <x v="15"/>
    <x v="15"/>
    <s v="CRYPTOGRAPHIC KEY ESTABLISHMENT AND MANAGEMENT"/>
    <x v="145"/>
    <s v="SYMMETRIC KEYS"/>
    <n v="2"/>
    <s v="SC-12-2"/>
    <s v=" "/>
    <s v="N"/>
    <m/>
    <s v=""/>
    <s v="Y"/>
    <s v="SC-12-2"/>
    <s v="Y"/>
    <s v="SC-12-2"/>
    <s v="P1"/>
    <s v="Y"/>
  </r>
  <r>
    <x v="15"/>
    <x v="15"/>
    <s v="CRYPTOGRAPHIC KEY ESTABLISHMENT AND MANAGEMENT"/>
    <x v="145"/>
    <s v="ASYMMETRIC KEYS"/>
    <n v="3"/>
    <s v="SC-12-3"/>
    <s v=" "/>
    <s v="N"/>
    <m/>
    <s v=""/>
    <s v="Y"/>
    <s v="SC-12-3"/>
    <s v="Y"/>
    <s v="SC-12-3"/>
    <s v="P1"/>
    <s v="Y"/>
  </r>
  <r>
    <x v="15"/>
    <x v="15"/>
    <s v="CRYPTOGRAPHIC KEY ESTABLISHMENT AND MANAGEMENT"/>
    <x v="145"/>
    <s v="PKI CERTIFICATES"/>
    <n v="4"/>
    <s v="SC-12-4"/>
    <s v="Withdrawn"/>
    <s v="N"/>
    <m/>
    <s v=""/>
    <s v="N"/>
    <s v=" "/>
    <s v="N"/>
    <s v=" "/>
    <s v="P1"/>
    <s v="Y"/>
  </r>
  <r>
    <x v="15"/>
    <x v="15"/>
    <s v="CRYPTOGRAPHIC KEY ESTABLISHMENT AND MANAGEMENT"/>
    <x v="145"/>
    <s v="PKI CERTIFICATES / HARDWARE TOKENS"/>
    <n v="5"/>
    <s v="SC-12-5"/>
    <s v="Withdrawn"/>
    <s v="N"/>
    <m/>
    <s v=""/>
    <s v="N"/>
    <s v=" "/>
    <s v="N"/>
    <s v=" "/>
    <s v="P1"/>
    <s v="Y"/>
  </r>
  <r>
    <x v="15"/>
    <x v="15"/>
    <s v="CRYPTOGRAPHIC PROTECTION"/>
    <x v="146"/>
    <s v=""/>
    <n v="0"/>
    <s v="SC-13-0"/>
    <s v="AC-2, AC-3, AC-7, AC-17, AC-18, AU-9, AU-10, CM-11, CP-9, IA-3, IA-7, MA-4, MP-2, MP-4, MP-5, SA-4, SC-8, SC-12, SC-28, SI-7"/>
    <s v="Y"/>
    <s v="SC-13-0"/>
    <s v="Document and Assess (Conditional)"/>
    <s v="Y"/>
    <s v="SC-13-0"/>
    <s v="Y"/>
    <s v="SC-13-0"/>
    <s v="P1"/>
    <s v="Y"/>
  </r>
  <r>
    <x v="15"/>
    <x v="15"/>
    <s v="CRYPTOGRAPHIC PROTECTION"/>
    <x v="146"/>
    <s v="FIPS-VALIDATED CRYPTOGRAPHY"/>
    <n v="1"/>
    <s v="SC-13-1"/>
    <s v="Withdrawn"/>
    <s v="N"/>
    <m/>
    <s v=""/>
    <s v="N"/>
    <s v=" "/>
    <s v="N"/>
    <s v=" "/>
    <s v="P1"/>
    <s v="Y"/>
  </r>
  <r>
    <x v="15"/>
    <x v="15"/>
    <s v="CRYPTOGRAPHIC PROTECTION"/>
    <x v="146"/>
    <s v="NSA-APPROVED CRYPTOGRAPHY"/>
    <n v="2"/>
    <s v="SC-13-2"/>
    <s v="Withdrawn"/>
    <s v="N"/>
    <m/>
    <s v=""/>
    <s v="N"/>
    <s v=" "/>
    <s v="N"/>
    <s v=" "/>
    <s v="P1"/>
    <s v="Y"/>
  </r>
  <r>
    <x v="15"/>
    <x v="15"/>
    <s v="CRYPTOGRAPHIC PROTECTION"/>
    <x v="146"/>
    <s v="INDIVIDUALS WITHOUT FORMAL ACCESS APPROVALS"/>
    <n v="3"/>
    <s v="SC-13-3"/>
    <s v="Withdrawn"/>
    <s v="N"/>
    <m/>
    <s v=""/>
    <s v="N"/>
    <s v=" "/>
    <s v="N"/>
    <s v=" "/>
    <s v="P1"/>
    <s v="Y"/>
  </r>
  <r>
    <x v="15"/>
    <x v="15"/>
    <s v="CRYPTOGRAPHIC PROTECTION"/>
    <x v="146"/>
    <s v="DIGITAL SIGNATURES"/>
    <n v="4"/>
    <s v="SC-13-4"/>
    <s v="Withdrawn"/>
    <s v="N"/>
    <m/>
    <s v=""/>
    <s v="N"/>
    <s v=" "/>
    <s v="N"/>
    <s v=" "/>
    <s v="P1"/>
    <s v="Y"/>
  </r>
  <r>
    <x v="15"/>
    <x v="15"/>
    <s v="COLLABORATIVE COMPUTING DEVICES"/>
    <x v="147"/>
    <s v=""/>
    <n v="0"/>
    <s v="SC-15-0"/>
    <s v="AC-21"/>
    <s v="Y"/>
    <s v="SC-15-0"/>
    <s v="NSO"/>
    <s v="Y"/>
    <s v="SC-15-0"/>
    <s v="Y"/>
    <s v="SC-15-0"/>
    <s v="P1"/>
    <s v="Y"/>
  </r>
  <r>
    <x v="15"/>
    <x v="15"/>
    <s v="COLLABORATIVE COMPUTING DEVICES"/>
    <x v="147"/>
    <s v="PHYSICAL DISCONNECT"/>
    <n v="1"/>
    <s v="SC-15-1"/>
    <s v=" "/>
    <s v="N"/>
    <m/>
    <s v=""/>
    <s v="N"/>
    <s v=" "/>
    <s v="N"/>
    <s v=" "/>
    <s v="P1"/>
    <s v="Y"/>
  </r>
  <r>
    <x v="15"/>
    <x v="15"/>
    <s v="COLLABORATIVE COMPUTING DEVICES"/>
    <x v="147"/>
    <s v="BLOCKING INBOUND / OUTBOUND COMMUNICATIONS TRAFFIC"/>
    <n v="2"/>
    <s v="SC-15-2"/>
    <s v="Withdrawn"/>
    <s v="N"/>
    <m/>
    <s v=""/>
    <s v="N"/>
    <s v=" "/>
    <s v="N"/>
    <s v=" "/>
    <s v="P1"/>
    <s v="Y"/>
  </r>
  <r>
    <x v="15"/>
    <x v="15"/>
    <s v="COLLABORATIVE COMPUTING DEVICES"/>
    <x v="147"/>
    <s v="DISABLING / REMOVAL IN SECURE WORK AREAS"/>
    <n v="3"/>
    <s v="SC-15-3"/>
    <s v=" "/>
    <s v="N"/>
    <m/>
    <s v=""/>
    <s v="N"/>
    <s v=" "/>
    <s v="N"/>
    <s v=" "/>
    <s v="P1"/>
    <s v="Y"/>
  </r>
  <r>
    <x v="15"/>
    <x v="15"/>
    <s v="COLLABORATIVE COMPUTING DEVICES"/>
    <x v="147"/>
    <s v="EXPLICITLY INDICATE CURRENT PARTICIPANTS"/>
    <n v="4"/>
    <s v="SC-15-4"/>
    <s v=" "/>
    <s v="N"/>
    <m/>
    <s v=""/>
    <s v="N"/>
    <s v=" "/>
    <s v="N"/>
    <s v=" "/>
    <s v="P1"/>
    <s v="Y"/>
  </r>
  <r>
    <x v="15"/>
    <x v="15"/>
    <s v="PUBLIC KEY INFRASTRUCTURE CERTIFICATES"/>
    <x v="148"/>
    <s v=""/>
    <n v="0"/>
    <s v="SC-17-0"/>
    <s v="SC-12"/>
    <s v="N"/>
    <m/>
    <s v=""/>
    <s v="Y"/>
    <s v="SC-17-0"/>
    <s v="Y"/>
    <s v="SC-17-0"/>
    <s v="P1"/>
    <s v="Y"/>
  </r>
  <r>
    <x v="15"/>
    <x v="15"/>
    <s v="MOBILE CODE"/>
    <x v="149"/>
    <s v=""/>
    <n v="0"/>
    <s v="SC-18-0"/>
    <s v="AU-2, AU-12, CM-2, CM-6, SI-3"/>
    <s v="N"/>
    <m/>
    <s v=""/>
    <s v="Y"/>
    <s v="SC-18-0"/>
    <s v="Y"/>
    <s v="SC-18-0"/>
    <s v="P2"/>
    <s v="Y"/>
  </r>
  <r>
    <x v="15"/>
    <x v="15"/>
    <s v="MOBILE CODE"/>
    <x v="149"/>
    <s v="IDENTIFY UNACCEPTABLE CODE / TAKE CORRECTIVE ACTIONS"/>
    <n v="1"/>
    <s v="SC-18-1"/>
    <s v=" "/>
    <s v="N"/>
    <m/>
    <s v=""/>
    <s v="N"/>
    <s v=" "/>
    <s v="N"/>
    <s v=" "/>
    <s v="P2"/>
    <s v="Y"/>
  </r>
  <r>
    <x v="15"/>
    <x v="15"/>
    <s v="MOBILE CODE"/>
    <x v="149"/>
    <s v="ACQUISITION / DEVELOPMENT / USE"/>
    <n v="2"/>
    <s v="SC-18-2"/>
    <s v=" "/>
    <s v="N"/>
    <m/>
    <s v=""/>
    <s v="N"/>
    <s v=" "/>
    <s v="N"/>
    <s v=" "/>
    <s v="P2"/>
    <s v="Y"/>
  </r>
  <r>
    <x v="15"/>
    <x v="15"/>
    <s v="MOBILE CODE"/>
    <x v="149"/>
    <s v="PREVENT DOWNLOADING / EXECUTION"/>
    <n v="3"/>
    <s v="SC-18-3"/>
    <s v=" "/>
    <s v="N"/>
    <m/>
    <s v=""/>
    <s v="N"/>
    <s v=" "/>
    <s v="N"/>
    <s v=" "/>
    <s v="P2"/>
    <s v="Y"/>
  </r>
  <r>
    <x v="15"/>
    <x v="15"/>
    <s v="MOBILE CODE"/>
    <x v="149"/>
    <s v="PREVENT AUTOMATIC EXECUTION"/>
    <n v="4"/>
    <s v="SC-18-4"/>
    <s v=" "/>
    <s v="N"/>
    <m/>
    <s v=""/>
    <s v="N"/>
    <s v=" "/>
    <s v="N"/>
    <s v=" "/>
    <s v="P2"/>
    <s v="Y"/>
  </r>
  <r>
    <x v="15"/>
    <x v="15"/>
    <s v="MOBILE CODE"/>
    <x v="149"/>
    <s v="ALLOW EXECUTION ONLY IN CONFINED ENVIRONMENTS"/>
    <n v="5"/>
    <s v="SC-18-5"/>
    <s v=" "/>
    <s v="N"/>
    <m/>
    <s v=""/>
    <s v="N"/>
    <s v=" "/>
    <s v="N"/>
    <s v=" "/>
    <s v="P2"/>
    <s v="Y"/>
  </r>
  <r>
    <x v="15"/>
    <x v="15"/>
    <s v="VOICE OVER INTERNET PROTOCOL"/>
    <x v="150"/>
    <s v=""/>
    <n v="0"/>
    <s v="SC-19-0"/>
    <s v="CM-6, SC-7, SC-15"/>
    <s v="N"/>
    <m/>
    <s v=""/>
    <s v="Y"/>
    <s v="SC-19-0"/>
    <s v="Y"/>
    <s v="SC-19-0"/>
    <s v="P1"/>
    <s v="Y"/>
  </r>
  <r>
    <x v="15"/>
    <x v="15"/>
    <s v="SECURE NAME / ADDRESS RESOLUTION SERVICE (AUTHORITATIVE SOURCE)"/>
    <x v="151"/>
    <s v=""/>
    <n v="0"/>
    <s v="SC-20-0"/>
    <s v="AU-10, SC-8, SC-12, SC-13, SC-21, SC-22"/>
    <s v="Y"/>
    <s v="SC-20-0"/>
    <s v="Attest"/>
    <s v="Y"/>
    <s v="SC-20-0"/>
    <s v="Y"/>
    <s v="SC-20-0"/>
    <s v="P1"/>
    <s v="Y"/>
  </r>
  <r>
    <x v="15"/>
    <x v="15"/>
    <s v="SECURE NAME / ADDRESS RESOLUTION SERVICE (AUTHORITATIVE SOURCE)"/>
    <x v="151"/>
    <s v="SOURCE) | CHILD SUBSPACES"/>
    <n v="1"/>
    <s v="SC-20-1"/>
    <s v="Withdrawn"/>
    <s v="N"/>
    <m/>
    <s v=""/>
    <s v="N"/>
    <s v=" "/>
    <s v="N"/>
    <s v=" "/>
    <s v="P1"/>
    <s v="Y"/>
  </r>
  <r>
    <x v="15"/>
    <x v="15"/>
    <s v="SECURE NAME / ADDRESS RESOLUTION SERVICE (AUTHORITATIVE SOURCE)"/>
    <x v="151"/>
    <s v="SOURCE) | DATA ORIGIN / INTEGRITY"/>
    <n v="2"/>
    <s v="SC-20-2"/>
    <s v=" "/>
    <s v="N"/>
    <m/>
    <s v=""/>
    <s v="N"/>
    <s v=" "/>
    <s v="N"/>
    <s v=" "/>
    <s v="P1"/>
    <s v="Y"/>
  </r>
  <r>
    <x v="15"/>
    <x v="15"/>
    <s v="SECURE NAME / ADDRESS RESOLUTION SERVICE (RECURSIVE OR CACHING RESOLVER)"/>
    <x v="152"/>
    <s v=""/>
    <n v="0"/>
    <s v="SC-21-0"/>
    <s v="SC-20, SC-22"/>
    <s v="Y"/>
    <s v="SC-21-0"/>
    <s v="Attest"/>
    <s v="Y"/>
    <s v="SC-21-0"/>
    <s v="Y"/>
    <s v="SC-21-0"/>
    <s v="P1"/>
    <s v="Y"/>
  </r>
  <r>
    <x v="15"/>
    <x v="15"/>
    <s v="SECURE NAME / ADDRESS RESOLUTION SERVICE (RECURSIVE OR CACHING RESOLVER)"/>
    <x v="152"/>
    <s v="CACHING RESOLVER) | DATA ORIGIN / INTEGRITY"/>
    <n v="1"/>
    <s v="SC-21-1"/>
    <s v="Withdrawn"/>
    <s v="N"/>
    <m/>
    <s v=""/>
    <s v="N"/>
    <s v=" "/>
    <s v="N"/>
    <s v=" "/>
    <s v="P1"/>
    <s v="Y"/>
  </r>
  <r>
    <x v="15"/>
    <x v="15"/>
    <s v="ARCHITECTURE AND PROVISIONING FOR NAME / ADDRESS RESOLUTION SERVICE"/>
    <x v="153"/>
    <s v=""/>
    <n v="0"/>
    <s v="SC-22-0"/>
    <s v="SC-2, SC-20, SC-21, SC-24"/>
    <s v="Y"/>
    <s v="SC-22-0"/>
    <s v="Attest"/>
    <s v="Y"/>
    <s v="SC-22-0"/>
    <s v="Y"/>
    <s v="SC-22-0"/>
    <s v="P1"/>
    <s v="Y"/>
  </r>
  <r>
    <x v="15"/>
    <x v="15"/>
    <s v="SESSION AUTHENTICITY"/>
    <x v="154"/>
    <s v=""/>
    <n v="0"/>
    <s v="SC-23-0"/>
    <s v="SC-8, SC-10, SC-11"/>
    <s v="N"/>
    <m/>
    <s v=""/>
    <s v="Y"/>
    <s v="SC-23-0"/>
    <s v="Y"/>
    <s v="SC-23-0"/>
    <s v="P1"/>
    <s v="Y"/>
  </r>
  <r>
    <x v="15"/>
    <x v="15"/>
    <s v="SESSION AUTHENTICITY"/>
    <x v="154"/>
    <s v="INVALIDATE SESSION IDENTIFIERS AT LOGOUT"/>
    <n v="1"/>
    <s v="SC-23-1"/>
    <s v=" "/>
    <s v="N"/>
    <m/>
    <s v=""/>
    <s v="N"/>
    <s v=" "/>
    <s v="Y"/>
    <s v="SC-23-1"/>
    <s v="P1"/>
    <s v="Y"/>
  </r>
  <r>
    <x v="15"/>
    <x v="15"/>
    <s v="SESSION AUTHENTICITY"/>
    <x v="154"/>
    <s v="USER-INITIATED LOGOUTS / MESSAGE DISPLAYS"/>
    <n v="2"/>
    <s v="SC-23-2"/>
    <s v="Withdrawn"/>
    <s v="N"/>
    <m/>
    <s v=""/>
    <s v="N"/>
    <s v=" "/>
    <s v="N"/>
    <s v=" "/>
    <s v="P1"/>
    <s v="Y"/>
  </r>
  <r>
    <x v="15"/>
    <x v="15"/>
    <s v="SESSION AUTHENTICITY"/>
    <x v="154"/>
    <s v="UNIQUE SESSION IDENTIFIERS WITH RANDOMIZATION"/>
    <n v="3"/>
    <s v="SC-23-3"/>
    <s v="SC-13"/>
    <s v="N"/>
    <m/>
    <s v=""/>
    <s v="N"/>
    <s v=" "/>
    <s v="N"/>
    <s v=" "/>
    <s v="P1"/>
    <s v="Y"/>
  </r>
  <r>
    <x v="15"/>
    <x v="15"/>
    <s v="SESSION AUTHENTICITY"/>
    <x v="154"/>
    <s v="UNIQUE SESSION IDENTIFIERS WITH RANDOMIZATION"/>
    <n v="4"/>
    <s v="SC-23-4"/>
    <s v="Withdrawn"/>
    <s v="N"/>
    <m/>
    <s v=""/>
    <s v="N"/>
    <s v=" "/>
    <s v="N"/>
    <s v=" "/>
    <s v="P1"/>
    <s v="Y"/>
  </r>
  <r>
    <x v="15"/>
    <x v="15"/>
    <s v="SESSION AUTHENTICITY"/>
    <x v="154"/>
    <s v="ALLOWED CERTIFICATE AUTHORITIES"/>
    <n v="5"/>
    <s v="SC-23-5"/>
    <s v="SC-13"/>
    <s v="N"/>
    <m/>
    <s v=""/>
    <s v="N"/>
    <s v=" "/>
    <s v="N"/>
    <s v=" "/>
    <s v="P1"/>
    <s v="Y"/>
  </r>
  <r>
    <x v="15"/>
    <x v="15"/>
    <s v="FAIL IN KNOWN STATE"/>
    <x v="155"/>
    <s v=""/>
    <n v="0"/>
    <s v="SC-24-0"/>
    <s v="CP-2, CP-10, CP-12, SC-7, SC-22"/>
    <s v="N"/>
    <m/>
    <s v=""/>
    <s v="N"/>
    <s v=" "/>
    <s v="Y"/>
    <s v="SC-24-0"/>
    <s v="P1"/>
    <s v="Y"/>
  </r>
  <r>
    <x v="15"/>
    <x v="15"/>
    <s v="PROTECTION OF INFORMATION AT REST"/>
    <x v="156"/>
    <s v=""/>
    <n v="0"/>
    <s v="SC-28-0"/>
    <s v="AC-3, AC-6, CA-7, CM-3, CM-5, CM-6, PE-3, SC-8, SC-13, SI-3, SI-7"/>
    <s v="N"/>
    <m/>
    <s v=""/>
    <s v="Y"/>
    <s v="SC-28-0"/>
    <s v="Y"/>
    <s v="SC-28-0"/>
    <s v="P1"/>
    <s v="Y"/>
  </r>
  <r>
    <x v="15"/>
    <x v="15"/>
    <s v="PROTECTION OF INFORMATION AT REST"/>
    <x v="156"/>
    <s v="CRYPTOGRAPHIC PROTECTION"/>
    <n v="1"/>
    <s v="SC-28-1"/>
    <s v="AC-19,SC-12"/>
    <s v="N"/>
    <m/>
    <s v=""/>
    <s v="Y"/>
    <s v="SC-28-1"/>
    <s v="Y"/>
    <s v="SC-28-1"/>
    <s v="P1"/>
    <s v="Y"/>
  </r>
  <r>
    <x v="15"/>
    <x v="15"/>
    <s v="PROTECTION OF INFORMATION AT REST"/>
    <x v="156"/>
    <s v="OFF-LINE STORAGE"/>
    <n v="2"/>
    <s v="SC-28-2"/>
    <s v=" "/>
    <s v="N"/>
    <m/>
    <s v=""/>
    <s v="N"/>
    <s v=" "/>
    <s v="N"/>
    <s v=" "/>
    <s v="P1"/>
    <s v="Y"/>
  </r>
  <r>
    <x v="15"/>
    <x v="15"/>
    <s v="PROCESS ISOLATION"/>
    <x v="157"/>
    <s v=""/>
    <n v="0"/>
    <s v="SC-39-0"/>
    <s v="AC-3, AC-4, AC-6, SA-4, SA-5, SA-8, SC-2, SC-3"/>
    <s v="Y"/>
    <s v="SC-39-0"/>
    <s v="Attest"/>
    <s v="Y"/>
    <s v="SC-39-0"/>
    <s v="Y"/>
    <s v="SC-39-0"/>
    <s v="P1"/>
    <s v="Y"/>
  </r>
  <r>
    <x v="15"/>
    <x v="15"/>
    <s v="PROCESS ISOLATION"/>
    <x v="157"/>
    <s v="HARDWARE SEPARATION"/>
    <n v="1"/>
    <s v="SC-39-1"/>
    <s v=" "/>
    <s v="N"/>
    <m/>
    <s v=""/>
    <s v="N"/>
    <s v=" "/>
    <s v="N"/>
    <s v=" "/>
    <s v="P1"/>
    <s v="Y"/>
  </r>
  <r>
    <x v="15"/>
    <x v="15"/>
    <s v="PROCESS ISOLATION"/>
    <x v="157"/>
    <s v="THREAD ISOLATION"/>
    <n v="2"/>
    <s v="SC-39-2"/>
    <s v=" "/>
    <s v="N"/>
    <m/>
    <s v=""/>
    <s v="N"/>
    <s v=" "/>
    <s v="N"/>
    <s v=" "/>
    <s v="P1"/>
    <s v="Y"/>
  </r>
  <r>
    <x v="16"/>
    <x v="16"/>
    <s v="SYSTEM AND INFORMATION INTEGRITY POLICY AND PROCEDURES"/>
    <x v="158"/>
    <s v=""/>
    <n v="0"/>
    <s v="SI-1-0"/>
    <s v="PM-9"/>
    <s v="Y"/>
    <s v="SI-1-0"/>
    <s v="Attest"/>
    <s v="Y"/>
    <s v="SI-1-0"/>
    <s v="Y"/>
    <s v="SI-1-0"/>
    <s v="P1"/>
    <s v="Y"/>
  </r>
  <r>
    <x v="16"/>
    <x v="16"/>
    <s v="FLAW REMEDIATION"/>
    <x v="159"/>
    <s v=""/>
    <n v="0"/>
    <s v="SI-2-0"/>
    <s v="CA-2, CA-7, CM-3, CM-5, CM-8, MA-2, IR-4, RA-5, SA-10, SA-11, SI-11"/>
    <s v="Y"/>
    <s v="SI-2-0"/>
    <s v="Document and Assess"/>
    <s v="Y"/>
    <s v="SI-2-0"/>
    <s v="Y"/>
    <s v="SI-2-0"/>
    <s v="P1"/>
    <s v="Y"/>
  </r>
  <r>
    <x v="16"/>
    <x v="16"/>
    <s v="FLAW REMEDIATION"/>
    <x v="159"/>
    <s v="CENTRAL MANAGEMENT"/>
    <n v="1"/>
    <s v="SI-2-1"/>
    <s v=" "/>
    <s v="N"/>
    <m/>
    <s v=""/>
    <s v="N"/>
    <s v=" "/>
    <s v="Y"/>
    <s v="SI-2-1"/>
    <s v="P1"/>
    <s v="Y"/>
  </r>
  <r>
    <x v="16"/>
    <x v="16"/>
    <s v="FLAW REMEDIATION"/>
    <x v="159"/>
    <s v="AUTOMATED FLAW REMEDIATION STATUS"/>
    <n v="2"/>
    <s v="SI-2-2"/>
    <s v="CM-6,SI-4"/>
    <s v="N"/>
    <m/>
    <s v=""/>
    <s v="Y"/>
    <s v="SI-2-2"/>
    <s v="Y"/>
    <s v="SI-2-2"/>
    <s v="P1"/>
    <s v="Y"/>
  </r>
  <r>
    <x v="16"/>
    <x v="16"/>
    <s v="FLAW REMEDIATION"/>
    <x v="159"/>
    <s v="TIME TO REMEDIATE FLAWS / BENCHMARKS FOR CORRECTIVE ACTIONS"/>
    <n v="3"/>
    <s v="SI-2-3"/>
    <s v=" "/>
    <s v="Y"/>
    <s v="SI-2-3"/>
    <s v=""/>
    <s v="Y"/>
    <s v="SI-2-3"/>
    <s v="Y"/>
    <s v="SI-2-3"/>
    <s v="P1"/>
    <s v="Y"/>
  </r>
  <r>
    <x v="16"/>
    <x v="16"/>
    <s v="FLAW REMEDIATION"/>
    <x v="159"/>
    <s v="AUTOMATED PATCH MANAGEMENT TOOLS"/>
    <n v="4"/>
    <s v="SI-2-4"/>
    <s v="Withdrawn"/>
    <s v="N"/>
    <m/>
    <s v=""/>
    <s v="N"/>
    <s v=" "/>
    <s v="N"/>
    <s v=" "/>
    <s v="P1"/>
    <s v="Y"/>
  </r>
  <r>
    <x v="16"/>
    <x v="16"/>
    <s v="FLAW REMEDIATION"/>
    <x v="159"/>
    <s v="AUTOMATIC SOFTWARE / FIRMWARE UPDATES"/>
    <n v="5"/>
    <s v="SI-2-5"/>
    <s v=" "/>
    <s v="N"/>
    <m/>
    <s v=""/>
    <s v="N"/>
    <s v=" "/>
    <s v="N"/>
    <s v=" "/>
    <s v="P1"/>
    <s v="Y"/>
  </r>
  <r>
    <x v="16"/>
    <x v="16"/>
    <s v="FLAW REMEDIATION"/>
    <x v="159"/>
    <s v="REMOVAL OF PREVIOUS VERSIONS OF SOFTWARE / FIRMWARE"/>
    <n v="6"/>
    <s v="SI-2-6"/>
    <s v=" "/>
    <s v="N"/>
    <m/>
    <s v=""/>
    <s v="N"/>
    <s v=" "/>
    <s v="N"/>
    <s v=" "/>
    <s v="P1"/>
    <s v="Y"/>
  </r>
  <r>
    <x v="16"/>
    <x v="16"/>
    <s v="MALICIOUS CODE PROTECTION"/>
    <x v="160"/>
    <s v=""/>
    <n v="0"/>
    <s v="SI-3-0"/>
    <s v="CM-3, MP-2, SA-4, SA-8, SA-12, SA-13, SC-7, SC-26, SC-44, SI-2, SI-4, SI-7"/>
    <s v="Y"/>
    <s v="SI-3-0"/>
    <s v="Document and Assess"/>
    <s v="Y"/>
    <s v="SI-3-0"/>
    <s v="Y"/>
    <s v="SI-3-0"/>
    <s v="P1"/>
    <s v="Y"/>
  </r>
  <r>
    <x v="16"/>
    <x v="16"/>
    <s v="MALICIOUS CODE PROTECTION"/>
    <x v="160"/>
    <s v="CENTRAL MANAGEMENT"/>
    <n v="1"/>
    <s v="SI-3-1"/>
    <s v="AU-2,SI-8"/>
    <s v="N"/>
    <m/>
    <s v=""/>
    <s v="Y"/>
    <s v="SI-3-1"/>
    <s v="Y"/>
    <s v="SI-3-1"/>
    <s v="P1"/>
    <s v="Y"/>
  </r>
  <r>
    <x v="16"/>
    <x v="16"/>
    <s v="MALICIOUS CODE PROTECTION"/>
    <x v="160"/>
    <s v="AUTOMATIC UPDATES"/>
    <n v="2"/>
    <s v="SI-3-2"/>
    <s v="SI-8"/>
    <s v="N"/>
    <m/>
    <s v=""/>
    <s v="Y"/>
    <s v="SI-3-2"/>
    <s v="Y"/>
    <s v="SI-3-2"/>
    <s v="P1"/>
    <s v="Y"/>
  </r>
  <r>
    <x v="16"/>
    <x v="16"/>
    <s v="MALICIOUS CODE PROTECTION"/>
    <x v="160"/>
    <s v="NON-PRIVILEGED USERS"/>
    <n v="3"/>
    <s v="SI-3-3"/>
    <s v="Withdrawn"/>
    <s v="N"/>
    <m/>
    <s v=""/>
    <s v="N"/>
    <s v=" "/>
    <s v="N"/>
    <s v=" "/>
    <s v="P1"/>
    <s v="Y"/>
  </r>
  <r>
    <x v="16"/>
    <x v="16"/>
    <s v="MALICIOUS CODE PROTECTION"/>
    <x v="160"/>
    <s v="UPDATES ONLY BY PRIVILEGED USERS"/>
    <n v="4"/>
    <s v="SI-3-4"/>
    <s v="AC-6,CM-5"/>
    <s v="N"/>
    <m/>
    <s v=""/>
    <s v="N"/>
    <s v=" "/>
    <s v="N"/>
    <s v=" "/>
    <s v="P1"/>
    <s v="Y"/>
  </r>
  <r>
    <x v="16"/>
    <x v="16"/>
    <s v="MALICIOUS CODE PROTECTION"/>
    <x v="160"/>
    <s v="PORTABLE STORAGE DEVICES"/>
    <n v="5"/>
    <s v="SI-3-5"/>
    <s v="Withdrawn"/>
    <s v="N"/>
    <m/>
    <s v=""/>
    <s v="N"/>
    <s v=" "/>
    <s v="N"/>
    <s v=" "/>
    <s v="P1"/>
    <s v="Y"/>
  </r>
  <r>
    <x v="16"/>
    <x v="16"/>
    <s v="MALICIOUS CODE PROTECTION"/>
    <x v="160"/>
    <s v="TESTING / VERIFICATION"/>
    <n v="6"/>
    <s v="SI-3-6"/>
    <s v="CA-2,CA-7,RA-5"/>
    <s v="N"/>
    <m/>
    <s v=""/>
    <s v="N"/>
    <s v=" "/>
    <s v="N"/>
    <s v=" "/>
    <s v="P1"/>
    <s v="Y"/>
  </r>
  <r>
    <x v="16"/>
    <x v="16"/>
    <s v="MALICIOUS CODE PROTECTION"/>
    <x v="160"/>
    <s v="NONSIGNATURE-BASED DETECTION"/>
    <n v="7"/>
    <s v="SI-3-7"/>
    <s v=" "/>
    <s v="N"/>
    <m/>
    <s v=""/>
    <s v="Y"/>
    <s v="SI-3-7"/>
    <s v="Y"/>
    <s v="SI-3-7"/>
    <s v="P1"/>
    <s v="Y"/>
  </r>
  <r>
    <x v="16"/>
    <x v="16"/>
    <s v="MALICIOUS CODE PROTECTION"/>
    <x v="160"/>
    <s v="DETECT UNAUTHORIZED COMMANDS"/>
    <n v="8"/>
    <s v="SI-3-8"/>
    <s v="AU-6"/>
    <s v="N"/>
    <m/>
    <s v=""/>
    <s v="N"/>
    <s v=" "/>
    <s v="N"/>
    <s v=" "/>
    <s v="P1"/>
    <s v="Y"/>
  </r>
  <r>
    <x v="16"/>
    <x v="16"/>
    <s v="MALICIOUS CODE PROTECTION"/>
    <x v="160"/>
    <s v="AUTHENTICATE REMOTE COMMANDS"/>
    <n v="9"/>
    <s v="SI-3-9"/>
    <s v="SC-12,SC-13,SC-23"/>
    <s v="N"/>
    <m/>
    <s v=""/>
    <s v="N"/>
    <s v=" "/>
    <s v="N"/>
    <s v=" "/>
    <s v="P1"/>
    <s v="Y"/>
  </r>
  <r>
    <x v="16"/>
    <x v="16"/>
    <s v="MALICIOUS CODE PROTECTION"/>
    <x v="160"/>
    <s v="MALICIOUS CODE ANALYSIS"/>
    <n v="10"/>
    <s v="SI-3-10"/>
    <s v=" "/>
    <s v="N"/>
    <m/>
    <s v=""/>
    <s v="N"/>
    <s v=" "/>
    <s v="N"/>
    <s v=" "/>
    <s v="P1"/>
    <s v="Y"/>
  </r>
  <r>
    <x v="16"/>
    <x v="16"/>
    <s v="INFORMATION SYSTEM MONITORING"/>
    <x v="161"/>
    <s v=""/>
    <n v="0"/>
    <s v="SI-4-0"/>
    <s v="AC-3, AC-4, AC-8, AC-17, AU-2, AU-6, AU-7, AU-9, AU-12, CA-7, IR-4, PE-3, RA-5, SC-7, SC-26, SC-35, SI-3, SI-7"/>
    <s v="Y"/>
    <s v="SI-4-0"/>
    <s v="Document and Assess"/>
    <s v="Y"/>
    <s v="SI-4-0"/>
    <s v="Y"/>
    <s v="SI-4-0"/>
    <s v="P1"/>
    <s v="Y"/>
  </r>
  <r>
    <x v="16"/>
    <x v="16"/>
    <s v="INFORMATION SYSTEM MONITORING"/>
    <x v="161"/>
    <s v="SYSTEM-WIDE INTRUSION DETECTION SYSTEM"/>
    <n v="1"/>
    <s v="SI-4-1"/>
    <s v=" "/>
    <s v="N"/>
    <m/>
    <s v=""/>
    <s v="Y"/>
    <s v="SI-4-1"/>
    <s v="Y"/>
    <s v="SI-4-1"/>
    <s v="P1"/>
    <s v="Y"/>
  </r>
  <r>
    <x v="16"/>
    <x v="16"/>
    <s v="INFORMATION SYSTEM MONITORING"/>
    <x v="161"/>
    <s v="AUTOMATED TOOLS FOR REAL- TIME ANALYSIS"/>
    <n v="2"/>
    <s v="SI-4-2"/>
    <s v=" "/>
    <s v="N"/>
    <m/>
    <s v=""/>
    <s v="Y"/>
    <s v="SI-4-2"/>
    <s v="Y"/>
    <s v="SI-4-2"/>
    <s v="P1"/>
    <s v="Y"/>
  </r>
  <r>
    <x v="16"/>
    <x v="16"/>
    <s v="INFORMATION SYSTEM MONITORING"/>
    <x v="161"/>
    <s v="AUTOMATED TOOL INTEGRATION"/>
    <n v="3"/>
    <s v="SI-4-3"/>
    <s v=" "/>
    <s v="N"/>
    <m/>
    <s v=""/>
    <s v="N"/>
    <s v=" "/>
    <s v="N"/>
    <s v=" "/>
    <s v="P1"/>
    <s v="Y"/>
  </r>
  <r>
    <x v="16"/>
    <x v="16"/>
    <s v="INFORMATION SYSTEM MONITORING"/>
    <x v="161"/>
    <s v="INBOUND AND OUTBOUND COMMUNICATIONS TRAFFIC"/>
    <n v="4"/>
    <s v="SI-4-4"/>
    <s v=" "/>
    <s v="N"/>
    <m/>
    <s v=""/>
    <s v="Y"/>
    <s v="SI-4-4"/>
    <s v="Y"/>
    <s v="SI-4-4"/>
    <s v="P1"/>
    <s v="Y"/>
  </r>
  <r>
    <x v="16"/>
    <x v="16"/>
    <s v="INFORMATION SYSTEM MONITORING"/>
    <x v="161"/>
    <s v="SYSTEM-GENERATED ALERTS"/>
    <n v="5"/>
    <s v="SI-4-5"/>
    <s v="AU-5,PE-6"/>
    <s v="N"/>
    <m/>
    <s v=""/>
    <s v="Y"/>
    <s v="SI-4-5"/>
    <s v="Y"/>
    <s v="SI-4-5"/>
    <s v="P1"/>
    <s v="Y"/>
  </r>
  <r>
    <x v="16"/>
    <x v="16"/>
    <s v="INFORMATION SYSTEM MONITORING"/>
    <x v="161"/>
    <s v="RESTRICT NON-PRIVILEGED USERS"/>
    <n v="6"/>
    <s v="SI-4-6"/>
    <s v="Withdrawn"/>
    <s v="N"/>
    <m/>
    <s v=""/>
    <s v="N"/>
    <s v=" "/>
    <s v="N"/>
    <s v=" "/>
    <s v="P1"/>
    <s v="Y"/>
  </r>
  <r>
    <x v="16"/>
    <x v="16"/>
    <s v="INFORMATION SYSTEM MONITORING"/>
    <x v="161"/>
    <s v="AUTOMATED RESPONSE TO SUSPICIOUS EVENTS"/>
    <n v="7"/>
    <s v="SI-4-7"/>
    <s v=" "/>
    <s v="N"/>
    <m/>
    <s v=""/>
    <s v="N"/>
    <s v=" "/>
    <s v="N"/>
    <s v=" "/>
    <s v="P1"/>
    <s v="Y"/>
  </r>
  <r>
    <x v="16"/>
    <x v="16"/>
    <s v="INFORMATION SYSTEM MONITORING"/>
    <x v="161"/>
    <s v="PROTECTION OF MONITORING INFORMATION"/>
    <n v="8"/>
    <s v="SI-4-8"/>
    <s v="Withdrawn"/>
    <s v="N"/>
    <m/>
    <s v=""/>
    <s v="N"/>
    <s v=" "/>
    <s v="N"/>
    <s v=" "/>
    <s v="P1"/>
    <s v="Y"/>
  </r>
  <r>
    <x v="16"/>
    <x v="16"/>
    <s v="INFORMATION SYSTEM MONITORING"/>
    <x v="161"/>
    <s v="TESTING OF MONITORING TOOLS"/>
    <n v="9"/>
    <s v="SI-4-9"/>
    <s v="CP-9"/>
    <s v="N"/>
    <m/>
    <s v=""/>
    <s v="N"/>
    <s v=" "/>
    <s v="N"/>
    <s v=" "/>
    <s v="P1"/>
    <s v="Y"/>
  </r>
  <r>
    <x v="16"/>
    <x v="16"/>
    <s v="INFORMATION SYSTEM MONITORING"/>
    <x v="161"/>
    <s v="VISIBILITY OF ENCRYPTED COMMUNICATIONS"/>
    <n v="10"/>
    <s v="SI-4-10"/>
    <s v=" "/>
    <s v="N"/>
    <m/>
    <s v=""/>
    <s v="N"/>
    <s v=" "/>
    <s v="N"/>
    <s v=" "/>
    <s v="P1"/>
    <s v="Y"/>
  </r>
  <r>
    <x v="16"/>
    <x v="16"/>
    <s v="INFORMATION SYSTEM MONITORING"/>
    <x v="161"/>
    <s v="ANALYZE COMMUNICATIONS TRAFFIC ANOMALIES"/>
    <n v="11"/>
    <s v="SI-4-11"/>
    <s v=" "/>
    <s v="N"/>
    <m/>
    <s v=""/>
    <s v="N"/>
    <s v=" "/>
    <s v="Y"/>
    <s v="SI-4-11"/>
    <s v="P1"/>
    <s v="Y"/>
  </r>
  <r>
    <x v="16"/>
    <x v="16"/>
    <s v="INFORMATION SYSTEM MONITORING"/>
    <x v="161"/>
    <s v="AUTOMATED ALERTS"/>
    <n v="12"/>
    <s v="SI-4-12"/>
    <s v="AC-18,IA-3"/>
    <s v="N"/>
    <m/>
    <s v=""/>
    <s v="N"/>
    <s v=" "/>
    <s v="N"/>
    <s v=" "/>
    <s v="P1"/>
    <s v="Y"/>
  </r>
  <r>
    <x v="16"/>
    <x v="16"/>
    <s v="INFORMATION SYSTEM MONITORING"/>
    <x v="161"/>
    <s v="ANALYZE TRAFFIC / EVENT PATTERNS"/>
    <n v="13"/>
    <s v="SI-4-13"/>
    <s v=" "/>
    <s v="N"/>
    <m/>
    <s v=""/>
    <s v="N"/>
    <s v=" "/>
    <s v="N"/>
    <s v=" "/>
    <s v="P1"/>
    <s v="Y"/>
  </r>
  <r>
    <x v="16"/>
    <x v="16"/>
    <s v="INFORMATION SYSTEM MONITORING"/>
    <x v="161"/>
    <s v="WIRELESS INTRUSION DETECTION"/>
    <n v="14"/>
    <s v="SI-4-14"/>
    <s v="AC-18,IA-3"/>
    <s v="N"/>
    <m/>
    <s v=""/>
    <s v="Y"/>
    <s v="SI-4-14"/>
    <s v="Y"/>
    <s v="SI-4-14"/>
    <s v="P1"/>
    <s v="Y"/>
  </r>
  <r>
    <x v="16"/>
    <x v="16"/>
    <s v="INFORMATION SYSTEM MONITORING"/>
    <x v="161"/>
    <s v="WIRELESS TO WIRELINE COMMUNICATIONS"/>
    <n v="15"/>
    <s v="SI-4-15"/>
    <s v="AC-18"/>
    <s v="N"/>
    <m/>
    <s v=""/>
    <s v="N"/>
    <s v=" "/>
    <s v="N"/>
    <s v=" "/>
    <s v="P1"/>
    <s v="Y"/>
  </r>
  <r>
    <x v="16"/>
    <x v="16"/>
    <s v="INFORMATION SYSTEM MONITORING"/>
    <x v="161"/>
    <s v="CORRELATE MONITORING INFORMATION"/>
    <n v="16"/>
    <s v="SI-4-16"/>
    <s v="AU-6"/>
    <s v="N"/>
    <m/>
    <s v=""/>
    <s v="Y"/>
    <s v="SI-4-16"/>
    <s v="Y"/>
    <s v="SI-4-16"/>
    <s v="P1"/>
    <s v="Y"/>
  </r>
  <r>
    <x v="16"/>
    <x v="16"/>
    <s v="INFORMATION SYSTEM MONITORING"/>
    <x v="161"/>
    <s v="INTEGRATED SITUATIONAL AWARENESS"/>
    <n v="17"/>
    <s v="SI-4-17"/>
    <s v="SA-12"/>
    <s v="N"/>
    <m/>
    <s v=""/>
    <s v="N"/>
    <s v=" "/>
    <s v="N"/>
    <s v=" "/>
    <s v="P1"/>
    <s v="Y"/>
  </r>
  <r>
    <x v="16"/>
    <x v="16"/>
    <s v="INFORMATION SYSTEM MONITORING"/>
    <x v="161"/>
    <s v="ANALYZE TRAFFIC / COVERT EXFILTRATION"/>
    <n v="18"/>
    <s v="SI-4-18"/>
    <s v=" "/>
    <s v="N"/>
    <m/>
    <s v=""/>
    <s v="N"/>
    <s v=" "/>
    <s v="Y"/>
    <s v="SI-4-18"/>
    <s v="P1"/>
    <s v="Y"/>
  </r>
  <r>
    <x v="16"/>
    <x v="16"/>
    <s v="INFORMATION SYSTEM MONITORING"/>
    <x v="161"/>
    <s v="INDIVIDUALS POSING GREATER RISK"/>
    <n v="19"/>
    <s v="SI-4-19"/>
    <s v=" "/>
    <s v="N"/>
    <m/>
    <s v=""/>
    <s v="N"/>
    <s v=" "/>
    <s v="Y"/>
    <s v="SI-4-19"/>
    <s v="P1"/>
    <s v="Y"/>
  </r>
  <r>
    <x v="16"/>
    <x v="16"/>
    <s v="INFORMATION SYSTEM MONITORING"/>
    <x v="161"/>
    <s v="PRIVILEGED USER"/>
    <n v="20"/>
    <s v="SI-4-20"/>
    <s v=" "/>
    <s v="N"/>
    <m/>
    <s v=""/>
    <s v="N"/>
    <s v=" "/>
    <s v="Y"/>
    <s v="SI-4-20"/>
    <s v="P1"/>
    <s v="Y"/>
  </r>
  <r>
    <x v="16"/>
    <x v="16"/>
    <s v="INFORMATION SYSTEM MONITORING"/>
    <x v="161"/>
    <s v="PROBATIONARY PERIODS"/>
    <n v="21"/>
    <s v="SI-4-21"/>
    <s v=" "/>
    <s v="N"/>
    <m/>
    <s v=""/>
    <s v="N"/>
    <s v=" "/>
    <s v="N"/>
    <s v=" "/>
    <s v="P1"/>
    <s v="Y"/>
  </r>
  <r>
    <x v="16"/>
    <x v="16"/>
    <s v="INFORMATION SYSTEM MONITORING"/>
    <x v="161"/>
    <s v="UNAUTHORIZED NETWORK SERVICES"/>
    <n v="22"/>
    <s v="SI-4-22"/>
    <s v="AC-6,CM-7,SA-5,SA-9"/>
    <s v="N"/>
    <m/>
    <s v=""/>
    <s v="N"/>
    <s v=" "/>
    <s v="Y"/>
    <s v="SI-4-22"/>
    <s v="P1"/>
    <s v="Y"/>
  </r>
  <r>
    <x v="16"/>
    <x v="16"/>
    <s v="INFORMATION SYSTEM MONITORING"/>
    <x v="161"/>
    <s v="HOST-BASED DEVICES"/>
    <n v="23"/>
    <s v="SI-4-23"/>
    <s v=" "/>
    <s v="N"/>
    <m/>
    <s v=""/>
    <s v="Y"/>
    <s v="SI-4-23"/>
    <s v="Y"/>
    <s v="SI-4-23"/>
    <s v="P1"/>
    <s v="Y"/>
  </r>
  <r>
    <x v="16"/>
    <x v="16"/>
    <s v="INFORMATION SYSTEM MONITORING"/>
    <x v="161"/>
    <s v="INDICATORS OF COMPROMISE"/>
    <n v="24"/>
    <s v="SI-4-24"/>
    <s v=" "/>
    <s v="N"/>
    <m/>
    <s v=""/>
    <s v="N"/>
    <s v=" "/>
    <s v="Y"/>
    <s v="SI-4-24"/>
    <s v="P1"/>
    <s v="Y"/>
  </r>
  <r>
    <x v="16"/>
    <x v="16"/>
    <s v="SECURITY ALERTS, ADVISORIES, AND DIRECTIVES"/>
    <x v="162"/>
    <s v=""/>
    <n v="0"/>
    <s v="SI-5-0"/>
    <s v="SI-2"/>
    <s v="Y"/>
    <s v="SI-5-0"/>
    <s v="Attest"/>
    <s v="Y"/>
    <s v="SI-5-0"/>
    <s v="Y"/>
    <s v="SI-5-0"/>
    <s v="P1"/>
    <s v="Y"/>
  </r>
  <r>
    <x v="16"/>
    <x v="16"/>
    <s v="SECURITY ALERTS, ADVISORIES, AND DIRECTIVES"/>
    <x v="162"/>
    <s v="AUTOMATED ALERTS AND ADVISORIES"/>
    <n v="1"/>
    <s v="SI-5-1"/>
    <s v=" "/>
    <s v="N"/>
    <m/>
    <s v=""/>
    <s v="N"/>
    <s v=" "/>
    <s v="Y"/>
    <s v="SI-5-1"/>
    <s v="P1"/>
    <s v="Y"/>
  </r>
  <r>
    <x v="16"/>
    <x v="16"/>
    <s v="SECURITY FUNCTION VERIFICATION"/>
    <x v="163"/>
    <s v=""/>
    <n v="0"/>
    <s v="SI-6-0"/>
    <s v="CA-7, CM-6"/>
    <s v="N"/>
    <m/>
    <s v=""/>
    <s v="Y"/>
    <s v="SI-6-0"/>
    <s v="Y"/>
    <s v="SI-6-0"/>
    <s v="P1"/>
    <s v="Y"/>
  </r>
  <r>
    <x v="16"/>
    <x v="16"/>
    <s v="SECURITY FUNCTION VERIFICATION"/>
    <x v="163"/>
    <s v="NOTIFICATION OF FAILED SECURITY TESTS"/>
    <n v="1"/>
    <s v="SI-6-1"/>
    <s v="Withdrawn"/>
    <s v="N"/>
    <m/>
    <s v=""/>
    <s v="N"/>
    <s v=" "/>
    <s v="N"/>
    <s v=" "/>
    <s v="P1"/>
    <s v="Y"/>
  </r>
  <r>
    <x v="16"/>
    <x v="16"/>
    <s v="SECURITY FUNCTION VERIFICATION"/>
    <x v="163"/>
    <s v="AUTOMATION SUPPORT FOR DISTRIBUTED TESTING"/>
    <n v="2"/>
    <s v="SI-6-2"/>
    <s v="SI-2"/>
    <s v="N"/>
    <m/>
    <s v=""/>
    <s v="N"/>
    <s v=" "/>
    <s v="N"/>
    <s v=" "/>
    <s v="P1"/>
    <s v="Y"/>
  </r>
  <r>
    <x v="16"/>
    <x v="16"/>
    <s v="SECURITY FUNCTION VERIFICATION"/>
    <x v="163"/>
    <s v="REPORT VERIFICATION RESULTS"/>
    <n v="3"/>
    <s v="SI-6-3"/>
    <s v="SA-12,SI-4,SI-5"/>
    <s v="N"/>
    <m/>
    <s v=""/>
    <s v="N"/>
    <s v=" "/>
    <s v="N"/>
    <s v=" "/>
    <s v="P1"/>
    <s v="Y"/>
  </r>
  <r>
    <x v="16"/>
    <x v="16"/>
    <s v="SOFTWARE, FIRMWARE, AND INFORMATION INTEGRITY"/>
    <x v="164"/>
    <s v=""/>
    <n v="0"/>
    <s v="SI-7-0"/>
    <s v="SA-12, SC-8, SC-13, SI-3"/>
    <s v="N"/>
    <m/>
    <s v=""/>
    <s v="Y"/>
    <s v="SI-7-0"/>
    <s v="Y"/>
    <s v="SI-7-0"/>
    <s v="P1"/>
    <s v="Y"/>
  </r>
  <r>
    <x v="16"/>
    <x v="16"/>
    <s v="SOFTWARE, FIRMWARE, AND INFORMATION INTEGRITY"/>
    <x v="164"/>
    <s v="INTEGRITY CHECKS"/>
    <n v="1"/>
    <s v="SI-7-1"/>
    <s v=" "/>
    <s v="N"/>
    <m/>
    <s v=""/>
    <s v="Y"/>
    <s v="SI-7-1"/>
    <s v="Y"/>
    <s v="SI-7-1"/>
    <s v="P1"/>
    <s v="Y"/>
  </r>
  <r>
    <x v="16"/>
    <x v="16"/>
    <s v="SOFTWARE, FIRMWARE, AND INFORMATION INTEGRITY"/>
    <x v="164"/>
    <s v="AUTOMATED NOTIFICATIONS OF INTEGRITY VIOLATIONS"/>
    <n v="2"/>
    <s v="SI-7-2"/>
    <s v=" "/>
    <s v="N"/>
    <m/>
    <s v=""/>
    <s v="N"/>
    <s v=" "/>
    <s v="Y"/>
    <s v="SI-7-2"/>
    <s v="P1"/>
    <s v="Y"/>
  </r>
  <r>
    <x v="16"/>
    <x v="16"/>
    <s v="SOFTWARE, FIRMWARE, AND INFORMATION INTEGRITY"/>
    <x v="164"/>
    <s v="CENTRALLY MANAGED INTEGRITY TOOLS"/>
    <n v="3"/>
    <s v="SI-7-3"/>
    <s v="AU-3,SI-2,SI-8"/>
    <s v="N"/>
    <m/>
    <s v=""/>
    <s v="N"/>
    <s v=" "/>
    <s v="N"/>
    <s v=" "/>
    <s v="P1"/>
    <s v="Y"/>
  </r>
  <r>
    <x v="16"/>
    <x v="16"/>
    <s v="SOFTWARE, FIRMWARE, AND INFORMATION INTEGRITY"/>
    <x v="164"/>
    <s v="TAMPER- EVIDENT PACKAGING"/>
    <n v="4"/>
    <s v="SI-7-4"/>
    <s v="Withdrawn"/>
    <s v="N"/>
    <m/>
    <s v=""/>
    <s v="N"/>
    <s v=" "/>
    <s v="N"/>
    <s v=" "/>
    <s v="P1"/>
    <s v="Y"/>
  </r>
  <r>
    <x v="16"/>
    <x v="16"/>
    <s v="SOFTWARE, FIRMWARE, AND INFORMATION INTEGRITY"/>
    <x v="164"/>
    <s v="AUTOMATED RESPONSE TO INTEGRITY VIOLATIONS"/>
    <n v="5"/>
    <s v="SI-7-5"/>
    <s v=" "/>
    <s v="N"/>
    <m/>
    <s v=""/>
    <s v="N"/>
    <s v=" "/>
    <s v="Y"/>
    <s v="SI-7-5"/>
    <s v="P1"/>
    <s v="Y"/>
  </r>
  <r>
    <x v="16"/>
    <x v="16"/>
    <s v="SOFTWARE, FIRMWARE, AND INFORMATION INTEGRITY"/>
    <x v="164"/>
    <s v="CRYPTOGRAPHIC PROTECTION"/>
    <n v="6"/>
    <s v="SI-7-6"/>
    <s v="SC-13"/>
    <s v="N"/>
    <m/>
    <s v=""/>
    <s v="N"/>
    <s v=" "/>
    <s v="N"/>
    <s v=" "/>
    <s v="P1"/>
    <s v="Y"/>
  </r>
  <r>
    <x v="16"/>
    <x v="16"/>
    <s v="SOFTWARE, FIRMWARE, AND INFORMATION INTEGRITY"/>
    <x v="164"/>
    <s v="INTEGRATION OF DETECTION AND RESPONSE"/>
    <n v="7"/>
    <s v="SI-7-7"/>
    <s v="IR-4,IR-5,SI-4"/>
    <s v="N"/>
    <m/>
    <s v=""/>
    <s v="Y"/>
    <s v="SI-7-7"/>
    <s v="Y"/>
    <s v="SI-7-7"/>
    <s v="P1"/>
    <s v="Y"/>
  </r>
  <r>
    <x v="16"/>
    <x v="16"/>
    <s v="SOFTWARE, FIRMWARE, AND INFORMATION INTEGRITY"/>
    <x v="164"/>
    <s v="AUDITING CAPABILITY FOR SIGNIFICANT EVENTS"/>
    <n v="8"/>
    <s v="SI-7-8"/>
    <s v="AU-2,AU-6,AU-12"/>
    <s v="N"/>
    <m/>
    <s v=""/>
    <s v="N"/>
    <s v=" "/>
    <s v="N"/>
    <s v=" "/>
    <s v="P1"/>
    <s v="Y"/>
  </r>
  <r>
    <x v="16"/>
    <x v="16"/>
    <s v="SOFTWARE, FIRMWARE, AND INFORMATION INTEGRITY"/>
    <x v="164"/>
    <s v="VERIFY BOOT PROCESS"/>
    <n v="9"/>
    <s v="SI-7-9"/>
    <s v=" "/>
    <s v="N"/>
    <m/>
    <s v=""/>
    <s v="N"/>
    <s v=" "/>
    <s v="N"/>
    <s v=" "/>
    <s v="P1"/>
    <s v="Y"/>
  </r>
  <r>
    <x v="16"/>
    <x v="16"/>
    <s v="SOFTWARE, FIRMWARE, AND INFORMATION INTEGRITY"/>
    <x v="164"/>
    <s v="PROTECTION OF BOOT FIRMWARE"/>
    <n v="10"/>
    <s v="SI-7-10"/>
    <s v=" "/>
    <s v="N"/>
    <m/>
    <s v=""/>
    <s v="N"/>
    <s v=" "/>
    <s v="N"/>
    <s v=" "/>
    <s v="P1"/>
    <s v="Y"/>
  </r>
  <r>
    <x v="16"/>
    <x v="16"/>
    <s v="SOFTWARE, FIRMWARE, AND INFORMATION INTEGRITY"/>
    <x v="164"/>
    <s v="CONFINED ENVIRONMENTS WITH LIMITED PRIVILEGES"/>
    <n v="11"/>
    <s v="SI-7-11"/>
    <s v=" "/>
    <s v="N"/>
    <m/>
    <s v=""/>
    <s v="N"/>
    <s v=" "/>
    <s v="N"/>
    <s v=" "/>
    <s v="P1"/>
    <s v="Y"/>
  </r>
  <r>
    <x v="16"/>
    <x v="16"/>
    <s v="SOFTWARE, FIRMWARE, AND INFORMATION INTEGRITY"/>
    <x v="164"/>
    <s v="INTEGRITY VERIFICATION"/>
    <n v="12"/>
    <s v="SI-7-12"/>
    <s v=" "/>
    <s v="N"/>
    <m/>
    <s v=""/>
    <s v="N"/>
    <s v=" "/>
    <s v="N"/>
    <s v=" "/>
    <s v="P1"/>
    <s v="Y"/>
  </r>
  <r>
    <x v="16"/>
    <x v="16"/>
    <s v="SOFTWARE, FIRMWARE, AND INFORMATION INTEGRITY"/>
    <x v="164"/>
    <s v="CODE EXECUTION IN PROTECTED ENVIRONMENTS"/>
    <n v="13"/>
    <s v="SI-7-13"/>
    <s v=" "/>
    <s v="N"/>
    <m/>
    <s v=""/>
    <s v="N"/>
    <s v=" "/>
    <s v="N"/>
    <s v=" "/>
    <s v="P1"/>
    <s v="Y"/>
  </r>
  <r>
    <x v="16"/>
    <x v="16"/>
    <s v="SOFTWARE, FIRMWARE, AND INFORMATION INTEGRITY"/>
    <x v="164"/>
    <s v="BINARY OR MACHINE EXECUTABLE CODE"/>
    <n v="14"/>
    <s v="SI-7-14"/>
    <s v="SA-5"/>
    <s v="N"/>
    <m/>
    <s v=""/>
    <s v="N"/>
    <s v=" "/>
    <s v="Y"/>
    <s v="SI-7-14"/>
    <s v="P1"/>
    <s v="Y"/>
  </r>
  <r>
    <x v="16"/>
    <x v="16"/>
    <s v="SOFTWARE, FIRMWARE, AND INFORMATION INTEGRITY"/>
    <x v="164"/>
    <s v="CODE AUTHENTICATION"/>
    <n v="15"/>
    <s v="SI-7-15"/>
    <s v=" "/>
    <s v="N"/>
    <m/>
    <s v=""/>
    <s v="N"/>
    <s v=" "/>
    <s v="N"/>
    <s v=" "/>
    <s v="P1"/>
    <s v="Y"/>
  </r>
  <r>
    <x v="16"/>
    <x v="16"/>
    <s v="SOFTWARE, FIRMWARE, AND INFORMATION INTEGRITY"/>
    <x v="164"/>
    <s v="TIME LIMIT ON PROCESS EXECUTION WITHOUT SUPERVISION"/>
    <n v="16"/>
    <s v="SI-7-16"/>
    <s v=" "/>
    <s v="N"/>
    <m/>
    <s v=""/>
    <s v="N"/>
    <s v=" "/>
    <s v="N"/>
    <s v=" "/>
    <s v="P1"/>
    <s v="Y"/>
  </r>
  <r>
    <x v="16"/>
    <x v="16"/>
    <s v="SPAM PROTECTION"/>
    <x v="165"/>
    <s v=""/>
    <n v="0"/>
    <s v="SI-8-0"/>
    <s v="AT-2, AT-3, SC-5, SC-7, SI-3"/>
    <s v="N"/>
    <m/>
    <s v=""/>
    <s v="Y"/>
    <s v="SI-8-0"/>
    <s v="Y"/>
    <s v="SI-8-0"/>
    <s v="P2"/>
    <s v="Y"/>
  </r>
  <r>
    <x v="16"/>
    <x v="16"/>
    <s v="SPAM PROTECTION"/>
    <x v="165"/>
    <s v="CENTRAL MANAGEMENT"/>
    <n v="1"/>
    <s v="SI-8-1"/>
    <s v="AU-3,SI-2,SI-7"/>
    <s v="N"/>
    <m/>
    <s v=""/>
    <s v="Y"/>
    <s v="SI-8-1"/>
    <s v="Y"/>
    <s v="SI-8-1"/>
    <s v="P2"/>
    <s v="Y"/>
  </r>
  <r>
    <x v="16"/>
    <x v="16"/>
    <s v="SPAM PROTECTION"/>
    <x v="165"/>
    <s v="AUTOMATIC UPDATES"/>
    <n v="2"/>
    <s v="SI-8-2"/>
    <s v=" "/>
    <s v="N"/>
    <m/>
    <s v=""/>
    <s v="Y"/>
    <s v="SI-8-2"/>
    <s v="Y"/>
    <s v="SI-8-2"/>
    <s v="P2"/>
    <s v="Y"/>
  </r>
  <r>
    <x v="16"/>
    <x v="16"/>
    <s v="SPAM PROTECTION"/>
    <x v="165"/>
    <s v="CONTINUOUS LEARNING CAPABILITY"/>
    <n v="3"/>
    <s v="SI-8-3"/>
    <s v=" "/>
    <s v="N"/>
    <m/>
    <s v=""/>
    <s v="N"/>
    <s v=" "/>
    <s v="N"/>
    <s v=" "/>
    <s v="P2"/>
    <s v="Y"/>
  </r>
  <r>
    <x v="16"/>
    <x v="16"/>
    <s v="INFORMATION INPUT VALIDATION"/>
    <x v="166"/>
    <s v=""/>
    <n v="0"/>
    <s v="SI-10-0"/>
    <s v=" "/>
    <s v="N"/>
    <m/>
    <s v=""/>
    <s v="Y"/>
    <s v="SI-10-0"/>
    <s v="Y"/>
    <s v="SI-10-0"/>
    <s v="P1"/>
    <s v="Y"/>
  </r>
  <r>
    <x v="16"/>
    <x v="16"/>
    <s v="INFORMATION INPUT VALIDATION"/>
    <x v="166"/>
    <s v="MANUAL OVERRIDE CAPABILITY"/>
    <n v="1"/>
    <s v="SI-10-1"/>
    <s v="CM-3,CM-5"/>
    <s v="N"/>
    <m/>
    <s v=""/>
    <s v="N"/>
    <s v=" "/>
    <s v="N"/>
    <s v=" "/>
    <s v="P1"/>
    <s v="Y"/>
  </r>
  <r>
    <x v="16"/>
    <x v="16"/>
    <s v="INFORMATION INPUT VALIDATION"/>
    <x v="166"/>
    <s v="REVIEW / RESOLUTION OF ERRORS"/>
    <n v="2"/>
    <s v="SI-10-2"/>
    <s v=" "/>
    <s v="N"/>
    <m/>
    <s v=""/>
    <s v="N"/>
    <s v=" "/>
    <s v="N"/>
    <s v=" "/>
    <s v="P1"/>
    <s v="Y"/>
  </r>
  <r>
    <x v="16"/>
    <x v="16"/>
    <s v="INFORMATION INPUT VALIDATION"/>
    <x v="166"/>
    <s v="PREDICTABLE BEHAVIOR"/>
    <n v="3"/>
    <s v="SI-10-3"/>
    <s v=" "/>
    <s v="N"/>
    <m/>
    <s v=""/>
    <s v="N"/>
    <s v=" "/>
    <s v="N"/>
    <s v=" "/>
    <s v="P1"/>
    <s v="Y"/>
  </r>
  <r>
    <x v="16"/>
    <x v="16"/>
    <s v="INFORMATION INPUT VALIDATION"/>
    <x v="166"/>
    <s v="REVIEW / TIMING INTERACTIONS"/>
    <n v="4"/>
    <s v="SI-10-4"/>
    <s v=" "/>
    <s v="N"/>
    <m/>
    <s v=""/>
    <s v="N"/>
    <s v=" "/>
    <s v="N"/>
    <s v=" "/>
    <s v="P1"/>
    <s v="Y"/>
  </r>
  <r>
    <x v="16"/>
    <x v="16"/>
    <s v="INFORMATION INPUT VALIDATION"/>
    <x v="166"/>
    <s v="REVIEW / RESTRICT INPUTS TO TRUSTED SOURCES AND APPROVED FORMATS"/>
    <n v="5"/>
    <s v="SI-10-5"/>
    <s v=" "/>
    <s v="N"/>
    <m/>
    <s v=""/>
    <s v="N"/>
    <s v=" "/>
    <s v="N"/>
    <s v=" "/>
    <s v="P1"/>
    <s v="Y"/>
  </r>
  <r>
    <x v="16"/>
    <x v="16"/>
    <s v="ERROR HANDLING"/>
    <x v="167"/>
    <s v=""/>
    <n v="0"/>
    <s v="SI-11-0"/>
    <s v="AU-2, AU-3, SC-31"/>
    <s v="N"/>
    <m/>
    <s v=""/>
    <s v="Y"/>
    <s v="SI-11-0"/>
    <s v="Y"/>
    <s v="SI-11-0"/>
    <s v="P2"/>
    <s v="Y"/>
  </r>
  <r>
    <x v="16"/>
    <x v="16"/>
    <s v="INFORMATION HANDLING AND RETENTION"/>
    <x v="168"/>
    <s v=""/>
    <n v="0"/>
    <s v="SI-12-0"/>
    <s v="AC-16, AU-5, AU-11, MP-2, MP-4"/>
    <s v="Y"/>
    <s v="SI-12-0"/>
    <s v="Attest"/>
    <s v="Y"/>
    <s v="SI-12-0"/>
    <s v="Y"/>
    <s v="SI-12-0"/>
    <s v="P2"/>
    <s v="Y"/>
  </r>
  <r>
    <x v="16"/>
    <x v="16"/>
    <s v="MEMORY PROTECTION"/>
    <x v="169"/>
    <s v=""/>
    <n v="0"/>
    <s v="SI-16-0"/>
    <s v="AC-25, SC-3"/>
    <s v="N"/>
    <m/>
    <s v=""/>
    <s v="Y"/>
    <s v="SI-16-0"/>
    <s v="Y"/>
    <s v="SI-16-0"/>
    <s v="P1"/>
    <s v="Y"/>
  </r>
  <r>
    <x v="0"/>
    <x v="0"/>
    <s v="PREVIOUS LOGON NOTIFICATION"/>
    <x v="170"/>
    <s v=""/>
    <n v="0"/>
    <s v="AC-9-0"/>
    <m/>
    <s v="N"/>
    <m/>
    <s v=""/>
    <s v="N"/>
    <s v="N"/>
    <s v="N"/>
    <m/>
    <m/>
    <s v="N"/>
  </r>
  <r>
    <x v="0"/>
    <x v="0"/>
    <s v="PREVIOUS LOGON NOTIFICATION"/>
    <x v="170"/>
    <s v="UNSUCCESSFUL LOGONS"/>
    <n v="1"/>
    <s v="AC-9-1"/>
    <m/>
    <s v="N"/>
    <m/>
    <s v=""/>
    <s v="N"/>
    <m/>
    <s v="N"/>
    <m/>
    <m/>
    <s v="N"/>
  </r>
  <r>
    <x v="0"/>
    <x v="0"/>
    <s v="PREVIOUS LOGON NOTIFICATION"/>
    <x v="170"/>
    <s v="SUCCESSFUL / UNSUCCESSFUL LOGONS"/>
    <n v="2"/>
    <s v="AC-9-2"/>
    <m/>
    <s v="N"/>
    <m/>
    <s v=""/>
    <s v="N"/>
    <m/>
    <s v="N"/>
    <m/>
    <m/>
    <s v="N"/>
  </r>
  <r>
    <x v="0"/>
    <x v="0"/>
    <s v="PREVIOUS LOGON NOTIFICATION"/>
    <x v="170"/>
    <s v="NOTIFICATION OF ACCOUNT CHANGES"/>
    <n v="3"/>
    <s v="AC-9-3"/>
    <m/>
    <s v="N"/>
    <m/>
    <s v=""/>
    <s v="N"/>
    <m/>
    <s v="N"/>
    <m/>
    <m/>
    <s v="N"/>
  </r>
  <r>
    <x v="0"/>
    <x v="0"/>
    <s v="PREVIOUS LOGON NOTIFICATION"/>
    <x v="170"/>
    <s v="ADDITIONAL LOGON INFORMATION"/>
    <n v="4"/>
    <s v="AC-9-4"/>
    <m/>
    <s v="N"/>
    <m/>
    <s v=""/>
    <s v="N"/>
    <m/>
    <s v="N"/>
    <m/>
    <m/>
    <s v="N"/>
  </r>
  <r>
    <x v="0"/>
    <x v="0"/>
    <s v="SUPERVISION AND REVIEW ‚ÄÎ ACCESS CONTROL"/>
    <x v="171"/>
    <s v=""/>
    <n v="0"/>
    <s v="AC-13-0"/>
    <m/>
    <s v="N"/>
    <m/>
    <s v=""/>
    <s v="N"/>
    <m/>
    <s v="N"/>
    <m/>
    <m/>
    <s v="N"/>
  </r>
  <r>
    <x v="0"/>
    <x v="0"/>
    <s v="AUTOMATED MARKING"/>
    <x v="172"/>
    <s v=""/>
    <n v="0"/>
    <s v="AC-15-0"/>
    <m/>
    <s v="N"/>
    <m/>
    <s v=""/>
    <s v="N"/>
    <m/>
    <s v="N"/>
    <m/>
    <m/>
    <s v="N"/>
  </r>
  <r>
    <x v="0"/>
    <x v="0"/>
    <s v="SECURITY ATTRIBUTES"/>
    <x v="173"/>
    <s v=""/>
    <n v="0"/>
    <s v="AC-16-0"/>
    <m/>
    <s v="N"/>
    <m/>
    <s v=""/>
    <s v="N"/>
    <m/>
    <s v="N"/>
    <m/>
    <m/>
    <s v="N"/>
  </r>
  <r>
    <x v="0"/>
    <x v="0"/>
    <s v="SECURITY ATTRIBUTES"/>
    <x v="173"/>
    <s v="DYNAMIC ATTRIBUTE ASSOCIATION"/>
    <n v="1"/>
    <s v="AC-16-1"/>
    <m/>
    <s v="N"/>
    <m/>
    <s v=""/>
    <s v="N"/>
    <m/>
    <s v="N"/>
    <m/>
    <m/>
    <s v="N"/>
  </r>
  <r>
    <x v="0"/>
    <x v="0"/>
    <s v="SECURITY ATTRIBUTES"/>
    <x v="173"/>
    <s v="ATTRIBUTE VALUE CHANGES BY AUTHORIZED INDIVIDUALS"/>
    <n v="2"/>
    <s v="AC-16-2"/>
    <m/>
    <s v="N"/>
    <m/>
    <s v=""/>
    <s v="N"/>
    <m/>
    <s v="N"/>
    <m/>
    <m/>
    <s v="N"/>
  </r>
  <r>
    <x v="0"/>
    <x v="0"/>
    <s v="SECURITY ATTRIBUTES"/>
    <x v="173"/>
    <s v="MAINTENANCE OF ATTRIBUTE ASSOCIATIONS BY INFORMATION SYSTEM"/>
    <n v="3"/>
    <s v="AC-16-3"/>
    <m/>
    <s v="N"/>
    <m/>
    <s v=""/>
    <s v="N"/>
    <m/>
    <s v="N"/>
    <m/>
    <m/>
    <s v="N"/>
  </r>
  <r>
    <x v="0"/>
    <x v="0"/>
    <s v="SECURITY ATTRIBUTES"/>
    <x v="173"/>
    <s v="ASSOCIATION OF ATTRIBUTES BY AUTHORIZED INDIVIDUALS"/>
    <n v="4"/>
    <s v="AC-16-4"/>
    <m/>
    <s v="N"/>
    <m/>
    <s v=""/>
    <s v="N"/>
    <m/>
    <s v="N"/>
    <m/>
    <m/>
    <s v="N"/>
  </r>
  <r>
    <x v="0"/>
    <x v="0"/>
    <s v="SECURITY ATTRIBUTES"/>
    <x v="173"/>
    <s v="ATTRIBUTE DISPLAYS FOR OUTPUT DEVICES"/>
    <n v="5"/>
    <s v="AC-16-5"/>
    <m/>
    <s v="N"/>
    <m/>
    <s v=""/>
    <s v="N"/>
    <m/>
    <s v="N"/>
    <m/>
    <m/>
    <s v="N"/>
  </r>
  <r>
    <x v="0"/>
    <x v="0"/>
    <s v="SECURITY ATTRIBUTES"/>
    <x v="173"/>
    <s v="MAINTENANCE OF ATTRIBUTE ASSOCIATION BY ORGANIZATION"/>
    <n v="6"/>
    <s v="AC-16-6"/>
    <m/>
    <s v="N"/>
    <m/>
    <s v=""/>
    <s v="N"/>
    <m/>
    <s v="N"/>
    <m/>
    <m/>
    <s v="N"/>
  </r>
  <r>
    <x v="0"/>
    <x v="0"/>
    <s v="SECURITY ATTRIBUTES"/>
    <x v="173"/>
    <s v="CONSISTENT ATTRIBUTE INTERPRETATION"/>
    <n v="7"/>
    <s v="AC-16-7"/>
    <m/>
    <s v="N"/>
    <m/>
    <s v=""/>
    <s v="N"/>
    <m/>
    <s v="N"/>
    <m/>
    <m/>
    <s v="N"/>
  </r>
  <r>
    <x v="0"/>
    <x v="0"/>
    <s v="SECURITY ATTRIBUTES"/>
    <x v="173"/>
    <s v="ASSOCIATION TECHNIQUES / TECHNOLOGIES"/>
    <n v="8"/>
    <s v="AC-16-8"/>
    <m/>
    <s v="N"/>
    <m/>
    <s v=""/>
    <s v="N"/>
    <m/>
    <s v="N"/>
    <m/>
    <m/>
    <s v="N"/>
  </r>
  <r>
    <x v="0"/>
    <x v="0"/>
    <s v="SECURITY ATTRIBUTES"/>
    <x v="173"/>
    <s v="ATTRIBUTE REASSIGNMENT"/>
    <n v="9"/>
    <s v="AC-16-9"/>
    <m/>
    <s v="N"/>
    <m/>
    <s v=""/>
    <s v="N"/>
    <m/>
    <s v="N"/>
    <m/>
    <m/>
    <s v="N"/>
  </r>
  <r>
    <x v="0"/>
    <x v="0"/>
    <s v="SECURITY ATTRIBUTES"/>
    <x v="173"/>
    <s v="ATTRIBUTE CONFIGURATION BY AUTHORIZED INDIVIDUALS"/>
    <n v="10"/>
    <s v="AC-16-10"/>
    <m/>
    <s v="N"/>
    <m/>
    <s v=""/>
    <s v="N"/>
    <m/>
    <s v="N"/>
    <m/>
    <m/>
    <s v="N"/>
  </r>
  <r>
    <x v="0"/>
    <x v="0"/>
    <s v="DATA MINING PROTECTION"/>
    <x v="174"/>
    <s v=""/>
    <n v="0"/>
    <s v="AC-23-0"/>
    <m/>
    <s v="N"/>
    <m/>
    <s v=""/>
    <s v="N"/>
    <m/>
    <s v="N"/>
    <m/>
    <m/>
    <s v="N"/>
  </r>
  <r>
    <x v="0"/>
    <x v="0"/>
    <s v="ACCESS CONTROL DECISIONS"/>
    <x v="175"/>
    <s v=""/>
    <n v="0"/>
    <s v="AC-24-0"/>
    <m/>
    <s v="N"/>
    <m/>
    <s v=""/>
    <s v="N"/>
    <m/>
    <s v="N"/>
    <m/>
    <m/>
    <s v="N"/>
  </r>
  <r>
    <x v="0"/>
    <x v="0"/>
    <s v="ACCESS CONTROL DECISIONS"/>
    <x v="175"/>
    <s v="TRANSMIT ACCESS AUTHORIZATION INFORMATION"/>
    <n v="1"/>
    <s v="AC-24-1"/>
    <m/>
    <s v="N"/>
    <m/>
    <s v=""/>
    <s v="N"/>
    <m/>
    <s v="N"/>
    <m/>
    <m/>
    <s v="N"/>
  </r>
  <r>
    <x v="0"/>
    <x v="0"/>
    <s v="ACCESS CONTROL DECISIONS"/>
    <x v="175"/>
    <s v="NO USER OR PROCESS IDENTITY"/>
    <n v="2"/>
    <s v="AC-24-2"/>
    <m/>
    <s v="N"/>
    <m/>
    <s v=""/>
    <s v="N"/>
    <m/>
    <s v="N"/>
    <m/>
    <m/>
    <s v="N"/>
  </r>
  <r>
    <x v="0"/>
    <x v="0"/>
    <s v="REFERENCE MONITOR"/>
    <x v="176"/>
    <s v=""/>
    <n v="0"/>
    <s v="AC-25-0"/>
    <m/>
    <s v="N"/>
    <m/>
    <s v=""/>
    <s v="N"/>
    <m/>
    <s v="N"/>
    <m/>
    <m/>
    <s v="N"/>
  </r>
  <r>
    <x v="1"/>
    <x v="1"/>
    <s v="CONTACTS WITH SECURITY GROUPS AND ASSOCIATIONS"/>
    <x v="177"/>
    <s v=""/>
    <n v="0"/>
    <s v="AT-5-0"/>
    <m/>
    <s v="N"/>
    <m/>
    <s v=""/>
    <s v="N"/>
    <m/>
    <s v="N"/>
    <m/>
    <m/>
    <s v="N"/>
  </r>
  <r>
    <x v="2"/>
    <x v="2"/>
    <s v="MONITORING FOR INFORMATION DISCLOSURE"/>
    <x v="178"/>
    <s v=""/>
    <n v="0"/>
    <s v="AU-13-0"/>
    <m/>
    <s v="N"/>
    <m/>
    <s v=""/>
    <s v="N"/>
    <m/>
    <s v="N"/>
    <m/>
    <m/>
    <s v="N"/>
  </r>
  <r>
    <x v="2"/>
    <x v="2"/>
    <s v="MONITORING FOR INFORMATION DISCLOSURE"/>
    <x v="178"/>
    <s v="USE OF AUTOMATED TOOLS"/>
    <n v="1"/>
    <s v="AU-13-1"/>
    <m/>
    <s v="N"/>
    <m/>
    <s v=""/>
    <s v="N"/>
    <m/>
    <s v="N"/>
    <m/>
    <m/>
    <s v="N"/>
  </r>
  <r>
    <x v="2"/>
    <x v="2"/>
    <s v="MONITORING FOR INFORMATION DISCLOSURE"/>
    <x v="178"/>
    <s v="REVIEW OF MONITORED SITES"/>
    <n v="2"/>
    <s v="AU-13-2"/>
    <m/>
    <s v="N"/>
    <m/>
    <s v=""/>
    <s v="N"/>
    <m/>
    <s v="N"/>
    <m/>
    <m/>
    <s v="N"/>
  </r>
  <r>
    <x v="2"/>
    <x v="2"/>
    <s v="SESSION AUDIT"/>
    <x v="179"/>
    <s v=""/>
    <n v="0"/>
    <s v="AU-14-0"/>
    <m/>
    <s v="N"/>
    <m/>
    <s v=""/>
    <s v="N"/>
    <m/>
    <s v="N"/>
    <m/>
    <m/>
    <s v="N"/>
  </r>
  <r>
    <x v="2"/>
    <x v="2"/>
    <s v="SESSION AUDIT"/>
    <x v="179"/>
    <s v="SYSTEM START-UP"/>
    <n v="1"/>
    <s v="AU-14-1"/>
    <m/>
    <s v="N"/>
    <m/>
    <s v=""/>
    <s v="N"/>
    <m/>
    <s v="N"/>
    <m/>
    <m/>
    <s v="N"/>
  </r>
  <r>
    <x v="2"/>
    <x v="2"/>
    <s v="SESSION AUDIT"/>
    <x v="179"/>
    <s v="CAPTURE/RECORD AND LOG CONTENT"/>
    <n v="2"/>
    <s v="AU-14-2"/>
    <m/>
    <s v="N"/>
    <m/>
    <s v=""/>
    <s v="N"/>
    <m/>
    <s v="N"/>
    <m/>
    <m/>
    <s v="N"/>
  </r>
  <r>
    <x v="2"/>
    <x v="2"/>
    <s v="SESSION AUDIT"/>
    <x v="179"/>
    <s v="REMOTE VIEWING / LISTENING"/>
    <n v="3"/>
    <s v="AU-14-3"/>
    <m/>
    <s v="N"/>
    <m/>
    <s v=""/>
    <s v="N"/>
    <m/>
    <s v="N"/>
    <m/>
    <m/>
    <s v="N"/>
  </r>
  <r>
    <x v="2"/>
    <x v="2"/>
    <s v="ALTERNATE AUDIT CAPABILITY"/>
    <x v="180"/>
    <s v=""/>
    <n v="0"/>
    <s v="AU-15-0"/>
    <m/>
    <s v="N"/>
    <m/>
    <s v=""/>
    <s v="N"/>
    <m/>
    <s v="N"/>
    <m/>
    <m/>
    <s v="N"/>
  </r>
  <r>
    <x v="2"/>
    <x v="2"/>
    <s v="CROSS-ORGANIZATIONAL AUDITING"/>
    <x v="181"/>
    <s v=""/>
    <n v="0"/>
    <s v="AU-16-0"/>
    <m/>
    <s v="N"/>
    <m/>
    <s v=""/>
    <s v="N"/>
    <m/>
    <s v="N"/>
    <m/>
    <m/>
    <s v="N"/>
  </r>
  <r>
    <x v="2"/>
    <x v="2"/>
    <s v="CROSS-ORGANIZATIONAL AUDITING"/>
    <x v="181"/>
    <s v="IDENTITY PRESERVATION"/>
    <n v="1"/>
    <s v="AU-16-1"/>
    <m/>
    <s v="N"/>
    <m/>
    <s v=""/>
    <s v="N"/>
    <m/>
    <s v="N"/>
    <m/>
    <m/>
    <s v="N"/>
  </r>
  <r>
    <x v="2"/>
    <x v="2"/>
    <s v="CROSS-ORGANIZATIONAL AUDITING"/>
    <x v="181"/>
    <s v="SHARING OF AUDIT INFORMATION"/>
    <n v="2"/>
    <s v="AU-16-2"/>
    <m/>
    <s v="N"/>
    <m/>
    <s v=""/>
    <s v="N"/>
    <m/>
    <s v="N"/>
    <m/>
    <m/>
    <s v="N"/>
  </r>
  <r>
    <x v="3"/>
    <x v="3"/>
    <s v="SECURITY CERTIFICATION"/>
    <x v="182"/>
    <s v=""/>
    <n v="0"/>
    <s v="CA-4-0"/>
    <m/>
    <s v="N"/>
    <m/>
    <s v=""/>
    <s v="N"/>
    <m/>
    <s v="N"/>
    <m/>
    <m/>
    <s v="N"/>
  </r>
  <r>
    <x v="5"/>
    <x v="5"/>
    <s v="CONTINGENCY PLAN UPDATE"/>
    <x v="183"/>
    <s v=""/>
    <n v="0"/>
    <s v="CP-5-0"/>
    <m/>
    <s v="N"/>
    <m/>
    <s v=""/>
    <s v="N"/>
    <m/>
    <s v="N"/>
    <m/>
    <m/>
    <s v="N"/>
  </r>
  <r>
    <x v="5"/>
    <x v="5"/>
    <s v="ALTERNATE COMMUNICATIONS PROTOCOLS"/>
    <x v="184"/>
    <s v=""/>
    <n v="0"/>
    <s v="CP-11-0"/>
    <m/>
    <s v="N"/>
    <m/>
    <s v=""/>
    <s v="N"/>
    <m/>
    <s v="N"/>
    <m/>
    <m/>
    <s v="N"/>
  </r>
  <r>
    <x v="5"/>
    <x v="5"/>
    <s v="SAFE MODE"/>
    <x v="185"/>
    <s v=""/>
    <n v="0"/>
    <s v="CP-12-0"/>
    <m/>
    <s v="N"/>
    <m/>
    <s v=""/>
    <s v="N"/>
    <m/>
    <s v="N"/>
    <m/>
    <m/>
    <s v="N"/>
  </r>
  <r>
    <x v="5"/>
    <x v="5"/>
    <s v="ALTERNATIVE SECURITY MECHANISMS"/>
    <x v="186"/>
    <s v=""/>
    <n v="0"/>
    <s v="CP-13-0"/>
    <m/>
    <s v="N"/>
    <m/>
    <s v=""/>
    <s v="N"/>
    <m/>
    <s v="N"/>
    <m/>
    <m/>
    <s v="N"/>
  </r>
  <r>
    <x v="6"/>
    <x v="6"/>
    <s v="SERVICE IDENTIFICATION AND AUTHENTICATION"/>
    <x v="187"/>
    <s v=""/>
    <n v="0"/>
    <s v="IA-9-0"/>
    <m/>
    <s v="N"/>
    <m/>
    <s v=""/>
    <s v="N"/>
    <m/>
    <s v="N"/>
    <m/>
    <m/>
    <s v="N"/>
  </r>
  <r>
    <x v="6"/>
    <x v="6"/>
    <s v="SERVICE IDENTIFICATION AND AUTHENTICATION"/>
    <x v="187"/>
    <s v="INFORMATION EXCHANGE"/>
    <n v="1"/>
    <s v="IA-9-1"/>
    <m/>
    <s v="N"/>
    <m/>
    <s v=""/>
    <s v="N"/>
    <m/>
    <s v="N"/>
    <m/>
    <m/>
    <s v="N"/>
  </r>
  <r>
    <x v="6"/>
    <x v="6"/>
    <s v="SERVICE IDENTIFICATION AND AUTHENTICATION"/>
    <x v="187"/>
    <s v="TRANSMISSION OF DECISIONS"/>
    <n v="2"/>
    <s v="IA-9-2"/>
    <m/>
    <s v="N"/>
    <m/>
    <s v=""/>
    <s v="N"/>
    <m/>
    <s v="N"/>
    <m/>
    <m/>
    <s v="N"/>
  </r>
  <r>
    <x v="6"/>
    <x v="6"/>
    <s v="ADAPTIVE IDENTIFICATION AND AUTHENTICATION"/>
    <x v="188"/>
    <s v=""/>
    <n v="0"/>
    <s v="IA-10-0"/>
    <m/>
    <s v="N"/>
    <m/>
    <s v=""/>
    <s v="N"/>
    <m/>
    <s v="N"/>
    <m/>
    <m/>
    <s v="N"/>
  </r>
  <r>
    <x v="6"/>
    <x v="6"/>
    <s v="RE-AUTHENTICATION"/>
    <x v="189"/>
    <s v=""/>
    <n v="0"/>
    <s v="IA-11-0"/>
    <m/>
    <s v="N"/>
    <m/>
    <s v=""/>
    <s v="N"/>
    <m/>
    <s v="N"/>
    <m/>
    <m/>
    <s v="N"/>
  </r>
  <r>
    <x v="7"/>
    <x v="7"/>
    <s v="INFORMATION SPILLAGE RESPONSE"/>
    <x v="190"/>
    <s v=""/>
    <n v="0"/>
    <s v="IR-9-0"/>
    <m/>
    <s v="N"/>
    <m/>
    <s v="Attest"/>
    <s v="N"/>
    <m/>
    <s v="N"/>
    <m/>
    <m/>
    <s v="N"/>
  </r>
  <r>
    <x v="7"/>
    <x v="7"/>
    <s v="INFORMATION SPILLAGE RESPONSE"/>
    <x v="190"/>
    <s v="RESPONSIBLE PERSONNEL"/>
    <n v="1"/>
    <s v="IR-9-1"/>
    <m/>
    <s v="N"/>
    <m/>
    <s v=""/>
    <s v="N"/>
    <m/>
    <s v="N"/>
    <m/>
    <m/>
    <s v="N"/>
  </r>
  <r>
    <x v="7"/>
    <x v="7"/>
    <s v="INFORMATION SPILLAGE RESPONSE"/>
    <x v="190"/>
    <s v="TRAINING"/>
    <n v="2"/>
    <s v="IR-9-2"/>
    <m/>
    <s v="N"/>
    <m/>
    <s v=""/>
    <s v="N"/>
    <m/>
    <s v="N"/>
    <m/>
    <m/>
    <s v="N"/>
  </r>
  <r>
    <x v="7"/>
    <x v="7"/>
    <s v="INFORMATION SPILLAGE RESPONSE"/>
    <x v="190"/>
    <s v="POST-SPILL OPERATIONS"/>
    <n v="3"/>
    <s v="IR-9-3"/>
    <m/>
    <s v="N"/>
    <m/>
    <s v=""/>
    <s v="N"/>
    <m/>
    <s v="N"/>
    <m/>
    <m/>
    <s v="N"/>
  </r>
  <r>
    <x v="7"/>
    <x v="7"/>
    <s v="INFORMATION SPILLAGE RESPONSE"/>
    <x v="190"/>
    <s v="EXPOSURE TO UNAUTHORIZED PERSONNEL"/>
    <n v="4"/>
    <s v="IR-9-4"/>
    <m/>
    <s v="N"/>
    <m/>
    <s v=""/>
    <s v="N"/>
    <m/>
    <s v="N"/>
    <m/>
    <m/>
    <s v="N"/>
  </r>
  <r>
    <x v="7"/>
    <x v="7"/>
    <s v="INTEGRATED INFORMATION SECURITY ANALYSIS TEAM"/>
    <x v="191"/>
    <s v=""/>
    <n v="0"/>
    <s v="IR-10-0"/>
    <m/>
    <s v="N"/>
    <m/>
    <s v=""/>
    <s v="N"/>
    <m/>
    <s v="N"/>
    <m/>
    <m/>
    <s v="N"/>
  </r>
  <r>
    <x v="9"/>
    <x v="9"/>
    <s v="MEDIA DOWNGRADING"/>
    <x v="192"/>
    <s v=""/>
    <n v="0"/>
    <s v="MP-8-0"/>
    <m/>
    <s v="N"/>
    <m/>
    <s v=""/>
    <s v="N"/>
    <m/>
    <s v="N"/>
    <m/>
    <m/>
    <s v="N"/>
  </r>
  <r>
    <x v="9"/>
    <x v="9"/>
    <s v="MEDIA DOWNGRADING"/>
    <x v="192"/>
    <s v="DOCUMENTATION OF PROCESS"/>
    <n v="1"/>
    <s v="MP-8-1"/>
    <m/>
    <s v="N"/>
    <m/>
    <s v=""/>
    <s v="N"/>
    <m/>
    <s v="N"/>
    <m/>
    <m/>
    <s v="N"/>
  </r>
  <r>
    <x v="9"/>
    <x v="9"/>
    <s v="MEDIA DOWNGRADING"/>
    <x v="192"/>
    <s v="EQUIPMENT TESTING"/>
    <n v="2"/>
    <s v="MP-8-2"/>
    <m/>
    <s v="N"/>
    <m/>
    <s v=""/>
    <s v="N"/>
    <m/>
    <s v="N"/>
    <m/>
    <m/>
    <s v="N"/>
  </r>
  <r>
    <x v="9"/>
    <x v="9"/>
    <s v="MEDIA DOWNGRADING"/>
    <x v="192"/>
    <s v="CONTROLLED UNCLASSIFIED INFORMATION"/>
    <n v="3"/>
    <s v="MP-8-3"/>
    <m/>
    <s v="N"/>
    <m/>
    <s v=""/>
    <s v="N"/>
    <m/>
    <s v="N"/>
    <m/>
    <m/>
    <s v="N"/>
  </r>
  <r>
    <x v="9"/>
    <x v="9"/>
    <s v="MEDIA DOWNGRADING"/>
    <x v="192"/>
    <s v="CLASSIFIED INFORMATION"/>
    <n v="4"/>
    <s v="MP-8-4"/>
    <m/>
    <s v="N"/>
    <m/>
    <s v=""/>
    <s v="N"/>
    <m/>
    <s v="N"/>
    <m/>
    <m/>
    <s v="N"/>
  </r>
  <r>
    <x v="10"/>
    <x v="10"/>
    <s v="VISITOR CONTROL"/>
    <x v="193"/>
    <s v=""/>
    <n v="0"/>
    <s v="PE-7-0"/>
    <m/>
    <s v="N"/>
    <m/>
    <s v=""/>
    <s v="N"/>
    <m/>
    <s v="N"/>
    <m/>
    <m/>
    <s v="N"/>
  </r>
  <r>
    <x v="10"/>
    <x v="10"/>
    <s v="INFORMATION LEAKAGE"/>
    <x v="194"/>
    <s v=""/>
    <n v="0"/>
    <s v="PE-19-0"/>
    <m/>
    <s v="N"/>
    <m/>
    <s v=""/>
    <s v="N"/>
    <m/>
    <s v="N"/>
    <m/>
    <m/>
    <s v="N"/>
  </r>
  <r>
    <x v="10"/>
    <x v="10"/>
    <s v="INFORMATION LEAKAGE"/>
    <x v="194"/>
    <s v="NATIONAL EMISSIONS / TEMPEST POLICIES AND PROCEDURES"/>
    <n v="1"/>
    <s v="PE-19-1"/>
    <m/>
    <s v="N"/>
    <m/>
    <s v=""/>
    <s v="N"/>
    <m/>
    <s v="N"/>
    <m/>
    <m/>
    <s v="N"/>
  </r>
  <r>
    <x v="10"/>
    <x v="10"/>
    <s v="ASSET MONITORING AND TRACKING"/>
    <x v="195"/>
    <s v=""/>
    <n v="0"/>
    <s v="PE-20-0"/>
    <m/>
    <s v="N"/>
    <m/>
    <s v=""/>
    <s v="N"/>
    <m/>
    <s v="N"/>
    <m/>
    <m/>
    <s v="N"/>
  </r>
  <r>
    <x v="11"/>
    <x v="11"/>
    <s v="SYSTEM SECURITY PLAN UPDATE"/>
    <x v="196"/>
    <s v=""/>
    <n v="0"/>
    <s v="PL-3-0"/>
    <m/>
    <s v="N"/>
    <m/>
    <s v=""/>
    <s v="N"/>
    <m/>
    <s v="N"/>
    <m/>
    <m/>
    <s v="N"/>
  </r>
  <r>
    <x v="11"/>
    <x v="11"/>
    <s v="PRIVACY IMPACT ASSESSMENT"/>
    <x v="197"/>
    <s v=""/>
    <n v="0"/>
    <s v="PL-5-0"/>
    <m/>
    <s v="N"/>
    <m/>
    <s v=""/>
    <s v="N"/>
    <m/>
    <s v="N"/>
    <m/>
    <m/>
    <s v="N"/>
  </r>
  <r>
    <x v="11"/>
    <x v="11"/>
    <s v="SECURITY-RELATED ACTIVITY PLANNING"/>
    <x v="198"/>
    <s v=""/>
    <n v="0"/>
    <s v="PL-6-0"/>
    <m/>
    <s v="N"/>
    <m/>
    <s v=""/>
    <s v="N"/>
    <m/>
    <s v="N"/>
    <m/>
    <m/>
    <s v="N"/>
  </r>
  <r>
    <x v="11"/>
    <x v="11"/>
    <s v="SECURITY CONCEPT OF OPERATIONS"/>
    <x v="199"/>
    <s v=""/>
    <n v="0"/>
    <s v="PL-7-0"/>
    <m/>
    <s v="N"/>
    <m/>
    <s v=""/>
    <s v="N"/>
    <m/>
    <s v="N"/>
    <m/>
    <m/>
    <s v="N"/>
  </r>
  <r>
    <x v="11"/>
    <x v="11"/>
    <s v="CENTRAL MANAGEMENT"/>
    <x v="200"/>
    <s v=""/>
    <n v="0"/>
    <s v="PL-9-0"/>
    <m/>
    <s v="N"/>
    <m/>
    <s v=""/>
    <s v="N"/>
    <m/>
    <s v="N"/>
    <m/>
    <m/>
    <s v="N"/>
  </r>
  <r>
    <x v="13"/>
    <x v="13"/>
    <s v="RISK ASSESSMENT UPDATE"/>
    <x v="201"/>
    <s v=""/>
    <n v="0"/>
    <s v="RA-4-0"/>
    <m/>
    <s v="N"/>
    <m/>
    <s v=""/>
    <s v="N"/>
    <m/>
    <s v="N"/>
    <m/>
    <m/>
    <s v="N"/>
  </r>
  <r>
    <x v="13"/>
    <x v="13"/>
    <s v="TECHNICAL SURVEILLANCE COUNTERMEASURES SURVEY"/>
    <x v="202"/>
    <s v=""/>
    <n v="0"/>
    <s v="RA-6-0"/>
    <m/>
    <s v="N"/>
    <m/>
    <s v=""/>
    <s v="N"/>
    <m/>
    <s v="N"/>
    <m/>
    <m/>
    <s v="N"/>
  </r>
  <r>
    <x v="14"/>
    <x v="14"/>
    <s v="SOFTWARE USAGE RESTRICTIONS"/>
    <x v="203"/>
    <s v=""/>
    <n v="0"/>
    <s v="SA-6-0"/>
    <m/>
    <s v="N"/>
    <m/>
    <s v=""/>
    <s v="N"/>
    <m/>
    <s v="N"/>
    <m/>
    <m/>
    <s v="N"/>
  </r>
  <r>
    <x v="14"/>
    <x v="14"/>
    <s v="USER-INSTALLED SOFTWARE"/>
    <x v="204"/>
    <s v=""/>
    <n v="0"/>
    <s v="SA-7-0"/>
    <m/>
    <s v="N"/>
    <m/>
    <s v=""/>
    <s v="N"/>
    <m/>
    <s v="N"/>
    <m/>
    <m/>
    <s v="N"/>
  </r>
  <r>
    <x v="14"/>
    <x v="14"/>
    <s v="TRUSTWORTHINESS"/>
    <x v="205"/>
    <s v=""/>
    <n v="0"/>
    <s v="SA-13-0"/>
    <m/>
    <s v="N"/>
    <m/>
    <s v=""/>
    <s v="N"/>
    <m/>
    <s v="N"/>
    <m/>
    <m/>
    <s v="N"/>
  </r>
  <r>
    <x v="14"/>
    <x v="14"/>
    <s v="CRITICALITY ANALYSIS"/>
    <x v="206"/>
    <s v=""/>
    <n v="0"/>
    <s v="SA-14-0"/>
    <m/>
    <s v="N"/>
    <m/>
    <s v=""/>
    <s v="N"/>
    <m/>
    <s v="N"/>
    <m/>
    <m/>
    <s v="N"/>
  </r>
  <r>
    <x v="14"/>
    <x v="14"/>
    <s v="CRITICALITY ANALYSIS"/>
    <x v="206"/>
    <s v="CRITICAL COMPONENTS WITH NO VIABLE ALTERNATIVE SOURCING"/>
    <n v="1"/>
    <s v="SA-14-1"/>
    <m/>
    <s v="N"/>
    <m/>
    <s v=""/>
    <s v="N"/>
    <m/>
    <s v="N"/>
    <m/>
    <m/>
    <s v="N"/>
  </r>
  <r>
    <x v="14"/>
    <x v="14"/>
    <s v="TAMPER RESISTANCE AND DETECTION"/>
    <x v="207"/>
    <s v=""/>
    <n v="0"/>
    <s v="SA-18-0"/>
    <m/>
    <s v="N"/>
    <m/>
    <s v=""/>
    <s v="N"/>
    <m/>
    <s v="N"/>
    <m/>
    <m/>
    <s v="N"/>
  </r>
  <r>
    <x v="14"/>
    <x v="14"/>
    <s v="TAMPER RESISTANCE AND DETECTION"/>
    <x v="207"/>
    <s v="MULTIPLE PHASES OF SDLC"/>
    <n v="1"/>
    <s v="SA-18-1"/>
    <m/>
    <s v="N"/>
    <m/>
    <s v=""/>
    <s v="N"/>
    <m/>
    <s v="N"/>
    <m/>
    <m/>
    <s v="N"/>
  </r>
  <r>
    <x v="14"/>
    <x v="14"/>
    <s v="TAMPER RESISTANCE AND DETECTION"/>
    <x v="207"/>
    <s v="INSPECTION OF INFORMATION SYSTEMS, COMPONENTS, OR DEVICES"/>
    <n v="2"/>
    <s v="SA-18-2"/>
    <m/>
    <s v="N"/>
    <m/>
    <s v=""/>
    <s v="N"/>
    <m/>
    <s v="N"/>
    <m/>
    <m/>
    <s v="N"/>
  </r>
  <r>
    <x v="14"/>
    <x v="14"/>
    <s v="COMPONENT AUTHENTICITY"/>
    <x v="208"/>
    <s v=""/>
    <n v="0"/>
    <s v="SA-19-0"/>
    <m/>
    <s v="N"/>
    <m/>
    <s v=""/>
    <s v="N"/>
    <m/>
    <s v="N"/>
    <m/>
    <m/>
    <s v="N"/>
  </r>
  <r>
    <x v="14"/>
    <x v="14"/>
    <s v="COMPONENT AUTHENTICITY"/>
    <x v="208"/>
    <s v="ANTI-COUNTERFEIT TRAINING"/>
    <n v="1"/>
    <s v="SA-19-1"/>
    <m/>
    <s v="N"/>
    <m/>
    <s v=""/>
    <s v="N"/>
    <m/>
    <s v="N"/>
    <m/>
    <m/>
    <s v="N"/>
  </r>
  <r>
    <x v="14"/>
    <x v="14"/>
    <s v="COMPONENT AUTHENTICITY"/>
    <x v="208"/>
    <s v="CONFIGURATION CONTROL FOR COMPONENT SERVICE / REPAIR"/>
    <n v="2"/>
    <s v="SA-19-2"/>
    <m/>
    <s v="N"/>
    <m/>
    <s v=""/>
    <s v="N"/>
    <m/>
    <s v="N"/>
    <m/>
    <m/>
    <s v="N"/>
  </r>
  <r>
    <x v="14"/>
    <x v="14"/>
    <s v="COMPONENT AUTHENTICITY"/>
    <x v="208"/>
    <s v="COMPONENT DISPOSAL"/>
    <n v="3"/>
    <s v="SA-19-3"/>
    <m/>
    <s v="N"/>
    <m/>
    <s v=""/>
    <s v="N"/>
    <m/>
    <s v="N"/>
    <m/>
    <m/>
    <s v="N"/>
  </r>
  <r>
    <x v="14"/>
    <x v="14"/>
    <s v="COMPONENT AUTHENTICITY"/>
    <x v="208"/>
    <s v="ANTI-COUNTERFEIT SCANNING"/>
    <n v="4"/>
    <s v="SA-19-4"/>
    <m/>
    <s v="N"/>
    <m/>
    <s v=""/>
    <s v="N"/>
    <m/>
    <s v="N"/>
    <m/>
    <m/>
    <s v="N"/>
  </r>
  <r>
    <x v="14"/>
    <x v="14"/>
    <s v="CUSTOMIZED DEVELOPMENT OF CRITICAL COMPONENTS"/>
    <x v="209"/>
    <s v=""/>
    <n v="0"/>
    <s v="SA-20-0"/>
    <m/>
    <s v="N"/>
    <m/>
    <s v=""/>
    <s v="N"/>
    <m/>
    <s v="N"/>
    <m/>
    <m/>
    <s v="N"/>
  </r>
  <r>
    <x v="14"/>
    <x v="14"/>
    <s v="DEVELOPER SCREENING"/>
    <x v="210"/>
    <s v=""/>
    <n v="0"/>
    <s v="SA-21-0"/>
    <m/>
    <s v="N"/>
    <m/>
    <s v=""/>
    <s v="N"/>
    <m/>
    <s v="N"/>
    <m/>
    <m/>
    <s v="N"/>
  </r>
  <r>
    <x v="14"/>
    <x v="14"/>
    <s v="DEVELOPER SCREENING"/>
    <x v="210"/>
    <s v="VALIDATION OF SCREENING"/>
    <n v="1"/>
    <s v="SA-21-1"/>
    <m/>
    <s v="N"/>
    <m/>
    <s v=""/>
    <s v="N"/>
    <m/>
    <s v="N"/>
    <m/>
    <m/>
    <s v="N"/>
  </r>
  <r>
    <x v="14"/>
    <x v="14"/>
    <s v="UNSUPPORTED SYSTEM COMPONENTS"/>
    <x v="211"/>
    <s v=""/>
    <n v="0"/>
    <s v="SA-22-0"/>
    <m/>
    <s v="N"/>
    <m/>
    <s v=""/>
    <s v="N"/>
    <m/>
    <s v="N"/>
    <m/>
    <m/>
    <s v="N"/>
  </r>
  <r>
    <x v="14"/>
    <x v="14"/>
    <s v="UNSUPPORTED SYSTEM COMPONENTS"/>
    <x v="211"/>
    <s v="ALTERNATIVE SOURCES FOR CONTINUED SUPPORT"/>
    <n v="1"/>
    <s v="SA-22-1"/>
    <m/>
    <s v="N"/>
    <m/>
    <s v=""/>
    <s v="N"/>
    <m/>
    <s v="N"/>
    <m/>
    <m/>
    <s v="N"/>
  </r>
  <r>
    <x v="15"/>
    <x v="15"/>
    <s v="RESOURCE AVAILABILITY"/>
    <x v="212"/>
    <s v=""/>
    <n v="0"/>
    <s v="SC-6-0"/>
    <m/>
    <s v="N"/>
    <m/>
    <s v=""/>
    <s v="N"/>
    <m/>
    <s v="N"/>
    <m/>
    <m/>
    <s v="N"/>
  </r>
  <r>
    <x v="15"/>
    <x v="15"/>
    <s v="TRANSMISSION CONFIDENTIALITY"/>
    <x v="213"/>
    <s v=""/>
    <n v="0"/>
    <s v="SC-9-0"/>
    <m/>
    <s v="N"/>
    <m/>
    <s v=""/>
    <s v="N"/>
    <m/>
    <s v="N"/>
    <m/>
    <m/>
    <s v="N"/>
  </r>
  <r>
    <x v="15"/>
    <x v="15"/>
    <s v="TRUSTED PATH"/>
    <x v="214"/>
    <s v=""/>
    <n v="0"/>
    <s v="SC-11-0"/>
    <m/>
    <s v="N"/>
    <m/>
    <s v=""/>
    <s v="N"/>
    <m/>
    <s v="N"/>
    <m/>
    <m/>
    <s v="N"/>
  </r>
  <r>
    <x v="15"/>
    <x v="15"/>
    <s v="TRUSTED PATH"/>
    <x v="214"/>
    <s v="LOGICAL ISOLATION"/>
    <n v="1"/>
    <s v="SC-11-1"/>
    <m/>
    <s v="N"/>
    <m/>
    <s v=""/>
    <s v="N"/>
    <m/>
    <s v="N"/>
    <m/>
    <m/>
    <s v="N"/>
  </r>
  <r>
    <x v="15"/>
    <x v="15"/>
    <s v="PUBLIC ACCESS PROTECTIONS"/>
    <x v="215"/>
    <s v=""/>
    <n v="0"/>
    <s v="SC-14-0"/>
    <m/>
    <s v="N"/>
    <m/>
    <s v=""/>
    <s v="N"/>
    <m/>
    <s v="N"/>
    <m/>
    <m/>
    <s v="N"/>
  </r>
  <r>
    <x v="15"/>
    <x v="15"/>
    <s v="TRANSMISSION OF SECURITY ATTRIBUTES"/>
    <x v="216"/>
    <s v=""/>
    <n v="0"/>
    <s v="SC-16-0"/>
    <m/>
    <s v="N"/>
    <m/>
    <s v=""/>
    <s v="N"/>
    <m/>
    <s v="N"/>
    <m/>
    <m/>
    <s v="N"/>
  </r>
  <r>
    <x v="15"/>
    <x v="15"/>
    <s v="TRANSMISSION OF SECURITY ATTRIBUTES"/>
    <x v="216"/>
    <s v="INTEGRITY VALIDATION"/>
    <n v="1"/>
    <s v="SC-16-1"/>
    <m/>
    <s v="N"/>
    <m/>
    <s v=""/>
    <s v="N"/>
    <m/>
    <s v="N"/>
    <m/>
    <m/>
    <s v="N"/>
  </r>
  <r>
    <x v="15"/>
    <x v="15"/>
    <s v="THIN NODES"/>
    <x v="217"/>
    <s v=""/>
    <n v="0"/>
    <s v="SC-25-0"/>
    <m/>
    <s v="N"/>
    <m/>
    <s v=""/>
    <s v="N"/>
    <m/>
    <s v="N"/>
    <m/>
    <m/>
    <s v="N"/>
  </r>
  <r>
    <x v="15"/>
    <x v="15"/>
    <s v="HONEYPOTS"/>
    <x v="218"/>
    <s v=""/>
    <n v="0"/>
    <s v="SC-26-0"/>
    <m/>
    <s v="N"/>
    <m/>
    <s v=""/>
    <s v="N"/>
    <m/>
    <s v="N"/>
    <m/>
    <m/>
    <s v="N"/>
  </r>
  <r>
    <x v="15"/>
    <x v="15"/>
    <s v="HONEYPOTS"/>
    <x v="218"/>
    <s v="DETECTION OF MALICIOUS CODE"/>
    <n v="1"/>
    <s v="SC-26-1"/>
    <m/>
    <s v="N"/>
    <m/>
    <s v=""/>
    <s v="N"/>
    <m/>
    <s v="N"/>
    <m/>
    <m/>
    <s v="N"/>
  </r>
  <r>
    <x v="15"/>
    <x v="15"/>
    <s v="PLATFORM-INDEPENDENT APPLICATIONS"/>
    <x v="219"/>
    <s v=""/>
    <n v="0"/>
    <s v="SC-27-0"/>
    <m/>
    <s v="N"/>
    <m/>
    <s v=""/>
    <s v="N"/>
    <m/>
    <s v="N"/>
    <m/>
    <m/>
    <s v="N"/>
  </r>
  <r>
    <x v="15"/>
    <x v="15"/>
    <s v="HETEROGENEITY"/>
    <x v="220"/>
    <s v=""/>
    <n v="0"/>
    <s v="SC-29-0"/>
    <m/>
    <s v="N"/>
    <m/>
    <s v=""/>
    <s v="N"/>
    <m/>
    <s v="N"/>
    <m/>
    <m/>
    <s v="N"/>
  </r>
  <r>
    <x v="15"/>
    <x v="15"/>
    <s v="HETEROGENEITY"/>
    <x v="220"/>
    <s v="VIRTUALIZATION TECHNIQUES"/>
    <n v="1"/>
    <s v="SC-29-1"/>
    <m/>
    <s v="N"/>
    <m/>
    <s v=""/>
    <s v="N"/>
    <m/>
    <s v="N"/>
    <m/>
    <m/>
    <s v="N"/>
  </r>
  <r>
    <x v="15"/>
    <x v="15"/>
    <s v="CONCEALMENT AND MISDIRECTION"/>
    <x v="221"/>
    <s v=""/>
    <n v="0"/>
    <s v="SC-30-0"/>
    <m/>
    <s v="N"/>
    <m/>
    <s v=""/>
    <s v="N"/>
    <m/>
    <s v="N"/>
    <m/>
    <m/>
    <s v="N"/>
  </r>
  <r>
    <x v="15"/>
    <x v="15"/>
    <s v="CONCEALMENT AND MISDIRECTION"/>
    <x v="221"/>
    <s v="VIRTUALIZATION TECHNIQUES"/>
    <n v="1"/>
    <s v="SC-30-1"/>
    <m/>
    <s v="N"/>
    <m/>
    <s v=""/>
    <s v="N"/>
    <m/>
    <s v="N"/>
    <m/>
    <m/>
    <s v="N"/>
  </r>
  <r>
    <x v="15"/>
    <x v="15"/>
    <s v="CONCEALMENT AND MISDIRECTION"/>
    <x v="221"/>
    <s v="RANDOMNESS"/>
    <n v="2"/>
    <s v="SC-30-2"/>
    <m/>
    <s v="N"/>
    <m/>
    <s v=""/>
    <s v="N"/>
    <m/>
    <s v="N"/>
    <m/>
    <m/>
    <s v="N"/>
  </r>
  <r>
    <x v="15"/>
    <x v="15"/>
    <s v="CONCEALMENT AND MISDIRECTION"/>
    <x v="221"/>
    <s v="CHANGE PROCESSING / STORAGE LOCATIONS"/>
    <n v="3"/>
    <s v="SC-30-3"/>
    <m/>
    <s v="N"/>
    <m/>
    <s v=""/>
    <s v="N"/>
    <m/>
    <s v="N"/>
    <m/>
    <m/>
    <s v="N"/>
  </r>
  <r>
    <x v="15"/>
    <x v="15"/>
    <s v="CONCEALMENT AND MISDIRECTION"/>
    <x v="221"/>
    <s v="MISLEADING INFORMATION"/>
    <n v="4"/>
    <s v="SC-30-4"/>
    <m/>
    <s v="N"/>
    <m/>
    <s v=""/>
    <s v="N"/>
    <m/>
    <s v="N"/>
    <m/>
    <m/>
    <s v="N"/>
  </r>
  <r>
    <x v="15"/>
    <x v="15"/>
    <s v="CONCEALMENT AND MISDIRECTION"/>
    <x v="221"/>
    <s v="CONCEALMENT OF SYSTEM COMPONENTS"/>
    <n v="5"/>
    <s v="SC-30-5"/>
    <m/>
    <s v="N"/>
    <m/>
    <s v=""/>
    <s v="N"/>
    <m/>
    <s v="N"/>
    <m/>
    <m/>
    <s v="N"/>
  </r>
  <r>
    <x v="15"/>
    <x v="15"/>
    <s v="COVERT CHANNEL ANALYSIS"/>
    <x v="222"/>
    <s v=""/>
    <n v="0"/>
    <s v="SC-31-0"/>
    <m/>
    <s v="N"/>
    <m/>
    <s v=""/>
    <s v="N"/>
    <m/>
    <s v="N"/>
    <m/>
    <m/>
    <s v="N"/>
  </r>
  <r>
    <x v="15"/>
    <x v="15"/>
    <s v="COVERT CHANNEL ANALYSIS"/>
    <x v="222"/>
    <s v="TEST COVERT CHANNELS FOR EXPLOITABILITY"/>
    <n v="1"/>
    <s v="SC-31-1"/>
    <m/>
    <s v="N"/>
    <m/>
    <s v=""/>
    <s v="N"/>
    <m/>
    <s v="N"/>
    <m/>
    <m/>
    <s v="N"/>
  </r>
  <r>
    <x v="15"/>
    <x v="15"/>
    <s v="COVERT CHANNEL ANALYSIS"/>
    <x v="222"/>
    <s v="MAXIMUM BANDWIDTH"/>
    <n v="2"/>
    <s v="SC-31-2"/>
    <m/>
    <s v="N"/>
    <m/>
    <s v=""/>
    <s v="N"/>
    <m/>
    <s v="N"/>
    <m/>
    <m/>
    <s v="N"/>
  </r>
  <r>
    <x v="15"/>
    <x v="15"/>
    <s v="COVERT CHANNEL ANALYSIS"/>
    <x v="222"/>
    <s v="MEASURE BANDWIDTH IN OPERATIONAL ENVIRONMENTS"/>
    <n v="3"/>
    <s v="SC-31-3"/>
    <m/>
    <s v="N"/>
    <m/>
    <s v=""/>
    <s v="N"/>
    <m/>
    <s v="N"/>
    <m/>
    <m/>
    <s v="N"/>
  </r>
  <r>
    <x v="15"/>
    <x v="15"/>
    <s v="INFORMATION SYSTEM PARTITIONING"/>
    <x v="223"/>
    <s v=""/>
    <n v="0"/>
    <s v="SC-32-0"/>
    <m/>
    <s v="N"/>
    <m/>
    <s v=""/>
    <s v="N"/>
    <m/>
    <s v="N"/>
    <m/>
    <m/>
    <s v="N"/>
  </r>
  <r>
    <x v="15"/>
    <x v="15"/>
    <s v="TRANSMISSION PREPARATION INTEGRITY"/>
    <x v="224"/>
    <s v=""/>
    <n v="0"/>
    <s v="SC-33-0"/>
    <m/>
    <s v="N"/>
    <m/>
    <s v=""/>
    <s v="N"/>
    <m/>
    <s v="N"/>
    <m/>
    <m/>
    <s v="N"/>
  </r>
  <r>
    <x v="15"/>
    <x v="15"/>
    <s v="NON-MODIFIABLE EXECUTABLE PROGRAMS"/>
    <x v="225"/>
    <s v=""/>
    <n v="0"/>
    <s v="SC-34-0"/>
    <m/>
    <s v="N"/>
    <m/>
    <s v=""/>
    <s v="N"/>
    <m/>
    <s v="N"/>
    <m/>
    <m/>
    <s v="N"/>
  </r>
  <r>
    <x v="15"/>
    <x v="15"/>
    <s v="NON-MODIFIABLE EXECUTABLE PROGRAMS"/>
    <x v="225"/>
    <s v="NO WRITABLE STORAGE"/>
    <n v="1"/>
    <s v="SC-34-1"/>
    <m/>
    <s v="N"/>
    <m/>
    <s v=""/>
    <s v="N"/>
    <m/>
    <s v="N"/>
    <m/>
    <m/>
    <s v="N"/>
  </r>
  <r>
    <x v="15"/>
    <x v="15"/>
    <s v="NON-MODIFIABLE EXECUTABLE PROGRAMS"/>
    <x v="225"/>
    <s v="INTEGRITY PROTECTION / READ-ONLY MEDIA"/>
    <n v="2"/>
    <s v="SC-34-2"/>
    <m/>
    <s v="N"/>
    <m/>
    <s v=""/>
    <s v="N"/>
    <m/>
    <s v="N"/>
    <m/>
    <m/>
    <s v="N"/>
  </r>
  <r>
    <x v="15"/>
    <x v="15"/>
    <s v="NON-MODIFIABLE EXECUTABLE PROGRAMS"/>
    <x v="225"/>
    <s v="HARDWARE-BASED PROTECTION"/>
    <n v="3"/>
    <s v="SC-34-3"/>
    <m/>
    <s v="N"/>
    <m/>
    <s v=""/>
    <s v="N"/>
    <m/>
    <s v="N"/>
    <m/>
    <m/>
    <s v="N"/>
  </r>
  <r>
    <x v="15"/>
    <x v="15"/>
    <s v="HONEYCLIENTS"/>
    <x v="226"/>
    <s v=""/>
    <n v="0"/>
    <s v="SC-35-0"/>
    <m/>
    <s v="N"/>
    <m/>
    <s v=""/>
    <s v="N"/>
    <m/>
    <s v="N"/>
    <m/>
    <m/>
    <s v="N"/>
  </r>
  <r>
    <x v="15"/>
    <x v="15"/>
    <s v="DISTRIBUTED PROCESSING AND STORAGE"/>
    <x v="227"/>
    <s v=""/>
    <n v="0"/>
    <s v="SC-36-0"/>
    <m/>
    <s v="N"/>
    <m/>
    <s v=""/>
    <s v="N"/>
    <m/>
    <s v="N"/>
    <m/>
    <m/>
    <s v="N"/>
  </r>
  <r>
    <x v="15"/>
    <x v="15"/>
    <s v="DISTRIBUTED PROCESSING AND STORAGE"/>
    <x v="227"/>
    <s v="POLLING TECHNIQUES"/>
    <n v="1"/>
    <s v="SC-36-1"/>
    <m/>
    <s v="N"/>
    <m/>
    <s v=""/>
    <s v="N"/>
    <m/>
    <s v="N"/>
    <m/>
    <m/>
    <s v="N"/>
  </r>
  <r>
    <x v="15"/>
    <x v="15"/>
    <s v="OUT-OF-BAND CHANNELS"/>
    <x v="228"/>
    <s v=""/>
    <n v="0"/>
    <s v="SC-37-0"/>
    <m/>
    <s v="N"/>
    <m/>
    <s v=""/>
    <s v="N"/>
    <m/>
    <s v="N"/>
    <m/>
    <m/>
    <s v="N"/>
  </r>
  <r>
    <x v="15"/>
    <x v="15"/>
    <s v="OUT-OF-BAND CHANNELS"/>
    <x v="228"/>
    <s v="ENSURE DELIVERY / TRANSMISSION"/>
    <n v="1"/>
    <s v="SC-37-1"/>
    <m/>
    <s v="N"/>
    <m/>
    <s v=""/>
    <s v="N"/>
    <m/>
    <s v="N"/>
    <m/>
    <m/>
    <s v="N"/>
  </r>
  <r>
    <x v="15"/>
    <x v="15"/>
    <s v="OPERATIONS SECURITY"/>
    <x v="229"/>
    <s v=""/>
    <n v="0"/>
    <s v="SC-38-0"/>
    <m/>
    <s v="N"/>
    <m/>
    <s v=""/>
    <s v="N"/>
    <m/>
    <s v="N"/>
    <m/>
    <m/>
    <s v="N"/>
  </r>
  <r>
    <x v="15"/>
    <x v="15"/>
    <s v="WIRELESS LINK PROTECTION"/>
    <x v="230"/>
    <s v=""/>
    <n v="0"/>
    <s v="SC-40-0"/>
    <m/>
    <s v="N"/>
    <m/>
    <s v=""/>
    <s v="N"/>
    <m/>
    <s v="N"/>
    <m/>
    <m/>
    <s v="N"/>
  </r>
  <r>
    <x v="15"/>
    <x v="15"/>
    <s v="WIRELESS LINK PROTECTION"/>
    <x v="230"/>
    <s v="ELECTROMAGNETIC INTERFERENCE"/>
    <n v="1"/>
    <s v="SC-40-1"/>
    <m/>
    <s v="N"/>
    <m/>
    <s v=""/>
    <s v="N"/>
    <m/>
    <s v="N"/>
    <m/>
    <m/>
    <s v="N"/>
  </r>
  <r>
    <x v="15"/>
    <x v="15"/>
    <s v="WIRELESS LINK PROTECTION"/>
    <x v="230"/>
    <s v="REDUCE DETECTION POTENTIAL"/>
    <n v="2"/>
    <s v="SC-40-2"/>
    <m/>
    <s v="N"/>
    <m/>
    <s v=""/>
    <s v="N"/>
    <m/>
    <s v="N"/>
    <m/>
    <m/>
    <s v="N"/>
  </r>
  <r>
    <x v="15"/>
    <x v="15"/>
    <s v="WIRELESS LINK PROTECTION"/>
    <x v="230"/>
    <s v="IMITATIVE OR MANIPULATIVE COMMUNICATIONS DECEPTION"/>
    <n v="3"/>
    <s v="SC-40-3"/>
    <m/>
    <s v="N"/>
    <m/>
    <s v=""/>
    <s v="N"/>
    <m/>
    <s v="N"/>
    <m/>
    <m/>
    <s v="N"/>
  </r>
  <r>
    <x v="15"/>
    <x v="15"/>
    <s v="WIRELESS LINK PROTECTION"/>
    <x v="230"/>
    <s v="SIGNAL PARAMETER IDENTIFICATION"/>
    <n v="4"/>
    <s v="SC-40-4"/>
    <m/>
    <s v="N"/>
    <m/>
    <s v=""/>
    <s v="N"/>
    <m/>
    <s v="N"/>
    <m/>
    <m/>
    <s v="N"/>
  </r>
  <r>
    <x v="15"/>
    <x v="15"/>
    <s v="PORT AND I/O DEVICE ACCESS"/>
    <x v="231"/>
    <s v=""/>
    <n v="0"/>
    <s v="SC-41-0"/>
    <m/>
    <s v="N"/>
    <m/>
    <s v=""/>
    <s v="N"/>
    <m/>
    <s v="N"/>
    <m/>
    <m/>
    <s v="N"/>
  </r>
  <r>
    <x v="15"/>
    <x v="15"/>
    <s v="SENSOR CAPABILITY AND DATA"/>
    <x v="232"/>
    <s v=""/>
    <n v="0"/>
    <s v="SC-42-0"/>
    <m/>
    <s v="N"/>
    <m/>
    <s v=""/>
    <s v="N"/>
    <m/>
    <s v="N"/>
    <m/>
    <m/>
    <s v="N"/>
  </r>
  <r>
    <x v="15"/>
    <x v="15"/>
    <s v="SENSOR CAPABILITY AND DATA"/>
    <x v="232"/>
    <s v="REPORTING TO AUTHORIZED INDIVIDUALS OR ROLES"/>
    <n v="1"/>
    <s v="SC-42-1"/>
    <m/>
    <s v="N"/>
    <m/>
    <s v=""/>
    <s v="N"/>
    <m/>
    <s v="N"/>
    <m/>
    <m/>
    <s v="N"/>
  </r>
  <r>
    <x v="15"/>
    <x v="15"/>
    <s v="SENSOR CAPABILITY AND DATA"/>
    <x v="232"/>
    <s v="AUTHORIZED USE"/>
    <n v="2"/>
    <s v="SC-42-2"/>
    <m/>
    <s v="N"/>
    <m/>
    <s v=""/>
    <s v="N"/>
    <m/>
    <s v="N"/>
    <m/>
    <m/>
    <s v="N"/>
  </r>
  <r>
    <x v="15"/>
    <x v="15"/>
    <s v="SENSOR CAPABILITY AND DATA"/>
    <x v="232"/>
    <s v="PROHIBIT USE OF DEVICES"/>
    <n v="3"/>
    <s v="SC-42-3"/>
    <m/>
    <s v="N"/>
    <m/>
    <s v=""/>
    <s v="N"/>
    <m/>
    <s v="N"/>
    <m/>
    <m/>
    <s v="N"/>
  </r>
  <r>
    <x v="15"/>
    <x v="15"/>
    <s v="USAGE RESTRICTIONS"/>
    <x v="233"/>
    <s v=""/>
    <n v="0"/>
    <s v="SC-43-0"/>
    <m/>
    <s v="N"/>
    <m/>
    <s v=""/>
    <s v="N"/>
    <m/>
    <s v="N"/>
    <m/>
    <m/>
    <s v="N"/>
  </r>
  <r>
    <x v="15"/>
    <x v="15"/>
    <s v="DETONATION CHAMBERS"/>
    <x v="234"/>
    <s v=""/>
    <n v="0"/>
    <s v="SC-44-0"/>
    <m/>
    <s v="N"/>
    <m/>
    <s v=""/>
    <s v="N"/>
    <m/>
    <s v="N"/>
    <m/>
    <m/>
    <s v="N"/>
  </r>
  <r>
    <x v="16"/>
    <x v="16"/>
    <s v="INFORMATION INPUT RESTRICTIONS"/>
    <x v="235"/>
    <s v=""/>
    <n v="0"/>
    <s v="SI-9-0"/>
    <m/>
    <s v="N"/>
    <m/>
    <s v=""/>
    <s v="N"/>
    <m/>
    <s v="N"/>
    <m/>
    <m/>
    <s v="N"/>
  </r>
  <r>
    <x v="16"/>
    <x v="16"/>
    <s v="PREDICTABLE FAILURE PREVENTION"/>
    <x v="236"/>
    <s v=""/>
    <n v="0"/>
    <s v="SI-13-0"/>
    <m/>
    <s v="N"/>
    <m/>
    <s v=""/>
    <s v="N"/>
    <m/>
    <s v="N"/>
    <m/>
    <m/>
    <s v="N"/>
  </r>
  <r>
    <x v="16"/>
    <x v="16"/>
    <s v="PREDICTABLE FAILURE PREVENTION"/>
    <x v="236"/>
    <s v="TRANSFERRING COMPONENT RESPONSIBILITIES"/>
    <n v="1"/>
    <s v="SI-13-1"/>
    <m/>
    <s v="N"/>
    <m/>
    <s v=""/>
    <s v="N"/>
    <m/>
    <s v="N"/>
    <m/>
    <m/>
    <s v="N"/>
  </r>
  <r>
    <x v="16"/>
    <x v="16"/>
    <s v="PREDICTABLE FAILURE PREVENTION"/>
    <x v="236"/>
    <s v="TIME LIMIT ON PROCESS EXECUTION WITHOUT SUPERVISION"/>
    <n v="2"/>
    <s v="SI-13-2"/>
    <m/>
    <s v="N"/>
    <m/>
    <s v=""/>
    <s v="N"/>
    <m/>
    <s v="N"/>
    <m/>
    <m/>
    <s v="N"/>
  </r>
  <r>
    <x v="16"/>
    <x v="16"/>
    <s v="PREDICTABLE FAILURE PREVENTION"/>
    <x v="236"/>
    <s v="MANUAL TRANSFER BETWEEN COMPONENTS"/>
    <n v="3"/>
    <s v="SI-13-3"/>
    <m/>
    <s v="N"/>
    <m/>
    <s v=""/>
    <s v="N"/>
    <m/>
    <s v="N"/>
    <m/>
    <m/>
    <s v="N"/>
  </r>
  <r>
    <x v="16"/>
    <x v="16"/>
    <s v="PREDICTABLE FAILURE PREVENTION"/>
    <x v="236"/>
    <s v="STANDBY COMPONENT INSTALLATION / NOTIFICATION"/>
    <n v="4"/>
    <s v="SI-13-4"/>
    <m/>
    <s v="N"/>
    <m/>
    <s v=""/>
    <s v="N"/>
    <m/>
    <s v="N"/>
    <m/>
    <m/>
    <s v="N"/>
  </r>
  <r>
    <x v="16"/>
    <x v="16"/>
    <s v="PREDICTABLE FAILURE PREVENTION"/>
    <x v="236"/>
    <s v="FAILOVER CAPABILITY"/>
    <n v="5"/>
    <s v="SI-13-5"/>
    <m/>
    <s v="N"/>
    <m/>
    <s v=""/>
    <s v="N"/>
    <m/>
    <s v="N"/>
    <m/>
    <m/>
    <s v="N"/>
  </r>
  <r>
    <x v="16"/>
    <x v="16"/>
    <s v="NON-PERSISTENCE"/>
    <x v="237"/>
    <s v=""/>
    <n v="0"/>
    <s v="SI-14-0"/>
    <m/>
    <s v="N"/>
    <m/>
    <s v=""/>
    <s v="N"/>
    <m/>
    <s v="N"/>
    <m/>
    <m/>
    <s v="N"/>
  </r>
  <r>
    <x v="16"/>
    <x v="16"/>
    <s v="NON-PERSISTENCE"/>
    <x v="237"/>
    <s v="REFRESH FROM TRUSTED SOURCES"/>
    <n v="1"/>
    <s v="SI-14-1"/>
    <m/>
    <s v="N"/>
    <m/>
    <s v=""/>
    <s v="N"/>
    <m/>
    <s v="N"/>
    <m/>
    <m/>
    <s v="N"/>
  </r>
  <r>
    <x v="16"/>
    <x v="16"/>
    <s v="INFORMATION OUTPUT FILTERING"/>
    <x v="238"/>
    <s v=""/>
    <n v="0"/>
    <s v="SI-15-0"/>
    <m/>
    <s v="N"/>
    <m/>
    <s v=""/>
    <s v="N"/>
    <m/>
    <s v="N"/>
    <m/>
    <m/>
    <s v="N"/>
  </r>
  <r>
    <x v="16"/>
    <x v="16"/>
    <s v="FAIL-SAFE PROCEDURES"/>
    <x v="239"/>
    <s v=""/>
    <n v="0"/>
    <s v="SI-17-0"/>
    <m/>
    <s v="N"/>
    <m/>
    <s v=""/>
    <s v="N"/>
    <m/>
    <s v="N"/>
    <m/>
    <m/>
    <s v="N"/>
  </r>
  <r>
    <x v="17"/>
    <x v="17"/>
    <s v="INFORMATION SECURITY PROGRAM PLAN"/>
    <x v="240"/>
    <s v=""/>
    <n v="0"/>
    <s v="PM-1-0"/>
    <s v="PM-8"/>
    <s v="N"/>
    <m/>
    <m/>
    <s v="N"/>
    <m/>
    <s v="N"/>
    <m/>
    <s v="P1"/>
    <s v="N"/>
  </r>
  <r>
    <x v="17"/>
    <x v="17"/>
    <s v="SENIOR INFORMATION SECURITY OFFICER"/>
    <x v="241"/>
    <s v=""/>
    <n v="0"/>
    <s v="PM-2-0"/>
    <m/>
    <s v="N"/>
    <m/>
    <m/>
    <s v="N"/>
    <m/>
    <s v="N"/>
    <m/>
    <s v="P1"/>
    <s v="N"/>
  </r>
  <r>
    <x v="17"/>
    <x v="17"/>
    <s v="INFORMATION SECURITY RESOURCES"/>
    <x v="242"/>
    <s v=""/>
    <n v="0"/>
    <s v="PM-3-0"/>
    <s v="PM-4, SA-2"/>
    <s v="N"/>
    <m/>
    <m/>
    <s v="N"/>
    <m/>
    <s v="N"/>
    <m/>
    <s v="P1"/>
    <s v="N"/>
  </r>
  <r>
    <x v="17"/>
    <x v="17"/>
    <s v="PLAN OF ACTION AND MILESTONES PROCESS"/>
    <x v="243"/>
    <s v=""/>
    <n v="0"/>
    <s v="PM-4-0"/>
    <s v="CA-5"/>
    <s v="N"/>
    <m/>
    <m/>
    <s v="N"/>
    <m/>
    <s v="N"/>
    <m/>
    <s v="P1"/>
    <s v="N"/>
  </r>
  <r>
    <x v="17"/>
    <x v="17"/>
    <s v="INFORMATION SYSTEM INVENTORY"/>
    <x v="244"/>
    <s v=""/>
    <n v="0"/>
    <s v="PM-5-0"/>
    <m/>
    <s v="N"/>
    <m/>
    <m/>
    <s v="N"/>
    <m/>
    <s v="N"/>
    <m/>
    <s v="P1"/>
    <s v="N"/>
  </r>
  <r>
    <x v="17"/>
    <x v="17"/>
    <s v="INFORMATION SECURITY MEASURES OF PERFORMANCE"/>
    <x v="245"/>
    <s v=""/>
    <n v="0"/>
    <s v="PM-6-0"/>
    <m/>
    <s v="N"/>
    <m/>
    <m/>
    <s v="N"/>
    <m/>
    <s v="N"/>
    <m/>
    <s v="P1"/>
    <s v="N"/>
  </r>
  <r>
    <x v="17"/>
    <x v="17"/>
    <s v="ENTERPRISE ARCHITECTURE"/>
    <x v="246"/>
    <s v=""/>
    <n v="0"/>
    <s v="PM-7-0"/>
    <s v="PL-2, PL-8, PM-11, RA-2, SA-3"/>
    <s v="N"/>
    <m/>
    <m/>
    <s v="N"/>
    <m/>
    <s v="N"/>
    <m/>
    <s v="P1"/>
    <s v="N"/>
  </r>
  <r>
    <x v="17"/>
    <x v="17"/>
    <s v="CRITICAL INFRASTRUCTURE PLAN"/>
    <x v="247"/>
    <s v=""/>
    <n v="0"/>
    <s v="PM-8-0"/>
    <s v="PM-1, PM-9, PM-11, RA-3"/>
    <s v="N"/>
    <m/>
    <m/>
    <s v="N"/>
    <m/>
    <s v="N"/>
    <m/>
    <s v="P1"/>
    <s v="N"/>
  </r>
  <r>
    <x v="17"/>
    <x v="17"/>
    <s v="RISK MANAGEMENT STRATEGY"/>
    <x v="248"/>
    <s v=""/>
    <n v="0"/>
    <s v="PM-9-0"/>
    <s v="RA-3"/>
    <s v="N"/>
    <m/>
    <m/>
    <s v="N"/>
    <m/>
    <s v="N"/>
    <m/>
    <s v="P1"/>
    <s v="N"/>
  </r>
  <r>
    <x v="17"/>
    <x v="17"/>
    <s v="SECURITY AUTHORIZATION PROCESS"/>
    <x v="249"/>
    <s v=""/>
    <n v="0"/>
    <s v="PM-10-0"/>
    <s v="CA-6"/>
    <s v="N"/>
    <m/>
    <m/>
    <s v="N"/>
    <m/>
    <s v="N"/>
    <m/>
    <s v="P1"/>
    <s v="N"/>
  </r>
  <r>
    <x v="17"/>
    <x v="17"/>
    <s v="MISSION/BUSINESS PROCESS DEFINITION"/>
    <x v="250"/>
    <s v=""/>
    <n v="0"/>
    <s v="PM-11-0"/>
    <s v="PM-7, PM-8, RA-2"/>
    <s v="N"/>
    <m/>
    <m/>
    <s v="N"/>
    <m/>
    <s v="N"/>
    <m/>
    <s v="P1"/>
    <s v="N"/>
  </r>
  <r>
    <x v="17"/>
    <x v="17"/>
    <s v="INSIDER THREAT PROGRAM"/>
    <x v="251"/>
    <s v=""/>
    <n v="0"/>
    <s v="PM-12-0"/>
    <s v="AC-6, AT-2, AU-6, AU-7, AU-10, AU-12, AU-13, CA-7, IA-4, IR-4, MP-7, PE-2, PS-3, PS-4, PS-5, PS-8, SC-7, SC-38, SI-4, PM-1, PM-14"/>
    <s v="N"/>
    <m/>
    <m/>
    <s v="N"/>
    <m/>
    <s v="N"/>
    <m/>
    <s v="P1"/>
    <s v="N"/>
  </r>
  <r>
    <x v="17"/>
    <x v="17"/>
    <s v="INFORMATION SECURITY WORKFORCE"/>
    <x v="252"/>
    <s v=""/>
    <n v="0"/>
    <s v="PM-13-0"/>
    <s v="AT-2, AT-3"/>
    <s v="N"/>
    <m/>
    <m/>
    <s v="N"/>
    <m/>
    <s v="N"/>
    <m/>
    <s v="P1"/>
    <s v="N"/>
  </r>
  <r>
    <x v="17"/>
    <x v="17"/>
    <s v="TESTING, TRAINING, AND MONITORING"/>
    <x v="253"/>
    <s v=""/>
    <n v="0"/>
    <s v="PM-14-0"/>
    <s v="AT-3, CA-7, CP-4, IR-3, SI-4"/>
    <s v="N"/>
    <m/>
    <m/>
    <s v="N"/>
    <m/>
    <s v="N"/>
    <m/>
    <s v="P1"/>
    <s v="N"/>
  </r>
  <r>
    <x v="17"/>
    <x v="17"/>
    <s v="CONTACTS WITH SECURITY GROUPS AND ASSOCIATIONS"/>
    <x v="254"/>
    <s v=""/>
    <n v="0"/>
    <s v="PM-15-0"/>
    <s v="SI-5"/>
    <s v="N"/>
    <m/>
    <m/>
    <s v="N"/>
    <m/>
    <s v="N"/>
    <m/>
    <s v="P3"/>
    <s v="N"/>
  </r>
  <r>
    <x v="17"/>
    <x v="17"/>
    <s v="THREAT AWARENESS PROGRAM"/>
    <x v="255"/>
    <s v=""/>
    <n v="0"/>
    <s v="PM-16-0"/>
    <s v="PM-12, PM-16"/>
    <s v="N"/>
    <m/>
    <m/>
    <s v="N"/>
    <m/>
    <s v="N"/>
    <m/>
    <s v="P1"/>
    <s v="N"/>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692B8E6-486D-5F4F-93D2-5875BD963517}" name="PivotTable1" cacheId="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F2:G20" firstHeaderRow="1" firstDataRow="1" firstDataCol="1"/>
  <pivotFields count="3">
    <pivotField axis="axisRow" showAll="0" sortType="descending">
      <items count="18">
        <item x="0"/>
        <item x="1"/>
        <item x="2"/>
        <item x="3"/>
        <item x="4"/>
        <item x="5"/>
        <item x="6"/>
        <item x="7"/>
        <item x="8"/>
        <item x="9"/>
        <item x="10"/>
        <item x="11"/>
        <item x="12"/>
        <item x="13"/>
        <item x="14"/>
        <item x="15"/>
        <item x="16"/>
        <item t="default"/>
      </items>
      <autoSortScope>
        <pivotArea dataOnly="0" outline="0" fieldPosition="0">
          <references count="1">
            <reference field="4294967294" count="1" selected="0">
              <x v="0"/>
            </reference>
          </references>
        </pivotArea>
      </autoSortScope>
    </pivotField>
    <pivotField dataField="1" showAll="0">
      <items count="181">
        <item x="111"/>
        <item x="5"/>
        <item x="112"/>
        <item x="113"/>
        <item x="6"/>
        <item x="7"/>
        <item x="8"/>
        <item x="0"/>
        <item x="9"/>
        <item x="10"/>
        <item x="114"/>
        <item x="115"/>
        <item x="116"/>
        <item x="1"/>
        <item x="2"/>
        <item x="3"/>
        <item x="4"/>
        <item x="110"/>
        <item x="11"/>
        <item x="12"/>
        <item x="117"/>
        <item x="20"/>
        <item x="21"/>
        <item x="22"/>
        <item x="118"/>
        <item x="119"/>
        <item x="120"/>
        <item x="121"/>
        <item x="13"/>
        <item x="14"/>
        <item x="15"/>
        <item x="16"/>
        <item x="17"/>
        <item x="18"/>
        <item x="19"/>
        <item x="23"/>
        <item x="122"/>
        <item x="24"/>
        <item x="25"/>
        <item x="26"/>
        <item x="27"/>
        <item x="36"/>
        <item x="28"/>
        <item x="29"/>
        <item x="30"/>
        <item x="31"/>
        <item x="32"/>
        <item x="33"/>
        <item x="34"/>
        <item x="35"/>
        <item x="43"/>
        <item x="124"/>
        <item x="125"/>
        <item x="126"/>
        <item x="37"/>
        <item x="38"/>
        <item x="39"/>
        <item x="123"/>
        <item x="40"/>
        <item x="41"/>
        <item x="42"/>
        <item x="128"/>
        <item x="129"/>
        <item x="44"/>
        <item x="45"/>
        <item x="46"/>
        <item x="47"/>
        <item x="48"/>
        <item x="127"/>
        <item x="131"/>
        <item x="49"/>
        <item x="50"/>
        <item x="51"/>
        <item x="130"/>
        <item x="52"/>
        <item x="53"/>
        <item x="54"/>
        <item x="55"/>
        <item x="56"/>
        <item x="57"/>
        <item x="58"/>
        <item x="59"/>
        <item x="60"/>
        <item x="61"/>
        <item x="132"/>
        <item x="68"/>
        <item x="69"/>
        <item x="70"/>
        <item x="71"/>
        <item x="72"/>
        <item x="73"/>
        <item x="134"/>
        <item x="62"/>
        <item x="135"/>
        <item x="63"/>
        <item x="64"/>
        <item x="65"/>
        <item x="133"/>
        <item x="66"/>
        <item x="67"/>
        <item x="74"/>
        <item x="136"/>
        <item x="137"/>
        <item x="138"/>
        <item x="139"/>
        <item x="75"/>
        <item x="140"/>
        <item x="76"/>
        <item x="77"/>
        <item x="78"/>
        <item x="141"/>
        <item x="79"/>
        <item x="142"/>
        <item x="83"/>
        <item x="84"/>
        <item x="85"/>
        <item x="145"/>
        <item x="146"/>
        <item x="86"/>
        <item x="87"/>
        <item x="147"/>
        <item x="148"/>
        <item x="149"/>
        <item x="150"/>
        <item x="151"/>
        <item x="80"/>
        <item x="81"/>
        <item x="143"/>
        <item x="144"/>
        <item x="82"/>
        <item x="154"/>
        <item x="94"/>
        <item x="95"/>
        <item x="155"/>
        <item x="96"/>
        <item x="156"/>
        <item x="97"/>
        <item x="88"/>
        <item x="98"/>
        <item x="99"/>
        <item x="100"/>
        <item x="157"/>
        <item x="158"/>
        <item x="159"/>
        <item x="101"/>
        <item x="160"/>
        <item x="89"/>
        <item x="161"/>
        <item x="162"/>
        <item x="163"/>
        <item x="164"/>
        <item x="165"/>
        <item x="166"/>
        <item x="167"/>
        <item x="168"/>
        <item x="169"/>
        <item x="102"/>
        <item x="90"/>
        <item x="170"/>
        <item x="171"/>
        <item x="172"/>
        <item x="173"/>
        <item x="174"/>
        <item x="91"/>
        <item x="152"/>
        <item x="92"/>
        <item x="93"/>
        <item x="153"/>
        <item x="109"/>
        <item x="176"/>
        <item x="177"/>
        <item x="178"/>
        <item x="179"/>
        <item x="103"/>
        <item x="104"/>
        <item x="105"/>
        <item x="106"/>
        <item x="107"/>
        <item x="108"/>
        <item x="175"/>
        <item t="default"/>
      </items>
    </pivotField>
    <pivotField showAll="0"/>
  </pivotFields>
  <rowFields count="1">
    <field x="0"/>
  </rowFields>
  <rowItems count="18">
    <i>
      <x v="15"/>
    </i>
    <i>
      <x v="14"/>
    </i>
    <i>
      <x/>
    </i>
    <i>
      <x v="16"/>
    </i>
    <i>
      <x v="2"/>
    </i>
    <i>
      <x v="10"/>
    </i>
    <i>
      <x v="6"/>
    </i>
    <i>
      <x v="4"/>
    </i>
    <i>
      <x v="5"/>
    </i>
    <i>
      <x v="9"/>
    </i>
    <i>
      <x v="7"/>
    </i>
    <i>
      <x v="8"/>
    </i>
    <i>
      <x v="11"/>
    </i>
    <i>
      <x v="3"/>
    </i>
    <i>
      <x v="12"/>
    </i>
    <i>
      <x v="13"/>
    </i>
    <i>
      <x v="1"/>
    </i>
    <i t="grand">
      <x/>
    </i>
  </rowItems>
  <colItems count="1">
    <i/>
  </colItems>
  <dataFields count="1">
    <dataField name="Count of Control" fld="1"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8AFCC96-3EF2-1B43-B17D-A017ED3CF8CF}" name="PivotTable1" cacheId="1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260" firstHeaderRow="1" firstDataRow="1" firstDataCol="1"/>
  <pivotFields count="17">
    <pivotField showAll="0">
      <items count="19">
        <item x="0"/>
        <item x="1"/>
        <item x="2"/>
        <item x="3"/>
        <item x="4"/>
        <item x="5"/>
        <item x="6"/>
        <item x="7"/>
        <item x="8"/>
        <item x="9"/>
        <item x="10"/>
        <item x="11"/>
        <item x="17"/>
        <item x="12"/>
        <item x="13"/>
        <item x="14"/>
        <item x="15"/>
        <item x="16"/>
        <item t="default"/>
      </items>
    </pivotField>
    <pivotField showAll="0">
      <items count="19">
        <item x="0"/>
        <item x="2"/>
        <item x="1"/>
        <item x="4"/>
        <item x="5"/>
        <item x="6"/>
        <item x="7"/>
        <item x="8"/>
        <item x="9"/>
        <item x="12"/>
        <item x="10"/>
        <item x="11"/>
        <item x="17"/>
        <item x="13"/>
        <item x="3"/>
        <item x="15"/>
        <item x="16"/>
        <item x="14"/>
        <item t="default"/>
      </items>
    </pivotField>
    <pivotField showAll="0"/>
    <pivotField axis="axisRow" dataField="1" showAll="0">
      <items count="257">
        <item x="0"/>
        <item x="8"/>
        <item x="9"/>
        <item x="10"/>
        <item x="171"/>
        <item x="11"/>
        <item x="172"/>
        <item x="173"/>
        <item x="12"/>
        <item x="13"/>
        <item x="14"/>
        <item x="1"/>
        <item x="15"/>
        <item x="16"/>
        <item x="17"/>
        <item x="174"/>
        <item x="175"/>
        <item x="176"/>
        <item x="2"/>
        <item x="3"/>
        <item x="4"/>
        <item x="5"/>
        <item x="6"/>
        <item x="7"/>
        <item x="170"/>
        <item x="18"/>
        <item x="19"/>
        <item x="20"/>
        <item x="21"/>
        <item x="177"/>
        <item x="22"/>
        <item x="31"/>
        <item x="32"/>
        <item x="33"/>
        <item x="178"/>
        <item x="179"/>
        <item x="180"/>
        <item x="181"/>
        <item x="23"/>
        <item x="24"/>
        <item x="25"/>
        <item x="26"/>
        <item x="27"/>
        <item x="28"/>
        <item x="29"/>
        <item x="30"/>
        <item x="34"/>
        <item x="35"/>
        <item x="36"/>
        <item x="182"/>
        <item x="37"/>
        <item x="38"/>
        <item x="39"/>
        <item x="40"/>
        <item x="41"/>
        <item x="42"/>
        <item x="51"/>
        <item x="52"/>
        <item x="43"/>
        <item x="44"/>
        <item x="45"/>
        <item x="46"/>
        <item x="47"/>
        <item x="48"/>
        <item x="49"/>
        <item x="50"/>
        <item x="53"/>
        <item x="61"/>
        <item x="184"/>
        <item x="185"/>
        <item x="186"/>
        <item x="54"/>
        <item x="55"/>
        <item x="56"/>
        <item x="183"/>
        <item x="57"/>
        <item x="58"/>
        <item x="59"/>
        <item x="60"/>
        <item x="62"/>
        <item x="188"/>
        <item x="189"/>
        <item x="63"/>
        <item x="64"/>
        <item x="65"/>
        <item x="66"/>
        <item x="67"/>
        <item x="68"/>
        <item x="69"/>
        <item x="187"/>
        <item x="70"/>
        <item x="191"/>
        <item x="71"/>
        <item x="72"/>
        <item x="73"/>
        <item x="74"/>
        <item x="75"/>
        <item x="76"/>
        <item x="77"/>
        <item x="190"/>
        <item x="78"/>
        <item x="79"/>
        <item x="80"/>
        <item x="81"/>
        <item x="82"/>
        <item x="83"/>
        <item x="84"/>
        <item x="85"/>
        <item x="86"/>
        <item x="87"/>
        <item x="88"/>
        <item x="89"/>
        <item x="90"/>
        <item x="192"/>
        <item x="91"/>
        <item x="99"/>
        <item x="100"/>
        <item x="101"/>
        <item x="102"/>
        <item x="103"/>
        <item x="104"/>
        <item x="105"/>
        <item x="106"/>
        <item x="107"/>
        <item x="194"/>
        <item x="92"/>
        <item x="195"/>
        <item x="93"/>
        <item x="94"/>
        <item x="95"/>
        <item x="96"/>
        <item x="193"/>
        <item x="97"/>
        <item x="98"/>
        <item x="108"/>
        <item x="109"/>
        <item x="196"/>
        <item x="110"/>
        <item x="197"/>
        <item x="198"/>
        <item x="199"/>
        <item x="111"/>
        <item x="200"/>
        <item x="240"/>
        <item x="249"/>
        <item x="250"/>
        <item x="251"/>
        <item x="252"/>
        <item x="253"/>
        <item x="254"/>
        <item x="255"/>
        <item x="241"/>
        <item x="242"/>
        <item x="243"/>
        <item x="244"/>
        <item x="245"/>
        <item x="246"/>
        <item x="247"/>
        <item x="248"/>
        <item x="112"/>
        <item x="113"/>
        <item x="114"/>
        <item x="115"/>
        <item x="116"/>
        <item x="117"/>
        <item x="118"/>
        <item x="119"/>
        <item x="120"/>
        <item x="121"/>
        <item x="122"/>
        <item x="201"/>
        <item x="123"/>
        <item x="202"/>
        <item x="124"/>
        <item x="131"/>
        <item x="132"/>
        <item x="133"/>
        <item x="205"/>
        <item x="206"/>
        <item x="134"/>
        <item x="135"/>
        <item x="136"/>
        <item x="207"/>
        <item x="208"/>
        <item x="125"/>
        <item x="209"/>
        <item x="210"/>
        <item x="211"/>
        <item x="126"/>
        <item x="127"/>
        <item x="128"/>
        <item x="203"/>
        <item x="204"/>
        <item x="129"/>
        <item x="130"/>
        <item x="137"/>
        <item x="144"/>
        <item x="214"/>
        <item x="145"/>
        <item x="146"/>
        <item x="215"/>
        <item x="147"/>
        <item x="216"/>
        <item x="148"/>
        <item x="149"/>
        <item x="150"/>
        <item x="138"/>
        <item x="151"/>
        <item x="152"/>
        <item x="153"/>
        <item x="154"/>
        <item x="155"/>
        <item x="217"/>
        <item x="218"/>
        <item x="219"/>
        <item x="156"/>
        <item x="220"/>
        <item x="139"/>
        <item x="221"/>
        <item x="222"/>
        <item x="223"/>
        <item x="224"/>
        <item x="225"/>
        <item x="226"/>
        <item x="227"/>
        <item x="228"/>
        <item x="229"/>
        <item x="157"/>
        <item x="140"/>
        <item x="230"/>
        <item x="231"/>
        <item x="232"/>
        <item x="233"/>
        <item x="234"/>
        <item x="141"/>
        <item x="212"/>
        <item x="142"/>
        <item x="143"/>
        <item x="213"/>
        <item x="158"/>
        <item x="166"/>
        <item x="167"/>
        <item x="168"/>
        <item x="236"/>
        <item x="237"/>
        <item x="238"/>
        <item x="169"/>
        <item x="239"/>
        <item x="159"/>
        <item x="160"/>
        <item x="161"/>
        <item x="162"/>
        <item x="163"/>
        <item x="164"/>
        <item x="165"/>
        <item x="23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multipleItemSelectionAllowed="1" showAll="0"/>
  </pivotFields>
  <rowFields count="1">
    <field x="3"/>
  </rowFields>
  <rowItems count="25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t="grand">
      <x/>
    </i>
  </rowItems>
  <colItems count="1">
    <i/>
  </colItems>
  <dataFields count="1">
    <dataField name="Count of Main Control " fld="3" subtotal="count"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5F328A0-DFDE-894C-816B-5DD350C5FF25}" name="PivotTable2" cacheId="6" applyNumberFormats="0" applyBorderFormats="0" applyFontFormats="0" applyPatternFormats="0" applyAlignmentFormats="0" applyWidthHeightFormats="1" dataCaption="Values" updatedVersion="4" minRefreshableVersion="3" useAutoFormatting="1" itemPrintTitles="1" createdVersion="6" indent="0" outline="1" outlineData="1" multipleFieldFilters="0">
  <location ref="Y88:AG107" firstHeaderRow="1" firstDataRow="2" firstDataCol="1"/>
  <pivotFields count="17">
    <pivotField axis="axisRow" showAll="0">
      <items count="18">
        <item x="0"/>
        <item x="1"/>
        <item x="2"/>
        <item x="3"/>
        <item x="4"/>
        <item x="5"/>
        <item x="6"/>
        <item x="7"/>
        <item x="8"/>
        <item x="9"/>
        <item x="10"/>
        <item x="11"/>
        <item x="12"/>
        <item x="13"/>
        <item x="14"/>
        <item x="15"/>
        <item x="16"/>
        <item t="default"/>
      </items>
    </pivotField>
    <pivotField showAll="0">
      <items count="18">
        <item x="0"/>
        <item x="2"/>
        <item x="1"/>
        <item x="4"/>
        <item x="5"/>
        <item x="6"/>
        <item x="7"/>
        <item x="8"/>
        <item x="9"/>
        <item x="12"/>
        <item x="10"/>
        <item x="11"/>
        <item x="13"/>
        <item x="3"/>
        <item x="15"/>
        <item x="16"/>
        <item x="14"/>
        <item t="default"/>
      </items>
    </pivotField>
    <pivotField showAll="0"/>
    <pivotField showAll="0">
      <items count="241">
        <item x="0"/>
        <item x="8"/>
        <item x="9"/>
        <item x="10"/>
        <item x="171"/>
        <item x="11"/>
        <item x="172"/>
        <item x="173"/>
        <item x="12"/>
        <item x="13"/>
        <item x="14"/>
        <item x="1"/>
        <item x="15"/>
        <item x="16"/>
        <item x="17"/>
        <item x="174"/>
        <item x="175"/>
        <item x="176"/>
        <item x="2"/>
        <item x="3"/>
        <item x="4"/>
        <item x="5"/>
        <item x="6"/>
        <item x="7"/>
        <item x="170"/>
        <item x="18"/>
        <item x="19"/>
        <item x="20"/>
        <item x="21"/>
        <item x="177"/>
        <item x="22"/>
        <item x="31"/>
        <item x="32"/>
        <item x="33"/>
        <item x="178"/>
        <item x="179"/>
        <item x="180"/>
        <item x="181"/>
        <item x="23"/>
        <item x="24"/>
        <item x="25"/>
        <item x="26"/>
        <item x="27"/>
        <item x="28"/>
        <item x="29"/>
        <item x="30"/>
        <item x="34"/>
        <item x="35"/>
        <item x="36"/>
        <item x="182"/>
        <item x="37"/>
        <item x="38"/>
        <item x="39"/>
        <item x="40"/>
        <item x="41"/>
        <item x="42"/>
        <item x="51"/>
        <item x="52"/>
        <item x="43"/>
        <item x="44"/>
        <item x="45"/>
        <item x="46"/>
        <item x="47"/>
        <item x="48"/>
        <item x="49"/>
        <item x="50"/>
        <item x="53"/>
        <item x="61"/>
        <item x="184"/>
        <item x="185"/>
        <item x="186"/>
        <item x="54"/>
        <item x="55"/>
        <item x="56"/>
        <item x="183"/>
        <item x="57"/>
        <item x="58"/>
        <item x="59"/>
        <item x="60"/>
        <item x="62"/>
        <item x="188"/>
        <item x="189"/>
        <item x="63"/>
        <item x="64"/>
        <item x="65"/>
        <item x="66"/>
        <item x="67"/>
        <item x="68"/>
        <item x="69"/>
        <item x="187"/>
        <item x="70"/>
        <item x="191"/>
        <item x="71"/>
        <item x="72"/>
        <item x="73"/>
        <item x="74"/>
        <item x="75"/>
        <item x="76"/>
        <item x="77"/>
        <item x="190"/>
        <item x="78"/>
        <item x="79"/>
        <item x="80"/>
        <item x="81"/>
        <item x="82"/>
        <item x="83"/>
        <item x="84"/>
        <item x="85"/>
        <item x="86"/>
        <item x="87"/>
        <item x="88"/>
        <item x="89"/>
        <item x="90"/>
        <item x="192"/>
        <item x="91"/>
        <item x="99"/>
        <item x="100"/>
        <item x="101"/>
        <item x="102"/>
        <item x="103"/>
        <item x="104"/>
        <item x="105"/>
        <item x="106"/>
        <item x="107"/>
        <item x="194"/>
        <item x="92"/>
        <item x="195"/>
        <item x="93"/>
        <item x="94"/>
        <item x="95"/>
        <item x="96"/>
        <item x="193"/>
        <item x="97"/>
        <item x="98"/>
        <item x="108"/>
        <item x="109"/>
        <item x="196"/>
        <item x="110"/>
        <item x="197"/>
        <item x="198"/>
        <item x="199"/>
        <item x="111"/>
        <item x="200"/>
        <item x="112"/>
        <item x="113"/>
        <item x="114"/>
        <item x="115"/>
        <item x="116"/>
        <item x="117"/>
        <item x="118"/>
        <item x="119"/>
        <item x="120"/>
        <item x="121"/>
        <item x="122"/>
        <item x="201"/>
        <item x="123"/>
        <item x="202"/>
        <item x="124"/>
        <item x="131"/>
        <item x="132"/>
        <item x="133"/>
        <item x="205"/>
        <item x="206"/>
        <item x="134"/>
        <item x="135"/>
        <item x="136"/>
        <item x="207"/>
        <item x="208"/>
        <item x="125"/>
        <item x="209"/>
        <item x="210"/>
        <item x="211"/>
        <item x="126"/>
        <item x="127"/>
        <item x="128"/>
        <item x="203"/>
        <item x="204"/>
        <item x="129"/>
        <item x="130"/>
        <item x="137"/>
        <item x="144"/>
        <item x="214"/>
        <item x="145"/>
        <item x="146"/>
        <item x="215"/>
        <item x="147"/>
        <item x="216"/>
        <item x="148"/>
        <item x="149"/>
        <item x="150"/>
        <item x="138"/>
        <item x="151"/>
        <item x="152"/>
        <item x="153"/>
        <item x="154"/>
        <item x="155"/>
        <item x="217"/>
        <item x="218"/>
        <item x="219"/>
        <item x="156"/>
        <item x="220"/>
        <item x="139"/>
        <item x="221"/>
        <item x="222"/>
        <item x="223"/>
        <item x="224"/>
        <item x="225"/>
        <item x="226"/>
        <item x="227"/>
        <item x="228"/>
        <item x="229"/>
        <item x="157"/>
        <item x="140"/>
        <item x="230"/>
        <item x="231"/>
        <item x="232"/>
        <item x="233"/>
        <item x="234"/>
        <item x="141"/>
        <item x="212"/>
        <item x="142"/>
        <item x="143"/>
        <item x="213"/>
        <item x="158"/>
        <item x="166"/>
        <item x="167"/>
        <item x="168"/>
        <item x="236"/>
        <item x="237"/>
        <item x="238"/>
        <item x="169"/>
        <item x="239"/>
        <item x="159"/>
        <item x="160"/>
        <item x="161"/>
        <item x="162"/>
        <item x="163"/>
        <item x="164"/>
        <item x="165"/>
        <item x="235"/>
        <item t="default"/>
      </items>
    </pivotField>
    <pivotField showAll="0"/>
    <pivotField showAll="0">
      <items count="26">
        <item x="0"/>
        <item x="1"/>
        <item x="2"/>
        <item x="3"/>
        <item x="4"/>
        <item x="5"/>
        <item x="6"/>
        <item x="7"/>
        <item x="8"/>
        <item x="9"/>
        <item x="10"/>
        <item x="11"/>
        <item x="12"/>
        <item x="13"/>
        <item x="14"/>
        <item x="15"/>
        <item x="16"/>
        <item x="17"/>
        <item x="18"/>
        <item x="19"/>
        <item x="20"/>
        <item x="21"/>
        <item x="22"/>
        <item x="23"/>
        <item x="24"/>
        <item t="default"/>
      </items>
    </pivotField>
    <pivotField showAll="0"/>
    <pivotField showAll="0"/>
    <pivotField showAll="0"/>
    <pivotField showAll="0"/>
    <pivotField axis="axisCol" dataField="1" multipleItemSelectionAllowed="1" showAll="0" defaultSubtotal="0">
      <items count="8">
        <item h="1" x="2"/>
        <item x="0"/>
        <item x="1"/>
        <item x="6"/>
        <item x="4"/>
        <item x="7"/>
        <item x="5"/>
        <item x="3"/>
      </items>
    </pivotField>
    <pivotField showAll="0"/>
    <pivotField showAll="0"/>
    <pivotField showAll="0">
      <items count="3">
        <item x="1"/>
        <item x="0"/>
        <item t="default"/>
      </items>
    </pivotField>
    <pivotField showAll="0"/>
    <pivotField showAll="0"/>
    <pivotField multipleItemSelectionAllowed="1" showAll="0">
      <items count="3">
        <item h="1" x="1"/>
        <item x="0"/>
        <item t="default"/>
      </items>
    </pivotField>
  </pivotFields>
  <rowFields count="1">
    <field x="0"/>
  </rowFields>
  <rowItems count="18">
    <i>
      <x/>
    </i>
    <i>
      <x v="1"/>
    </i>
    <i>
      <x v="2"/>
    </i>
    <i>
      <x v="3"/>
    </i>
    <i>
      <x v="4"/>
    </i>
    <i>
      <x v="5"/>
    </i>
    <i>
      <x v="6"/>
    </i>
    <i>
      <x v="7"/>
    </i>
    <i>
      <x v="8"/>
    </i>
    <i>
      <x v="9"/>
    </i>
    <i>
      <x v="10"/>
    </i>
    <i>
      <x v="11"/>
    </i>
    <i>
      <x v="12"/>
    </i>
    <i>
      <x v="13"/>
    </i>
    <i>
      <x v="14"/>
    </i>
    <i>
      <x v="15"/>
    </i>
    <i>
      <x v="16"/>
    </i>
    <i t="grand">
      <x/>
    </i>
  </rowItems>
  <colFields count="1">
    <field x="10"/>
  </colFields>
  <colItems count="8">
    <i>
      <x v="1"/>
    </i>
    <i>
      <x v="2"/>
    </i>
    <i>
      <x v="3"/>
    </i>
    <i>
      <x v="4"/>
    </i>
    <i>
      <x v="5"/>
    </i>
    <i>
      <x v="6"/>
    </i>
    <i>
      <x v="7"/>
    </i>
    <i t="grand">
      <x/>
    </i>
  </colItems>
  <dataFields count="1">
    <dataField name="Count of Tailoring Action" fld="10" subtotal="count"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D251" headerRowDxfId="8" dataDxfId="7" totalsRowDxfId="6">
  <tableColumns count="4">
    <tableColumn id="1" xr3:uid="{00000000-0010-0000-0000-000001000000}" name="Main Control" dataDxfId="5"/>
    <tableColumn id="2" xr3:uid="{00000000-0010-0000-0000-000002000000}" name="Control Enhancement" dataDxfId="4"/>
    <tableColumn id="4" xr3:uid="{C5AA2D65-97C8-0949-BEC8-30B42F4DC336}" name="Combined" dataDxfId="3">
      <calculatedColumnFormula>CONCATENATE(Table_1[[#This Row],[Main Control]],"-",Table_1[[#This Row],[Control Enhancement]])</calculatedColumnFormula>
    </tableColumn>
    <tableColumn id="3" xr3:uid="{00000000-0010-0000-0000-000003000000}" name="Related Controls" dataDxfId="2"/>
  </tableColumns>
  <tableStyleInfo showFirstColumn="1" showLastColumn="1"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117" Type="http://schemas.openxmlformats.org/officeDocument/2006/relationships/hyperlink" Target="https://nvd.nist.gov/800-53/Rev4/control/MA-4" TargetMode="External"/><Relationship Id="rId21" Type="http://schemas.openxmlformats.org/officeDocument/2006/relationships/hyperlink" Target="https://nvd.nist.gov/800-53/Rev4/control/AC-20" TargetMode="External"/><Relationship Id="rId42" Type="http://schemas.openxmlformats.org/officeDocument/2006/relationships/hyperlink" Target="https://nvd.nist.gov/800-53/Rev4/control/AU-8" TargetMode="External"/><Relationship Id="rId63" Type="http://schemas.openxmlformats.org/officeDocument/2006/relationships/hyperlink" Target="https://nvd.nist.gov/800-53/Rev4/control/CM-1" TargetMode="External"/><Relationship Id="rId84" Type="http://schemas.openxmlformats.org/officeDocument/2006/relationships/hyperlink" Target="https://nvd.nist.gov/800-53/Rev4/control/CP-8" TargetMode="External"/><Relationship Id="rId138" Type="http://schemas.openxmlformats.org/officeDocument/2006/relationships/hyperlink" Target="https://nvd.nist.gov/800-53/Rev4/control/PE-5" TargetMode="External"/><Relationship Id="rId159" Type="http://schemas.openxmlformats.org/officeDocument/2006/relationships/hyperlink" Target="https://nvd.nist.gov/800-53/Rev4/control/PL-2?baseline=high" TargetMode="External"/><Relationship Id="rId170" Type="http://schemas.openxmlformats.org/officeDocument/2006/relationships/hyperlink" Target="https://nvd.nist.gov/800-53/Rev4/control/PS-6" TargetMode="External"/><Relationship Id="rId191" Type="http://schemas.openxmlformats.org/officeDocument/2006/relationships/hyperlink" Target="https://nvd.nist.gov/800-53/Rev4/control/SA-16" TargetMode="External"/><Relationship Id="rId205" Type="http://schemas.openxmlformats.org/officeDocument/2006/relationships/hyperlink" Target="https://nvd.nist.gov/800-53/Rev4/control/SC-13" TargetMode="External"/><Relationship Id="rId226" Type="http://schemas.openxmlformats.org/officeDocument/2006/relationships/hyperlink" Target="https://nvd.nist.gov/800-53/Rev4/control/SI-8" TargetMode="External"/><Relationship Id="rId107" Type="http://schemas.openxmlformats.org/officeDocument/2006/relationships/hyperlink" Target="https://nvd.nist.gov/800-53/Rev4/control/IR-6?baseline=moderate" TargetMode="External"/><Relationship Id="rId11" Type="http://schemas.openxmlformats.org/officeDocument/2006/relationships/hyperlink" Target="https://nvd.nist.gov/800-53/Rev4/control/AC-11?baseline=moderate" TargetMode="External"/><Relationship Id="rId32" Type="http://schemas.openxmlformats.org/officeDocument/2006/relationships/hyperlink" Target="https://nvd.nist.gov/800-53/Rev4/control/AU-2?baseline=moderate" TargetMode="External"/><Relationship Id="rId53" Type="http://schemas.openxmlformats.org/officeDocument/2006/relationships/hyperlink" Target="https://nvd.nist.gov/800-53/Rev4/control/CA-3" TargetMode="External"/><Relationship Id="rId74" Type="http://schemas.openxmlformats.org/officeDocument/2006/relationships/hyperlink" Target="https://nvd.nist.gov/800-53/Rev4/control/CM-10" TargetMode="External"/><Relationship Id="rId128" Type="http://schemas.openxmlformats.org/officeDocument/2006/relationships/hyperlink" Target="https://nvd.nist.gov/800-53/Rev4/control/MP-5?baseline=high" TargetMode="External"/><Relationship Id="rId149" Type="http://schemas.openxmlformats.org/officeDocument/2006/relationships/hyperlink" Target="https://nvd.nist.gov/800-53/Rev4/control/PE-13?baseline=moderate" TargetMode="External"/><Relationship Id="rId5" Type="http://schemas.openxmlformats.org/officeDocument/2006/relationships/hyperlink" Target="https://nvd.nist.gov/800-53/Rev4/control/AC-5" TargetMode="External"/><Relationship Id="rId95" Type="http://schemas.openxmlformats.org/officeDocument/2006/relationships/hyperlink" Target="https://nvd.nist.gov/800-53/Rev4/control/IA-7" TargetMode="External"/><Relationship Id="rId160" Type="http://schemas.openxmlformats.org/officeDocument/2006/relationships/hyperlink" Target="https://nvd.nist.gov/800-53/Rev4/control/PL-4" TargetMode="External"/><Relationship Id="rId181" Type="http://schemas.openxmlformats.org/officeDocument/2006/relationships/hyperlink" Target="https://nvd.nist.gov/800-53/Rev4/control/SA-4?baseline=low" TargetMode="External"/><Relationship Id="rId216" Type="http://schemas.openxmlformats.org/officeDocument/2006/relationships/hyperlink" Target="https://nvd.nist.gov/800-53/Rev4/control/SC-39" TargetMode="External"/><Relationship Id="rId22" Type="http://schemas.openxmlformats.org/officeDocument/2006/relationships/hyperlink" Target="https://nvd.nist.gov/800-53/Rev4/control/AC-21" TargetMode="External"/><Relationship Id="rId43" Type="http://schemas.openxmlformats.org/officeDocument/2006/relationships/hyperlink" Target="https://nvd.nist.gov/800-53/Rev4/control/AU-8?baseline=moderate" TargetMode="External"/><Relationship Id="rId64" Type="http://schemas.openxmlformats.org/officeDocument/2006/relationships/hyperlink" Target="https://nvd.nist.gov/800-53/Rev4/control/CM-2" TargetMode="External"/><Relationship Id="rId118" Type="http://schemas.openxmlformats.org/officeDocument/2006/relationships/hyperlink" Target="https://nvd.nist.gov/800-53/Rev4/control/MA-4?baseline=moderate" TargetMode="External"/><Relationship Id="rId139" Type="http://schemas.openxmlformats.org/officeDocument/2006/relationships/hyperlink" Target="https://nvd.nist.gov/800-53/Rev4/control/PE-6" TargetMode="External"/><Relationship Id="rId85" Type="http://schemas.openxmlformats.org/officeDocument/2006/relationships/hyperlink" Target="https://nvd.nist.gov/800-53/Rev4/control/CP-9" TargetMode="External"/><Relationship Id="rId150" Type="http://schemas.openxmlformats.org/officeDocument/2006/relationships/hyperlink" Target="https://nvd.nist.gov/800-53/Rev4/control/PE-14" TargetMode="External"/><Relationship Id="rId171" Type="http://schemas.openxmlformats.org/officeDocument/2006/relationships/hyperlink" Target="https://nvd.nist.gov/800-53/Rev4/control/PS-7" TargetMode="External"/><Relationship Id="rId192" Type="http://schemas.openxmlformats.org/officeDocument/2006/relationships/hyperlink" Target="https://nvd.nist.gov/800-53/Rev4/control/SA-17" TargetMode="External"/><Relationship Id="rId206" Type="http://schemas.openxmlformats.org/officeDocument/2006/relationships/hyperlink" Target="https://nvd.nist.gov/800-53/Rev4/control/SC-15" TargetMode="External"/><Relationship Id="rId227" Type="http://schemas.openxmlformats.org/officeDocument/2006/relationships/hyperlink" Target="https://nvd.nist.gov/800-53/Rev4/control/SI-10" TargetMode="External"/><Relationship Id="rId12" Type="http://schemas.openxmlformats.org/officeDocument/2006/relationships/hyperlink" Target="https://nvd.nist.gov/800-53/Rev4/control/AC-11?baseline=high" TargetMode="External"/><Relationship Id="rId33" Type="http://schemas.openxmlformats.org/officeDocument/2006/relationships/hyperlink" Target="https://nvd.nist.gov/800-53/Rev4/control/AU-2?baseline=high" TargetMode="External"/><Relationship Id="rId108" Type="http://schemas.openxmlformats.org/officeDocument/2006/relationships/hyperlink" Target="https://nvd.nist.gov/800-53/Rev4/control/IR-6?baseline=high" TargetMode="External"/><Relationship Id="rId129" Type="http://schemas.openxmlformats.org/officeDocument/2006/relationships/hyperlink" Target="https://nvd.nist.gov/800-53/Rev4/control/MP-6" TargetMode="External"/><Relationship Id="rId54" Type="http://schemas.openxmlformats.org/officeDocument/2006/relationships/hyperlink" Target="https://nvd.nist.gov/800-53/Rev4/control/CA-3?baseline=moderate" TargetMode="External"/><Relationship Id="rId75" Type="http://schemas.openxmlformats.org/officeDocument/2006/relationships/hyperlink" Target="https://nvd.nist.gov/800-53/Rev4/control/CM-11" TargetMode="External"/><Relationship Id="rId96" Type="http://schemas.openxmlformats.org/officeDocument/2006/relationships/hyperlink" Target="https://nvd.nist.gov/800-53/Rev4/control/IA-8" TargetMode="External"/><Relationship Id="rId140" Type="http://schemas.openxmlformats.org/officeDocument/2006/relationships/hyperlink" Target="https://nvd.nist.gov/800-53/Rev4/control/PE-6?baseline=moderate" TargetMode="External"/><Relationship Id="rId161" Type="http://schemas.openxmlformats.org/officeDocument/2006/relationships/hyperlink" Target="https://nvd.nist.gov/800-53/Rev4/control/PL-4?baseline=moderate" TargetMode="External"/><Relationship Id="rId182" Type="http://schemas.openxmlformats.org/officeDocument/2006/relationships/hyperlink" Target="https://nvd.nist.gov/800-53/Rev4/control/SA-5" TargetMode="External"/><Relationship Id="rId217" Type="http://schemas.openxmlformats.org/officeDocument/2006/relationships/hyperlink" Target="https://nvd.nist.gov/800-53/Rev4/control/SI-1" TargetMode="External"/><Relationship Id="rId6" Type="http://schemas.openxmlformats.org/officeDocument/2006/relationships/hyperlink" Target="https://nvd.nist.gov/800-53/Rev4/control/AC-6" TargetMode="External"/><Relationship Id="rId23" Type="http://schemas.openxmlformats.org/officeDocument/2006/relationships/hyperlink" Target="https://nvd.nist.gov/800-53/Rev4/control/AC-22" TargetMode="External"/><Relationship Id="rId119" Type="http://schemas.openxmlformats.org/officeDocument/2006/relationships/hyperlink" Target="https://nvd.nist.gov/800-53/Rev4/control/MA-5" TargetMode="External"/><Relationship Id="rId44" Type="http://schemas.openxmlformats.org/officeDocument/2006/relationships/hyperlink" Target="https://nvd.nist.gov/800-53/Rev4/control/AU-8?baseline=high" TargetMode="External"/><Relationship Id="rId65" Type="http://schemas.openxmlformats.org/officeDocument/2006/relationships/hyperlink" Target="https://nvd.nist.gov/800-53/Rev4/control/CM-3" TargetMode="External"/><Relationship Id="rId86" Type="http://schemas.openxmlformats.org/officeDocument/2006/relationships/hyperlink" Target="https://nvd.nist.gov/800-53/Rev4/control/CP-9?baseline=moderate" TargetMode="External"/><Relationship Id="rId130" Type="http://schemas.openxmlformats.org/officeDocument/2006/relationships/hyperlink" Target="https://nvd.nist.gov/800-53/Rev4/control/MP-7" TargetMode="External"/><Relationship Id="rId151" Type="http://schemas.openxmlformats.org/officeDocument/2006/relationships/hyperlink" Target="https://nvd.nist.gov/800-53/Rev4/control/PE-15" TargetMode="External"/><Relationship Id="rId172" Type="http://schemas.openxmlformats.org/officeDocument/2006/relationships/hyperlink" Target="https://nvd.nist.gov/800-53/Rev4/control/PS-8" TargetMode="External"/><Relationship Id="rId193" Type="http://schemas.openxmlformats.org/officeDocument/2006/relationships/hyperlink" Target="https://nvd.nist.gov/800-53/Rev4/control/SC-1" TargetMode="External"/><Relationship Id="rId207" Type="http://schemas.openxmlformats.org/officeDocument/2006/relationships/hyperlink" Target="https://nvd.nist.gov/800-53/Rev4/control/SC-17" TargetMode="External"/><Relationship Id="rId228" Type="http://schemas.openxmlformats.org/officeDocument/2006/relationships/hyperlink" Target="https://nvd.nist.gov/800-53/Rev4/control/SI-11" TargetMode="External"/><Relationship Id="rId13" Type="http://schemas.openxmlformats.org/officeDocument/2006/relationships/hyperlink" Target="https://nvd.nist.gov/800-53/Rev4/control/AC-12" TargetMode="External"/><Relationship Id="rId109" Type="http://schemas.openxmlformats.org/officeDocument/2006/relationships/hyperlink" Target="https://nvd.nist.gov/800-53/Rev4/control/IR-7" TargetMode="External"/><Relationship Id="rId34" Type="http://schemas.openxmlformats.org/officeDocument/2006/relationships/hyperlink" Target="https://nvd.nist.gov/800-53/Rev4/control/AU-3" TargetMode="External"/><Relationship Id="rId55" Type="http://schemas.openxmlformats.org/officeDocument/2006/relationships/hyperlink" Target="https://nvd.nist.gov/800-53/Rev4/control/CA-3?baseline=high" TargetMode="External"/><Relationship Id="rId76" Type="http://schemas.openxmlformats.org/officeDocument/2006/relationships/hyperlink" Target="https://nvd.nist.gov/800-53/Rev4/control/CP-1" TargetMode="External"/><Relationship Id="rId97" Type="http://schemas.openxmlformats.org/officeDocument/2006/relationships/hyperlink" Target="https://nvd.nist.gov/800-53/Rev4/control/IR-1" TargetMode="External"/><Relationship Id="rId120" Type="http://schemas.openxmlformats.org/officeDocument/2006/relationships/hyperlink" Target="https://nvd.nist.gov/800-53/Rev4/control/MA-5?baseline=high" TargetMode="External"/><Relationship Id="rId141" Type="http://schemas.openxmlformats.org/officeDocument/2006/relationships/hyperlink" Target="https://nvd.nist.gov/800-53/Rev4/control/PE-8" TargetMode="External"/><Relationship Id="rId7" Type="http://schemas.openxmlformats.org/officeDocument/2006/relationships/hyperlink" Target="https://nvd.nist.gov/800-53/Rev4/control/AC-7" TargetMode="External"/><Relationship Id="rId162" Type="http://schemas.openxmlformats.org/officeDocument/2006/relationships/hyperlink" Target="https://nvd.nist.gov/800-53/Rev4/control/PL-4?baseline=high" TargetMode="External"/><Relationship Id="rId183" Type="http://schemas.openxmlformats.org/officeDocument/2006/relationships/hyperlink" Target="https://nvd.nist.gov/800-53/Rev4/control/SA-8" TargetMode="External"/><Relationship Id="rId218" Type="http://schemas.openxmlformats.org/officeDocument/2006/relationships/hyperlink" Target="https://nvd.nist.gov/800-53/Rev4/control/SI-2" TargetMode="External"/><Relationship Id="rId24" Type="http://schemas.openxmlformats.org/officeDocument/2006/relationships/hyperlink" Target="https://nvd.nist.gov/800-53/Rev4/control/AT-1" TargetMode="External"/><Relationship Id="rId45" Type="http://schemas.openxmlformats.org/officeDocument/2006/relationships/hyperlink" Target="https://nvd.nist.gov/800-53/Rev4/control/AU-9" TargetMode="External"/><Relationship Id="rId66" Type="http://schemas.openxmlformats.org/officeDocument/2006/relationships/hyperlink" Target="https://nvd.nist.gov/800-53/Rev4/control/CM-3?baseline=moderate" TargetMode="External"/><Relationship Id="rId87" Type="http://schemas.openxmlformats.org/officeDocument/2006/relationships/hyperlink" Target="https://nvd.nist.gov/800-53/Rev4/control/CP-10" TargetMode="External"/><Relationship Id="rId110" Type="http://schemas.openxmlformats.org/officeDocument/2006/relationships/hyperlink" Target="https://nvd.nist.gov/800-53/Rev4/control/IR-7?baseline=moderate" TargetMode="External"/><Relationship Id="rId131" Type="http://schemas.openxmlformats.org/officeDocument/2006/relationships/hyperlink" Target="https://nvd.nist.gov/800-53/Rev4/control/MP-7?baseline=moderate" TargetMode="External"/><Relationship Id="rId152" Type="http://schemas.openxmlformats.org/officeDocument/2006/relationships/hyperlink" Target="https://nvd.nist.gov/800-53/Rev4/control/PE-15?baseline=high" TargetMode="External"/><Relationship Id="rId173" Type="http://schemas.openxmlformats.org/officeDocument/2006/relationships/hyperlink" Target="https://nvd.nist.gov/800-53/Rev4/control/RA-1" TargetMode="External"/><Relationship Id="rId194" Type="http://schemas.openxmlformats.org/officeDocument/2006/relationships/hyperlink" Target="https://nvd.nist.gov/800-53/Rev4/control/SC-2" TargetMode="External"/><Relationship Id="rId208" Type="http://schemas.openxmlformats.org/officeDocument/2006/relationships/hyperlink" Target="https://nvd.nist.gov/800-53/Rev4/control/SC-18" TargetMode="External"/><Relationship Id="rId229" Type="http://schemas.openxmlformats.org/officeDocument/2006/relationships/hyperlink" Target="https://nvd.nist.gov/800-53/Rev4/control/SI-12" TargetMode="External"/><Relationship Id="rId14" Type="http://schemas.openxmlformats.org/officeDocument/2006/relationships/hyperlink" Target="https://nvd.nist.gov/800-53/Rev4/control/AC-14" TargetMode="External"/><Relationship Id="rId35" Type="http://schemas.openxmlformats.org/officeDocument/2006/relationships/hyperlink" Target="https://nvd.nist.gov/800-53/Rev4/control/AU-3?baseline=moderate" TargetMode="External"/><Relationship Id="rId56" Type="http://schemas.openxmlformats.org/officeDocument/2006/relationships/hyperlink" Target="https://nvd.nist.gov/800-53/Rev4/control/CA-5" TargetMode="External"/><Relationship Id="rId77" Type="http://schemas.openxmlformats.org/officeDocument/2006/relationships/hyperlink" Target="https://nvd.nist.gov/800-53/Rev4/control/CP-2" TargetMode="External"/><Relationship Id="rId100" Type="http://schemas.openxmlformats.org/officeDocument/2006/relationships/hyperlink" Target="https://nvd.nist.gov/800-53/Rev4/control/IR-3?baseline=moderate" TargetMode="External"/><Relationship Id="rId8" Type="http://schemas.openxmlformats.org/officeDocument/2006/relationships/hyperlink" Target="https://nvd.nist.gov/800-53/Rev4/control/AC-8" TargetMode="External"/><Relationship Id="rId98" Type="http://schemas.openxmlformats.org/officeDocument/2006/relationships/hyperlink" Target="https://nvd.nist.gov/800-53/Rev4/control/IR-2" TargetMode="External"/><Relationship Id="rId121" Type="http://schemas.openxmlformats.org/officeDocument/2006/relationships/hyperlink" Target="https://nvd.nist.gov/800-53/Rev4/control/MA-6" TargetMode="External"/><Relationship Id="rId142" Type="http://schemas.openxmlformats.org/officeDocument/2006/relationships/hyperlink" Target="https://nvd.nist.gov/800-53/Rev4/control/PE-8?baseline=high" TargetMode="External"/><Relationship Id="rId163" Type="http://schemas.openxmlformats.org/officeDocument/2006/relationships/hyperlink" Target="https://nvd.nist.gov/800-53/Rev4/control/PL-8" TargetMode="External"/><Relationship Id="rId184" Type="http://schemas.openxmlformats.org/officeDocument/2006/relationships/hyperlink" Target="https://nvd.nist.gov/800-53/Rev4/control/SA-9" TargetMode="External"/><Relationship Id="rId219" Type="http://schemas.openxmlformats.org/officeDocument/2006/relationships/hyperlink" Target="https://nvd.nist.gov/800-53/Rev4/control/SI-2?baseline=moderate" TargetMode="External"/><Relationship Id="rId230" Type="http://schemas.openxmlformats.org/officeDocument/2006/relationships/hyperlink" Target="https://nvd.nist.gov/800-53/Rev4/control/SI-16" TargetMode="External"/><Relationship Id="rId25" Type="http://schemas.openxmlformats.org/officeDocument/2006/relationships/hyperlink" Target="https://nvd.nist.gov/800-53/Rev4/control/AT-2" TargetMode="External"/><Relationship Id="rId46" Type="http://schemas.openxmlformats.org/officeDocument/2006/relationships/hyperlink" Target="https://nvd.nist.gov/800-53/Rev4/control/AU-9?baseline=moderate" TargetMode="External"/><Relationship Id="rId67" Type="http://schemas.openxmlformats.org/officeDocument/2006/relationships/hyperlink" Target="https://nvd.nist.gov/800-53/Rev4/control/CM-4" TargetMode="External"/><Relationship Id="rId116" Type="http://schemas.openxmlformats.org/officeDocument/2006/relationships/hyperlink" Target="https://nvd.nist.gov/800-53/Rev4/control/MA-3" TargetMode="External"/><Relationship Id="rId137" Type="http://schemas.openxmlformats.org/officeDocument/2006/relationships/hyperlink" Target="https://nvd.nist.gov/800-53/Rev4/control/PE-4" TargetMode="External"/><Relationship Id="rId158" Type="http://schemas.openxmlformats.org/officeDocument/2006/relationships/hyperlink" Target="https://nvd.nist.gov/800-53/Rev4/control/PL-2?baseline=moderate" TargetMode="External"/><Relationship Id="rId20" Type="http://schemas.openxmlformats.org/officeDocument/2006/relationships/hyperlink" Target="https://nvd.nist.gov/800-53/Rev4/control/AC-19?baseline=high" TargetMode="External"/><Relationship Id="rId41" Type="http://schemas.openxmlformats.org/officeDocument/2006/relationships/hyperlink" Target="https://nvd.nist.gov/800-53/Rev4/control/AU-7?baseline=high" TargetMode="External"/><Relationship Id="rId62" Type="http://schemas.openxmlformats.org/officeDocument/2006/relationships/hyperlink" Target="https://nvd.nist.gov/800-53/Rev4/control/CA-9" TargetMode="External"/><Relationship Id="rId83" Type="http://schemas.openxmlformats.org/officeDocument/2006/relationships/hyperlink" Target="https://nvd.nist.gov/800-53/Rev4/control/CP-7" TargetMode="External"/><Relationship Id="rId88" Type="http://schemas.openxmlformats.org/officeDocument/2006/relationships/hyperlink" Target="https://nvd.nist.gov/800-53/Rev4/control/CP-10?baseline=moderate" TargetMode="External"/><Relationship Id="rId111" Type="http://schemas.openxmlformats.org/officeDocument/2006/relationships/hyperlink" Target="https://nvd.nist.gov/800-53/Rev4/control/IR-7?baseline=high" TargetMode="External"/><Relationship Id="rId132" Type="http://schemas.openxmlformats.org/officeDocument/2006/relationships/hyperlink" Target="https://nvd.nist.gov/800-53/Rev4/control/MP-7?baseline=high" TargetMode="External"/><Relationship Id="rId153" Type="http://schemas.openxmlformats.org/officeDocument/2006/relationships/hyperlink" Target="https://nvd.nist.gov/800-53/Rev4/control/PE-16" TargetMode="External"/><Relationship Id="rId174" Type="http://schemas.openxmlformats.org/officeDocument/2006/relationships/hyperlink" Target="https://nvd.nist.gov/800-53/Rev4/control/RA-2" TargetMode="External"/><Relationship Id="rId179" Type="http://schemas.openxmlformats.org/officeDocument/2006/relationships/hyperlink" Target="https://nvd.nist.gov/800-53/Rev4/control/SA-3" TargetMode="External"/><Relationship Id="rId195" Type="http://schemas.openxmlformats.org/officeDocument/2006/relationships/hyperlink" Target="https://nvd.nist.gov/800-53/Rev4/control/SC-3" TargetMode="External"/><Relationship Id="rId209" Type="http://schemas.openxmlformats.org/officeDocument/2006/relationships/hyperlink" Target="https://nvd.nist.gov/800-53/Rev4/control/SC-19" TargetMode="External"/><Relationship Id="rId190" Type="http://schemas.openxmlformats.org/officeDocument/2006/relationships/hyperlink" Target="https://nvd.nist.gov/800-53/Rev4/control/SA-15" TargetMode="External"/><Relationship Id="rId204" Type="http://schemas.openxmlformats.org/officeDocument/2006/relationships/hyperlink" Target="https://nvd.nist.gov/800-53/Rev4/control/SC-12?baseline=high" TargetMode="External"/><Relationship Id="rId220" Type="http://schemas.openxmlformats.org/officeDocument/2006/relationships/hyperlink" Target="https://nvd.nist.gov/800-53/Rev4/control/SI-3" TargetMode="External"/><Relationship Id="rId225" Type="http://schemas.openxmlformats.org/officeDocument/2006/relationships/hyperlink" Target="https://nvd.nist.gov/800-53/Rev4/control/SI-7" TargetMode="External"/><Relationship Id="rId15" Type="http://schemas.openxmlformats.org/officeDocument/2006/relationships/hyperlink" Target="https://nvd.nist.gov/800-53/Rev4/control/AC-17" TargetMode="External"/><Relationship Id="rId36" Type="http://schemas.openxmlformats.org/officeDocument/2006/relationships/hyperlink" Target="https://nvd.nist.gov/800-53/Rev4/control/AU-4" TargetMode="External"/><Relationship Id="rId57" Type="http://schemas.openxmlformats.org/officeDocument/2006/relationships/hyperlink" Target="https://nvd.nist.gov/800-53/Rev4/control/CA-6" TargetMode="External"/><Relationship Id="rId106" Type="http://schemas.openxmlformats.org/officeDocument/2006/relationships/hyperlink" Target="https://nvd.nist.gov/800-53/Rev4/control/IR-6" TargetMode="External"/><Relationship Id="rId127" Type="http://schemas.openxmlformats.org/officeDocument/2006/relationships/hyperlink" Target="https://nvd.nist.gov/800-53/Rev4/control/MP-5?baseline=moderate" TargetMode="External"/><Relationship Id="rId10" Type="http://schemas.openxmlformats.org/officeDocument/2006/relationships/hyperlink" Target="https://nvd.nist.gov/800-53/Rev4/control/AC-11" TargetMode="External"/><Relationship Id="rId31" Type="http://schemas.openxmlformats.org/officeDocument/2006/relationships/hyperlink" Target="https://nvd.nist.gov/800-53/Rev4/control/AU-2" TargetMode="External"/><Relationship Id="rId52" Type="http://schemas.openxmlformats.org/officeDocument/2006/relationships/hyperlink" Target="https://nvd.nist.gov/800-53/Rev4/control/CA-2?baseline=moderate" TargetMode="External"/><Relationship Id="rId73" Type="http://schemas.openxmlformats.org/officeDocument/2006/relationships/hyperlink" Target="https://nvd.nist.gov/800-53/Rev4/control/CM-9" TargetMode="External"/><Relationship Id="rId78" Type="http://schemas.openxmlformats.org/officeDocument/2006/relationships/hyperlink" Target="https://nvd.nist.gov/800-53/Rev4/control/CP-3" TargetMode="External"/><Relationship Id="rId94" Type="http://schemas.openxmlformats.org/officeDocument/2006/relationships/hyperlink" Target="https://nvd.nist.gov/800-53/Rev4/control/IA-6" TargetMode="External"/><Relationship Id="rId99" Type="http://schemas.openxmlformats.org/officeDocument/2006/relationships/hyperlink" Target="https://nvd.nist.gov/800-53/Rev4/control/IR-3" TargetMode="External"/><Relationship Id="rId101" Type="http://schemas.openxmlformats.org/officeDocument/2006/relationships/hyperlink" Target="https://nvd.nist.gov/800-53/Rev4/control/IR-3?baseline=high" TargetMode="External"/><Relationship Id="rId122" Type="http://schemas.openxmlformats.org/officeDocument/2006/relationships/hyperlink" Target="https://nvd.nist.gov/800-53/Rev4/control/MP-1" TargetMode="External"/><Relationship Id="rId143" Type="http://schemas.openxmlformats.org/officeDocument/2006/relationships/hyperlink" Target="https://nvd.nist.gov/800-53/Rev4/control/PE-9" TargetMode="External"/><Relationship Id="rId148" Type="http://schemas.openxmlformats.org/officeDocument/2006/relationships/hyperlink" Target="https://nvd.nist.gov/800-53/Rev4/control/PE-13" TargetMode="External"/><Relationship Id="rId164" Type="http://schemas.openxmlformats.org/officeDocument/2006/relationships/hyperlink" Target="https://nvd.nist.gov/800-53/Rev4/control/PS-1" TargetMode="External"/><Relationship Id="rId169" Type="http://schemas.openxmlformats.org/officeDocument/2006/relationships/hyperlink" Target="https://nvd.nist.gov/800-53/Rev4/control/PS-5" TargetMode="External"/><Relationship Id="rId185" Type="http://schemas.openxmlformats.org/officeDocument/2006/relationships/hyperlink" Target="https://nvd.nist.gov/800-53/Rev4/control/SA-9?baseline=moderate" TargetMode="External"/><Relationship Id="rId4" Type="http://schemas.openxmlformats.org/officeDocument/2006/relationships/hyperlink" Target="https://nvd.nist.gov/800-53/Rev4/control/AC-4" TargetMode="External"/><Relationship Id="rId9" Type="http://schemas.openxmlformats.org/officeDocument/2006/relationships/hyperlink" Target="https://nvd.nist.gov/800-53/Rev4/control/AC-10" TargetMode="External"/><Relationship Id="rId180" Type="http://schemas.openxmlformats.org/officeDocument/2006/relationships/hyperlink" Target="https://nvd.nist.gov/800-53/Rev4/control/SA-4" TargetMode="External"/><Relationship Id="rId210" Type="http://schemas.openxmlformats.org/officeDocument/2006/relationships/hyperlink" Target="https://nvd.nist.gov/800-53/Rev4/control/SC-20" TargetMode="External"/><Relationship Id="rId215" Type="http://schemas.openxmlformats.org/officeDocument/2006/relationships/hyperlink" Target="https://nvd.nist.gov/800-53/Rev4/control/SC-28" TargetMode="External"/><Relationship Id="rId26" Type="http://schemas.openxmlformats.org/officeDocument/2006/relationships/hyperlink" Target="https://nvd.nist.gov/800-53/Rev4/control/AT-2?baseline=moderate" TargetMode="External"/><Relationship Id="rId47" Type="http://schemas.openxmlformats.org/officeDocument/2006/relationships/hyperlink" Target="https://nvd.nist.gov/800-53/Rev4/control/AU-10" TargetMode="External"/><Relationship Id="rId68" Type="http://schemas.openxmlformats.org/officeDocument/2006/relationships/hyperlink" Target="https://nvd.nist.gov/800-53/Rev4/control/CM-4?baseline=high" TargetMode="External"/><Relationship Id="rId89" Type="http://schemas.openxmlformats.org/officeDocument/2006/relationships/hyperlink" Target="https://nvd.nist.gov/800-53/Rev4/control/IA-1" TargetMode="External"/><Relationship Id="rId112" Type="http://schemas.openxmlformats.org/officeDocument/2006/relationships/hyperlink" Target="https://nvd.nist.gov/800-53/Rev4/control/IR-8" TargetMode="External"/><Relationship Id="rId133" Type="http://schemas.openxmlformats.org/officeDocument/2006/relationships/hyperlink" Target="https://nvd.nist.gov/800-53/Rev4/control/PE-1" TargetMode="External"/><Relationship Id="rId154" Type="http://schemas.openxmlformats.org/officeDocument/2006/relationships/hyperlink" Target="https://nvd.nist.gov/800-53/Rev4/control/PE-17" TargetMode="External"/><Relationship Id="rId175" Type="http://schemas.openxmlformats.org/officeDocument/2006/relationships/hyperlink" Target="https://nvd.nist.gov/800-53/Rev4/control/RA-3" TargetMode="External"/><Relationship Id="rId196" Type="http://schemas.openxmlformats.org/officeDocument/2006/relationships/hyperlink" Target="https://nvd.nist.gov/800-53/Rev4/control/SC-4" TargetMode="External"/><Relationship Id="rId200" Type="http://schemas.openxmlformats.org/officeDocument/2006/relationships/hyperlink" Target="https://nvd.nist.gov/800-53/Rev4/control/SC-8?baseline=moderate" TargetMode="External"/><Relationship Id="rId16" Type="http://schemas.openxmlformats.org/officeDocument/2006/relationships/hyperlink" Target="https://nvd.nist.gov/800-53/Rev4/control/AC-18" TargetMode="External"/><Relationship Id="rId221" Type="http://schemas.openxmlformats.org/officeDocument/2006/relationships/hyperlink" Target="https://nvd.nist.gov/800-53/Rev4/control/SI-4" TargetMode="External"/><Relationship Id="rId37" Type="http://schemas.openxmlformats.org/officeDocument/2006/relationships/hyperlink" Target="https://nvd.nist.gov/800-53/Rev4/control/AU-5" TargetMode="External"/><Relationship Id="rId58" Type="http://schemas.openxmlformats.org/officeDocument/2006/relationships/hyperlink" Target="https://nvd.nist.gov/800-53/Rev4/control/CA-7" TargetMode="External"/><Relationship Id="rId79" Type="http://schemas.openxmlformats.org/officeDocument/2006/relationships/hyperlink" Target="https://nvd.nist.gov/800-53/Rev4/control/CP-3?baseline=high" TargetMode="External"/><Relationship Id="rId102" Type="http://schemas.openxmlformats.org/officeDocument/2006/relationships/hyperlink" Target="https://nvd.nist.gov/800-53/Rev4/control/IR-4" TargetMode="External"/><Relationship Id="rId123" Type="http://schemas.openxmlformats.org/officeDocument/2006/relationships/hyperlink" Target="https://nvd.nist.gov/800-53/Rev4/control/MP-2" TargetMode="External"/><Relationship Id="rId144" Type="http://schemas.openxmlformats.org/officeDocument/2006/relationships/hyperlink" Target="https://nvd.nist.gov/800-53/Rev4/control/PE-10" TargetMode="External"/><Relationship Id="rId90" Type="http://schemas.openxmlformats.org/officeDocument/2006/relationships/hyperlink" Target="https://nvd.nist.gov/800-53/Rev4/control/IA-2" TargetMode="External"/><Relationship Id="rId165" Type="http://schemas.openxmlformats.org/officeDocument/2006/relationships/hyperlink" Target="https://nvd.nist.gov/800-53/Rev4/control/PS-2" TargetMode="External"/><Relationship Id="rId186" Type="http://schemas.openxmlformats.org/officeDocument/2006/relationships/hyperlink" Target="https://nvd.nist.gov/800-53/Rev4/control/SA-9?baseline=high" TargetMode="External"/><Relationship Id="rId211" Type="http://schemas.openxmlformats.org/officeDocument/2006/relationships/hyperlink" Target="https://nvd.nist.gov/800-53/Rev4/control/SC-21" TargetMode="External"/><Relationship Id="rId27" Type="http://schemas.openxmlformats.org/officeDocument/2006/relationships/hyperlink" Target="https://nvd.nist.gov/800-53/Rev4/control/AT-2?baseline=high" TargetMode="External"/><Relationship Id="rId48" Type="http://schemas.openxmlformats.org/officeDocument/2006/relationships/hyperlink" Target="https://nvd.nist.gov/800-53/Rev4/control/AU-11" TargetMode="External"/><Relationship Id="rId69" Type="http://schemas.openxmlformats.org/officeDocument/2006/relationships/hyperlink" Target="https://nvd.nist.gov/800-53/Rev4/control/CM-5" TargetMode="External"/><Relationship Id="rId113" Type="http://schemas.openxmlformats.org/officeDocument/2006/relationships/hyperlink" Target="https://nvd.nist.gov/800-53/Rev4/control/MA-1" TargetMode="External"/><Relationship Id="rId134" Type="http://schemas.openxmlformats.org/officeDocument/2006/relationships/hyperlink" Target="https://nvd.nist.gov/800-53/Rev4/control/PE-2" TargetMode="External"/><Relationship Id="rId80" Type="http://schemas.openxmlformats.org/officeDocument/2006/relationships/hyperlink" Target="https://nvd.nist.gov/800-53/Rev4/control/CP-4" TargetMode="External"/><Relationship Id="rId155" Type="http://schemas.openxmlformats.org/officeDocument/2006/relationships/hyperlink" Target="https://nvd.nist.gov/800-53/Rev4/control/PE-18" TargetMode="External"/><Relationship Id="rId176" Type="http://schemas.openxmlformats.org/officeDocument/2006/relationships/hyperlink" Target="https://nvd.nist.gov/800-53/Rev4/control/RA-5" TargetMode="External"/><Relationship Id="rId197" Type="http://schemas.openxmlformats.org/officeDocument/2006/relationships/hyperlink" Target="https://nvd.nist.gov/800-53/Rev4/control/SC-5" TargetMode="External"/><Relationship Id="rId201" Type="http://schemas.openxmlformats.org/officeDocument/2006/relationships/hyperlink" Target="https://nvd.nist.gov/800-53/Rev4/control/SC-8?baseline=high" TargetMode="External"/><Relationship Id="rId222" Type="http://schemas.openxmlformats.org/officeDocument/2006/relationships/hyperlink" Target="https://nvd.nist.gov/800-53/Rev4/control/SI-5" TargetMode="External"/><Relationship Id="rId17" Type="http://schemas.openxmlformats.org/officeDocument/2006/relationships/hyperlink" Target="https://nvd.nist.gov/800-53/Rev4/control/AC-18?baseline=moderate" TargetMode="External"/><Relationship Id="rId38" Type="http://schemas.openxmlformats.org/officeDocument/2006/relationships/hyperlink" Target="https://nvd.nist.gov/800-53/Rev4/control/AU-6" TargetMode="External"/><Relationship Id="rId59" Type="http://schemas.openxmlformats.org/officeDocument/2006/relationships/hyperlink" Target="https://nvd.nist.gov/800-53/Rev4/control/CA-7?baseline=moderate" TargetMode="External"/><Relationship Id="rId103" Type="http://schemas.openxmlformats.org/officeDocument/2006/relationships/hyperlink" Target="https://nvd.nist.gov/800-53/Rev4/control/IR-4?baseline=moderate" TargetMode="External"/><Relationship Id="rId124" Type="http://schemas.openxmlformats.org/officeDocument/2006/relationships/hyperlink" Target="https://nvd.nist.gov/800-53/Rev4/control/MP-3" TargetMode="External"/><Relationship Id="rId70" Type="http://schemas.openxmlformats.org/officeDocument/2006/relationships/hyperlink" Target="https://nvd.nist.gov/800-53/Rev4/control/CM-6" TargetMode="External"/><Relationship Id="rId91" Type="http://schemas.openxmlformats.org/officeDocument/2006/relationships/hyperlink" Target="https://nvd.nist.gov/800-53/Rev4/control/IA-3" TargetMode="External"/><Relationship Id="rId145" Type="http://schemas.openxmlformats.org/officeDocument/2006/relationships/hyperlink" Target="https://nvd.nist.gov/800-53/Rev4/control/PE-11" TargetMode="External"/><Relationship Id="rId166" Type="http://schemas.openxmlformats.org/officeDocument/2006/relationships/hyperlink" Target="https://nvd.nist.gov/800-53/Rev4/control/PS-3" TargetMode="External"/><Relationship Id="rId187" Type="http://schemas.openxmlformats.org/officeDocument/2006/relationships/hyperlink" Target="https://nvd.nist.gov/800-53/Rev4/control/SA-10" TargetMode="External"/><Relationship Id="rId1" Type="http://schemas.openxmlformats.org/officeDocument/2006/relationships/hyperlink" Target="https://nvd.nist.gov/800-53/Rev4/control/AC-1" TargetMode="External"/><Relationship Id="rId212" Type="http://schemas.openxmlformats.org/officeDocument/2006/relationships/hyperlink" Target="https://nvd.nist.gov/800-53/Rev4/control/SC-22" TargetMode="External"/><Relationship Id="rId28" Type="http://schemas.openxmlformats.org/officeDocument/2006/relationships/hyperlink" Target="https://nvd.nist.gov/800-53/Rev4/control/AT-3" TargetMode="External"/><Relationship Id="rId49" Type="http://schemas.openxmlformats.org/officeDocument/2006/relationships/hyperlink" Target="https://nvd.nist.gov/800-53/Rev4/control/AU-12" TargetMode="External"/><Relationship Id="rId114" Type="http://schemas.openxmlformats.org/officeDocument/2006/relationships/hyperlink" Target="https://nvd.nist.gov/800-53/Rev4/control/MA-2" TargetMode="External"/><Relationship Id="rId60" Type="http://schemas.openxmlformats.org/officeDocument/2006/relationships/hyperlink" Target="https://nvd.nist.gov/800-53/Rev4/control/CA-7?baseline=high" TargetMode="External"/><Relationship Id="rId81" Type="http://schemas.openxmlformats.org/officeDocument/2006/relationships/hyperlink" Target="https://nvd.nist.gov/800-53/Rev4/control/CP-4?baseline=moderate" TargetMode="External"/><Relationship Id="rId135" Type="http://schemas.openxmlformats.org/officeDocument/2006/relationships/hyperlink" Target="https://nvd.nist.gov/800-53/Rev4/control/PE-3" TargetMode="External"/><Relationship Id="rId156" Type="http://schemas.openxmlformats.org/officeDocument/2006/relationships/hyperlink" Target="https://nvd.nist.gov/800-53/Rev4/control/PL-1" TargetMode="External"/><Relationship Id="rId177" Type="http://schemas.openxmlformats.org/officeDocument/2006/relationships/hyperlink" Target="https://nvd.nist.gov/800-53/Rev4/control/SA-1" TargetMode="External"/><Relationship Id="rId198" Type="http://schemas.openxmlformats.org/officeDocument/2006/relationships/hyperlink" Target="https://nvd.nist.gov/800-53/Rev4/control/SC-7" TargetMode="External"/><Relationship Id="rId202" Type="http://schemas.openxmlformats.org/officeDocument/2006/relationships/hyperlink" Target="https://nvd.nist.gov/800-53/Rev4/control/SC-10" TargetMode="External"/><Relationship Id="rId223" Type="http://schemas.openxmlformats.org/officeDocument/2006/relationships/hyperlink" Target="https://nvd.nist.gov/800-53/Rev4/control/SI-5?baseline=high" TargetMode="External"/><Relationship Id="rId18" Type="http://schemas.openxmlformats.org/officeDocument/2006/relationships/hyperlink" Target="https://nvd.nist.gov/800-53/Rev4/control/AC-19" TargetMode="External"/><Relationship Id="rId39" Type="http://schemas.openxmlformats.org/officeDocument/2006/relationships/hyperlink" Target="https://nvd.nist.gov/800-53/Rev4/control/AU-7" TargetMode="External"/><Relationship Id="rId50" Type="http://schemas.openxmlformats.org/officeDocument/2006/relationships/hyperlink" Target="https://nvd.nist.gov/800-53/Rev4/control/CA-1" TargetMode="External"/><Relationship Id="rId104" Type="http://schemas.openxmlformats.org/officeDocument/2006/relationships/hyperlink" Target="https://nvd.nist.gov/800-53/Rev4/control/IR-5" TargetMode="External"/><Relationship Id="rId125" Type="http://schemas.openxmlformats.org/officeDocument/2006/relationships/hyperlink" Target="https://nvd.nist.gov/800-53/Rev4/control/MP-4" TargetMode="External"/><Relationship Id="rId146" Type="http://schemas.openxmlformats.org/officeDocument/2006/relationships/hyperlink" Target="https://nvd.nist.gov/800-53/Rev4/control/PE-11?baseline=high" TargetMode="External"/><Relationship Id="rId167" Type="http://schemas.openxmlformats.org/officeDocument/2006/relationships/hyperlink" Target="https://nvd.nist.gov/800-53/Rev4/control/PS-4" TargetMode="External"/><Relationship Id="rId188" Type="http://schemas.openxmlformats.org/officeDocument/2006/relationships/hyperlink" Target="https://nvd.nist.gov/800-53/Rev4/control/SA-11" TargetMode="External"/><Relationship Id="rId71" Type="http://schemas.openxmlformats.org/officeDocument/2006/relationships/hyperlink" Target="https://nvd.nist.gov/800-53/Rev4/control/CM-7" TargetMode="External"/><Relationship Id="rId92" Type="http://schemas.openxmlformats.org/officeDocument/2006/relationships/hyperlink" Target="https://nvd.nist.gov/800-53/Rev4/control/IA-4" TargetMode="External"/><Relationship Id="rId213" Type="http://schemas.openxmlformats.org/officeDocument/2006/relationships/hyperlink" Target="https://nvd.nist.gov/800-53/Rev4/control/SC-23" TargetMode="External"/><Relationship Id="rId2" Type="http://schemas.openxmlformats.org/officeDocument/2006/relationships/hyperlink" Target="https://nvd.nist.gov/800-53/Rev4/control/AC-2" TargetMode="External"/><Relationship Id="rId29" Type="http://schemas.openxmlformats.org/officeDocument/2006/relationships/hyperlink" Target="https://nvd.nist.gov/800-53/Rev4/control/AT-4" TargetMode="External"/><Relationship Id="rId40" Type="http://schemas.openxmlformats.org/officeDocument/2006/relationships/hyperlink" Target="https://nvd.nist.gov/800-53/Rev4/control/AU-7?baseline=moderate" TargetMode="External"/><Relationship Id="rId115" Type="http://schemas.openxmlformats.org/officeDocument/2006/relationships/hyperlink" Target="https://nvd.nist.gov/800-53/Rev4/control/MA-2?baseline=high" TargetMode="External"/><Relationship Id="rId136" Type="http://schemas.openxmlformats.org/officeDocument/2006/relationships/hyperlink" Target="https://nvd.nist.gov/800-53/Rev4/control/PE-3?baseline=high" TargetMode="External"/><Relationship Id="rId157" Type="http://schemas.openxmlformats.org/officeDocument/2006/relationships/hyperlink" Target="https://nvd.nist.gov/800-53/Rev4/control/PL-2" TargetMode="External"/><Relationship Id="rId178" Type="http://schemas.openxmlformats.org/officeDocument/2006/relationships/hyperlink" Target="https://nvd.nist.gov/800-53/Rev4/control/SA-2" TargetMode="External"/><Relationship Id="rId61" Type="http://schemas.openxmlformats.org/officeDocument/2006/relationships/hyperlink" Target="https://nvd.nist.gov/800-53/Rev4/control/CA-8" TargetMode="External"/><Relationship Id="rId82" Type="http://schemas.openxmlformats.org/officeDocument/2006/relationships/hyperlink" Target="https://nvd.nist.gov/800-53/Rev4/control/CP-6" TargetMode="External"/><Relationship Id="rId199" Type="http://schemas.openxmlformats.org/officeDocument/2006/relationships/hyperlink" Target="https://nvd.nist.gov/800-53/Rev4/control/SC-8" TargetMode="External"/><Relationship Id="rId203" Type="http://schemas.openxmlformats.org/officeDocument/2006/relationships/hyperlink" Target="https://nvd.nist.gov/800-53/Rev4/control/SC-12" TargetMode="External"/><Relationship Id="rId19" Type="http://schemas.openxmlformats.org/officeDocument/2006/relationships/hyperlink" Target="https://nvd.nist.gov/800-53/Rev4/control/AC-19?baseline=moderate" TargetMode="External"/><Relationship Id="rId224" Type="http://schemas.openxmlformats.org/officeDocument/2006/relationships/hyperlink" Target="https://nvd.nist.gov/800-53/Rev4/control/SI-6" TargetMode="External"/><Relationship Id="rId30" Type="http://schemas.openxmlformats.org/officeDocument/2006/relationships/hyperlink" Target="https://nvd.nist.gov/800-53/Rev4/control/AU-1" TargetMode="External"/><Relationship Id="rId105" Type="http://schemas.openxmlformats.org/officeDocument/2006/relationships/hyperlink" Target="https://nvd.nist.gov/800-53/Rev4/control/IR-5?baseline=high" TargetMode="External"/><Relationship Id="rId126" Type="http://schemas.openxmlformats.org/officeDocument/2006/relationships/hyperlink" Target="https://nvd.nist.gov/800-53/Rev4/control/MP-5" TargetMode="External"/><Relationship Id="rId147" Type="http://schemas.openxmlformats.org/officeDocument/2006/relationships/hyperlink" Target="https://nvd.nist.gov/800-53/Rev4/control/PE-12" TargetMode="External"/><Relationship Id="rId168" Type="http://schemas.openxmlformats.org/officeDocument/2006/relationships/hyperlink" Target="https://nvd.nist.gov/800-53/Rev4/control/PS-4?baseline=high" TargetMode="External"/><Relationship Id="rId51" Type="http://schemas.openxmlformats.org/officeDocument/2006/relationships/hyperlink" Target="https://nvd.nist.gov/800-53/Rev4/control/CA-2" TargetMode="External"/><Relationship Id="rId72" Type="http://schemas.openxmlformats.org/officeDocument/2006/relationships/hyperlink" Target="https://nvd.nist.gov/800-53/Rev4/control/CM-8" TargetMode="External"/><Relationship Id="rId93" Type="http://schemas.openxmlformats.org/officeDocument/2006/relationships/hyperlink" Target="https://nvd.nist.gov/800-53/Rev4/control/IA-5" TargetMode="External"/><Relationship Id="rId189" Type="http://schemas.openxmlformats.org/officeDocument/2006/relationships/hyperlink" Target="https://nvd.nist.gov/800-53/Rev4/control/SA-12" TargetMode="External"/><Relationship Id="rId3" Type="http://schemas.openxmlformats.org/officeDocument/2006/relationships/hyperlink" Target="https://nvd.nist.gov/800-53/Rev4/control/AC-3" TargetMode="External"/><Relationship Id="rId214" Type="http://schemas.openxmlformats.org/officeDocument/2006/relationships/hyperlink" Target="https://nvd.nist.gov/800-53/Rev4/control/SC-24" TargetMode="Externa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1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6CE0BF-1788-8E4D-ABAC-6AD2FD57CFF8}">
  <dimension ref="A1:Q923"/>
  <sheetViews>
    <sheetView tabSelected="1" zoomScale="110" zoomScaleNormal="110" workbookViewId="0">
      <pane ySplit="1" topLeftCell="A907" activePane="bottomLeft" state="frozen"/>
      <selection activeCell="D1" sqref="D1"/>
      <selection pane="bottomLeft" activeCell="C911" sqref="C911"/>
    </sheetView>
  </sheetViews>
  <sheetFormatPr baseColWidth="10" defaultRowHeight="15"/>
  <cols>
    <col min="1" max="1" width="6.33203125" style="2" customWidth="1"/>
    <col min="2" max="2" width="32.5" style="2" bestFit="1" customWidth="1"/>
    <col min="3" max="3" width="34.5" style="2" customWidth="1"/>
    <col min="4" max="4" width="7" style="2" customWidth="1"/>
    <col min="5" max="5" width="42.5" style="2" customWidth="1"/>
    <col min="6" max="6" width="11.1640625" style="55" customWidth="1"/>
    <col min="7" max="7" width="8.6640625" style="2" customWidth="1"/>
    <col min="8" max="8" width="54.6640625" style="17" customWidth="1"/>
    <col min="9" max="9" width="3.83203125" style="2" customWidth="1"/>
    <col min="10" max="10" width="8" style="2" hidden="1" customWidth="1"/>
    <col min="11" max="11" width="31.83203125" style="2" bestFit="1" customWidth="1"/>
    <col min="12" max="12" width="7.5" style="2" customWidth="1"/>
    <col min="13" max="13" width="7.1640625" style="2" hidden="1" customWidth="1"/>
    <col min="14" max="14" width="4.5" style="2" customWidth="1"/>
    <col min="15" max="15" width="7" style="2" hidden="1" customWidth="1"/>
    <col min="16" max="16" width="6.6640625" style="2" customWidth="1"/>
    <col min="17" max="16384" width="10.83203125" style="2"/>
  </cols>
  <sheetData>
    <row r="1" spans="1:17" s="16" customFormat="1" ht="45">
      <c r="A1" s="14" t="s">
        <v>220</v>
      </c>
      <c r="B1" s="14" t="s">
        <v>221</v>
      </c>
      <c r="C1" s="14" t="s">
        <v>228</v>
      </c>
      <c r="D1" s="14" t="s">
        <v>217</v>
      </c>
      <c r="E1" s="14" t="s">
        <v>1154</v>
      </c>
      <c r="F1" s="54" t="s">
        <v>1</v>
      </c>
      <c r="G1" s="14" t="s">
        <v>608</v>
      </c>
      <c r="H1" s="15" t="s">
        <v>2</v>
      </c>
      <c r="I1" s="14" t="s">
        <v>227</v>
      </c>
      <c r="J1" s="14" t="s">
        <v>227</v>
      </c>
      <c r="K1" s="14" t="s">
        <v>3069</v>
      </c>
      <c r="L1" s="14" t="s">
        <v>226</v>
      </c>
      <c r="M1" s="14" t="s">
        <v>226</v>
      </c>
      <c r="N1" s="14" t="s">
        <v>225</v>
      </c>
      <c r="O1" s="14" t="s">
        <v>225</v>
      </c>
      <c r="P1" s="14" t="s">
        <v>222</v>
      </c>
      <c r="Q1" s="14" t="s">
        <v>1151</v>
      </c>
    </row>
    <row r="2" spans="1:17">
      <c r="A2" s="13" t="str">
        <f>LEFT(D2,2)</f>
        <v>AC</v>
      </c>
      <c r="B2" s="13" t="str">
        <f>VLOOKUP(A2,'Ref-Families'!A:B,2,FALSE)</f>
        <v xml:space="preserve"> Access Control</v>
      </c>
      <c r="C2" s="13" t="str">
        <f>TRIM(VLOOKUP(D2,'Ref-NIST 800-53 (Rev. 4)'!A:C,3,FALSE))</f>
        <v>ACCESS CONTROL POLICY AND PROCEDURES</v>
      </c>
      <c r="D2" s="13" t="s">
        <v>218</v>
      </c>
      <c r="E2" s="13" t="str">
        <f>TRIM(VLOOKUP(G2,'Ref-ALL NIST 800-53 Controls'!A:F,6,FALSE))</f>
        <v/>
      </c>
      <c r="F2" s="55">
        <v>0</v>
      </c>
      <c r="G2" s="2" t="str">
        <f t="shared" ref="G2:G65" si="0">CONCATENATE(D2,"-",F2)</f>
        <v>AC-1-0</v>
      </c>
      <c r="H2" s="17" t="s">
        <v>219</v>
      </c>
      <c r="I2" s="13" t="str">
        <f>IF(J2 = "", "N", "Y")</f>
        <v>Y</v>
      </c>
      <c r="J2" s="13" t="str">
        <f>G2</f>
        <v>AC-1-0</v>
      </c>
      <c r="K2" s="13" t="str">
        <f>_xlfn.IFNA(VLOOKUP(G2,'Ref-LI-SaaS Baseline'!$D$2:$G$128,3,FALSE),"")</f>
        <v>Attest</v>
      </c>
      <c r="L2" s="13" t="str">
        <f>IF(M2=" ","N","Y")</f>
        <v>Y</v>
      </c>
      <c r="M2" s="13" t="str">
        <f>IFERROR(VLOOKUP(G2,'Important Notes'!I:I,1,FALSE)," ")</f>
        <v>AC-1-0</v>
      </c>
      <c r="N2" s="13" t="str">
        <f>IF(O2= " ", "N", "Y")</f>
        <v>Y</v>
      </c>
      <c r="O2" s="13" t="str">
        <f>IFERROR(VLOOKUP(G2,'Important Notes'!D:D,1,FALSE)," ")</f>
        <v>AC-1-0</v>
      </c>
      <c r="P2" s="13" t="str">
        <f>VLOOKUP(D2,'Ref-NIST 800-53 (Rev. 4)'!A:D,4,FALSE)</f>
        <v>P1</v>
      </c>
      <c r="Q2" s="13" t="s">
        <v>1152</v>
      </c>
    </row>
    <row r="3" spans="1:17" ht="30">
      <c r="A3" s="13" t="str">
        <f t="shared" ref="A3:A66" si="1">LEFT(D3,2)</f>
        <v>AC</v>
      </c>
      <c r="B3" s="13" t="str">
        <f>VLOOKUP(A3,'Ref-Families'!A:B,2,FALSE)</f>
        <v xml:space="preserve"> Access Control</v>
      </c>
      <c r="C3" s="13" t="str">
        <f>TRIM(VLOOKUP(D3,'Ref-NIST 800-53 (Rev. 4)'!A:C,3,FALSE))</f>
        <v>ACCOUNT MANAGEMENT</v>
      </c>
      <c r="D3" s="13" t="s">
        <v>3</v>
      </c>
      <c r="E3" s="13" t="str">
        <f>TRIM(VLOOKUP(G3,'Ref-ALL NIST 800-53 Controls'!A:F,6,FALSE))</f>
        <v/>
      </c>
      <c r="F3" s="55">
        <v>0</v>
      </c>
      <c r="G3" s="2" t="str">
        <f t="shared" si="0"/>
        <v>AC-2-0</v>
      </c>
      <c r="H3" s="17" t="s">
        <v>575</v>
      </c>
      <c r="I3" s="13" t="str">
        <f t="shared" ref="I3:I66" si="2">IF(J3 = "", "N", "Y")</f>
        <v>Y</v>
      </c>
      <c r="J3" s="13" t="str">
        <f t="shared" ref="J3:J66" si="3">G3</f>
        <v>AC-2-0</v>
      </c>
      <c r="K3" s="13" t="str">
        <f>_xlfn.IFNA(VLOOKUP(G3,'Ref-LI-SaaS Baseline'!$D$2:$G$128,3,FALSE),"")</f>
        <v>Document and Assess</v>
      </c>
      <c r="L3" s="13" t="str">
        <f t="shared" ref="L3:L66" si="4">IF(M3=" ","N","Y")</f>
        <v>Y</v>
      </c>
      <c r="M3" s="13" t="str">
        <f>IFERROR(VLOOKUP(G3,'Important Notes'!I:I,1,FALSE)," ")</f>
        <v>AC-2-0</v>
      </c>
      <c r="N3" s="13" t="str">
        <f t="shared" ref="N3:N66" si="5">IF(O3= " ", "N", "Y")</f>
        <v>Y</v>
      </c>
      <c r="O3" s="13" t="str">
        <f>IFERROR(VLOOKUP(G3,'Important Notes'!D:D,1,FALSE)," ")</f>
        <v>AC-2-0</v>
      </c>
      <c r="P3" s="13" t="str">
        <f>VLOOKUP(D3,'Ref-NIST 800-53 (Rev. 4)'!A:D,4,FALSE)</f>
        <v>P1</v>
      </c>
      <c r="Q3" s="13" t="s">
        <v>1152</v>
      </c>
    </row>
    <row r="4" spans="1:17">
      <c r="A4" s="13" t="str">
        <f t="shared" si="1"/>
        <v>AC</v>
      </c>
      <c r="B4" s="13" t="str">
        <f>VLOOKUP(A4,'Ref-Families'!A:B,2,FALSE)</f>
        <v xml:space="preserve"> Access Control</v>
      </c>
      <c r="C4" s="13" t="str">
        <f>TRIM(VLOOKUP(D4,'Ref-NIST 800-53 (Rev. 4)'!A:C,3,FALSE))</f>
        <v>ACCOUNT MANAGEMENT</v>
      </c>
      <c r="D4" s="13" t="s">
        <v>3</v>
      </c>
      <c r="E4" s="13" t="str">
        <f>TRIM(VLOOKUP(G4,'Ref-ALL NIST 800-53 Controls'!A:F,6,FALSE))</f>
        <v>AUTOMATED SYSTEM ACCOUNT MANAGEMENT</v>
      </c>
      <c r="F4" s="55">
        <v>1</v>
      </c>
      <c r="G4" s="2" t="str">
        <f t="shared" si="0"/>
        <v>AC-2-1</v>
      </c>
      <c r="I4" s="13" t="str">
        <f t="shared" si="2"/>
        <v>N</v>
      </c>
      <c r="J4" s="13"/>
      <c r="K4" s="13" t="str">
        <f>_xlfn.IFNA(VLOOKUP(G4,'Ref-LI-SaaS Baseline'!$D$2:$G$128,3,FALSE),"")</f>
        <v/>
      </c>
      <c r="L4" s="13" t="str">
        <f t="shared" si="4"/>
        <v>Y</v>
      </c>
      <c r="M4" s="13" t="str">
        <f>IFERROR(VLOOKUP(G4,'Important Notes'!I:I,1,FALSE)," ")</f>
        <v>AC-2-1</v>
      </c>
      <c r="N4" s="13" t="str">
        <f t="shared" si="5"/>
        <v>Y</v>
      </c>
      <c r="O4" s="13" t="str">
        <f>IFERROR(VLOOKUP(G4,'Important Notes'!D:D,1,FALSE)," ")</f>
        <v>AC-2-1</v>
      </c>
      <c r="P4" s="13" t="str">
        <f>VLOOKUP(D4,'Ref-NIST 800-53 (Rev. 4)'!A:D,4,FALSE)</f>
        <v>P1</v>
      </c>
      <c r="Q4" s="13" t="s">
        <v>1152</v>
      </c>
    </row>
    <row r="5" spans="1:17">
      <c r="A5" s="13" t="str">
        <f t="shared" si="1"/>
        <v>AC</v>
      </c>
      <c r="B5" s="13" t="str">
        <f>VLOOKUP(A5,'Ref-Families'!A:B,2,FALSE)</f>
        <v xml:space="preserve"> Access Control</v>
      </c>
      <c r="C5" s="13" t="str">
        <f>TRIM(VLOOKUP(D5,'Ref-NIST 800-53 (Rev. 4)'!A:C,3,FALSE))</f>
        <v>ACCOUNT MANAGEMENT</v>
      </c>
      <c r="D5" s="13" t="s">
        <v>3</v>
      </c>
      <c r="E5" s="13" t="str">
        <f>TRIM(VLOOKUP(G5,'Ref-ALL NIST 800-53 Controls'!A:F,6,FALSE))</f>
        <v>REMOVAL OF TEMPORARY / EMERGENCY ACCOUNTS</v>
      </c>
      <c r="F5" s="55">
        <v>2</v>
      </c>
      <c r="G5" s="2" t="str">
        <f t="shared" si="0"/>
        <v>AC-2-2</v>
      </c>
      <c r="I5" s="13" t="str">
        <f t="shared" si="2"/>
        <v>N</v>
      </c>
      <c r="J5" s="13"/>
      <c r="K5" s="13" t="str">
        <f>_xlfn.IFNA(VLOOKUP(G5,'Ref-LI-SaaS Baseline'!$D$2:$G$128,3,FALSE),"")</f>
        <v/>
      </c>
      <c r="L5" s="13" t="str">
        <f t="shared" si="4"/>
        <v>Y</v>
      </c>
      <c r="M5" s="13" t="str">
        <f>IFERROR(VLOOKUP(G5,'Important Notes'!I:I,1,FALSE)," ")</f>
        <v>AC-2-2</v>
      </c>
      <c r="N5" s="13" t="str">
        <f t="shared" si="5"/>
        <v>Y</v>
      </c>
      <c r="O5" s="13" t="str">
        <f>IFERROR(VLOOKUP(G5,'Important Notes'!D:D,1,FALSE)," ")</f>
        <v>AC-2-2</v>
      </c>
      <c r="P5" s="13" t="str">
        <f>VLOOKUP(D5,'Ref-NIST 800-53 (Rev. 4)'!A:D,4,FALSE)</f>
        <v>P1</v>
      </c>
      <c r="Q5" s="13" t="s">
        <v>1152</v>
      </c>
    </row>
    <row r="6" spans="1:17">
      <c r="A6" s="13" t="str">
        <f t="shared" si="1"/>
        <v>AC</v>
      </c>
      <c r="B6" s="13" t="str">
        <f>VLOOKUP(A6,'Ref-Families'!A:B,2,FALSE)</f>
        <v xml:space="preserve"> Access Control</v>
      </c>
      <c r="C6" s="13" t="str">
        <f>TRIM(VLOOKUP(D6,'Ref-NIST 800-53 (Rev. 4)'!A:C,3,FALSE))</f>
        <v>ACCOUNT MANAGEMENT</v>
      </c>
      <c r="D6" s="13" t="s">
        <v>3</v>
      </c>
      <c r="E6" s="13" t="str">
        <f>TRIM(VLOOKUP(G6,'Ref-ALL NIST 800-53 Controls'!A:F,6,FALSE))</f>
        <v>DISABLE INACTIVE ACCOUNTS</v>
      </c>
      <c r="F6" s="55">
        <v>3</v>
      </c>
      <c r="G6" s="2" t="str">
        <f t="shared" si="0"/>
        <v>AC-2-3</v>
      </c>
      <c r="I6" s="13" t="str">
        <f t="shared" si="2"/>
        <v>N</v>
      </c>
      <c r="J6" s="13"/>
      <c r="K6" s="13" t="str">
        <f>_xlfn.IFNA(VLOOKUP(G6,'Ref-LI-SaaS Baseline'!$D$2:$G$128,3,FALSE),"")</f>
        <v/>
      </c>
      <c r="L6" s="13" t="str">
        <f t="shared" si="4"/>
        <v>Y</v>
      </c>
      <c r="M6" s="13" t="str">
        <f>IFERROR(VLOOKUP(G6,'Important Notes'!I:I,1,FALSE)," ")</f>
        <v>AC-2-3</v>
      </c>
      <c r="N6" s="13" t="str">
        <f t="shared" si="5"/>
        <v>Y</v>
      </c>
      <c r="O6" s="13" t="str">
        <f>IFERROR(VLOOKUP(G6,'Important Notes'!D:D,1,FALSE)," ")</f>
        <v>AC-2-3</v>
      </c>
      <c r="P6" s="13" t="str">
        <f>VLOOKUP(D6,'Ref-NIST 800-53 (Rev. 4)'!A:D,4,FALSE)</f>
        <v>P1</v>
      </c>
      <c r="Q6" s="13" t="s">
        <v>1152</v>
      </c>
    </row>
    <row r="7" spans="1:17">
      <c r="A7" s="13" t="str">
        <f t="shared" si="1"/>
        <v>AC</v>
      </c>
      <c r="B7" s="13" t="str">
        <f>VLOOKUP(A7,'Ref-Families'!A:B,2,FALSE)</f>
        <v xml:space="preserve"> Access Control</v>
      </c>
      <c r="C7" s="13" t="str">
        <f>TRIM(VLOOKUP(D7,'Ref-NIST 800-53 (Rev. 4)'!A:C,3,FALSE))</f>
        <v>ACCOUNT MANAGEMENT</v>
      </c>
      <c r="D7" s="13" t="s">
        <v>3</v>
      </c>
      <c r="E7" s="13" t="str">
        <f>TRIM(VLOOKUP(G7,'Ref-ALL NIST 800-53 Controls'!A:F,6,FALSE))</f>
        <v>AUTOMATED AUDIT ACTIONS</v>
      </c>
      <c r="F7" s="55">
        <v>4</v>
      </c>
      <c r="G7" s="2" t="str">
        <f t="shared" si="0"/>
        <v>AC-2-4</v>
      </c>
      <c r="H7" s="17" t="s">
        <v>4</v>
      </c>
      <c r="I7" s="13" t="str">
        <f t="shared" si="2"/>
        <v>N</v>
      </c>
      <c r="J7" s="13"/>
      <c r="K7" s="13" t="str">
        <f>_xlfn.IFNA(VLOOKUP(G7,'Ref-LI-SaaS Baseline'!$D$2:$G$128,3,FALSE),"")</f>
        <v/>
      </c>
      <c r="L7" s="13" t="str">
        <f t="shared" si="4"/>
        <v>Y</v>
      </c>
      <c r="M7" s="13" t="str">
        <f>IFERROR(VLOOKUP(G7,'Important Notes'!I:I,1,FALSE)," ")</f>
        <v>AC-2-4</v>
      </c>
      <c r="N7" s="13" t="str">
        <f t="shared" si="5"/>
        <v>Y</v>
      </c>
      <c r="O7" s="13" t="str">
        <f>IFERROR(VLOOKUP(G7,'Important Notes'!D:D,1,FALSE)," ")</f>
        <v>AC-2-4</v>
      </c>
      <c r="P7" s="13" t="str">
        <f>VLOOKUP(D7,'Ref-NIST 800-53 (Rev. 4)'!A:D,4,FALSE)</f>
        <v>P1</v>
      </c>
      <c r="Q7" s="13" t="s">
        <v>1152</v>
      </c>
    </row>
    <row r="8" spans="1:17">
      <c r="A8" s="13" t="str">
        <f t="shared" si="1"/>
        <v>AC</v>
      </c>
      <c r="B8" s="13" t="str">
        <f>VLOOKUP(A8,'Ref-Families'!A:B,2,FALSE)</f>
        <v xml:space="preserve"> Access Control</v>
      </c>
      <c r="C8" s="13" t="str">
        <f>TRIM(VLOOKUP(D8,'Ref-NIST 800-53 (Rev. 4)'!A:C,3,FALSE))</f>
        <v>ACCOUNT MANAGEMENT</v>
      </c>
      <c r="D8" s="13" t="s">
        <v>3</v>
      </c>
      <c r="E8" s="13" t="str">
        <f>TRIM(VLOOKUP(G8,'Ref-ALL NIST 800-53 Controls'!A:F,6,FALSE))</f>
        <v>INACTIVITY LOGOUT</v>
      </c>
      <c r="F8" s="55">
        <v>5</v>
      </c>
      <c r="G8" s="2" t="str">
        <f t="shared" si="0"/>
        <v>AC-2-5</v>
      </c>
      <c r="H8" s="17" t="s">
        <v>5</v>
      </c>
      <c r="I8" s="13" t="str">
        <f t="shared" si="2"/>
        <v>N</v>
      </c>
      <c r="J8" s="13"/>
      <c r="K8" s="13" t="str">
        <f>_xlfn.IFNA(VLOOKUP(G8,'Ref-LI-SaaS Baseline'!$D$2:$G$128,3,FALSE),"")</f>
        <v/>
      </c>
      <c r="L8" s="13" t="str">
        <f t="shared" si="4"/>
        <v>Y</v>
      </c>
      <c r="M8" s="13" t="str">
        <f>IFERROR(VLOOKUP(G8,'Important Notes'!I:I,1,FALSE)," ")</f>
        <v>AC-2-5</v>
      </c>
      <c r="N8" s="13" t="str">
        <f t="shared" si="5"/>
        <v>Y</v>
      </c>
      <c r="O8" s="13" t="str">
        <f>IFERROR(VLOOKUP(G8,'Important Notes'!D:D,1,FALSE)," ")</f>
        <v>AC-2-5</v>
      </c>
      <c r="P8" s="13" t="str">
        <f>VLOOKUP(D8,'Ref-NIST 800-53 (Rev. 4)'!A:D,4,FALSE)</f>
        <v>P1</v>
      </c>
      <c r="Q8" s="13" t="s">
        <v>1152</v>
      </c>
    </row>
    <row r="9" spans="1:17">
      <c r="A9" s="13" t="str">
        <f t="shared" si="1"/>
        <v>AC</v>
      </c>
      <c r="B9" s="13" t="str">
        <f>VLOOKUP(A9,'Ref-Families'!A:B,2,FALSE)</f>
        <v xml:space="preserve"> Access Control</v>
      </c>
      <c r="C9" s="13" t="str">
        <f>TRIM(VLOOKUP(D9,'Ref-NIST 800-53 (Rev. 4)'!A:C,3,FALSE))</f>
        <v>ACCOUNT MANAGEMENT</v>
      </c>
      <c r="D9" s="13" t="s">
        <v>3</v>
      </c>
      <c r="E9" s="13" t="str">
        <f>TRIM(VLOOKUP(G9,'Ref-ALL NIST 800-53 Controls'!A:F,6,FALSE))</f>
        <v>DYNAMIC PRIVILEGE MANAGEMENT</v>
      </c>
      <c r="F9" s="55">
        <v>6</v>
      </c>
      <c r="G9" s="2" t="str">
        <f t="shared" si="0"/>
        <v>AC-2-6</v>
      </c>
      <c r="H9" s="17" t="s">
        <v>6</v>
      </c>
      <c r="I9" s="13" t="str">
        <f t="shared" si="2"/>
        <v>N</v>
      </c>
      <c r="J9" s="13"/>
      <c r="K9" s="13" t="str">
        <f>_xlfn.IFNA(VLOOKUP(G9,'Ref-LI-SaaS Baseline'!$D$2:$G$128,3,FALSE),"")</f>
        <v/>
      </c>
      <c r="L9" s="13" t="str">
        <f t="shared" si="4"/>
        <v>N</v>
      </c>
      <c r="M9" s="13" t="str">
        <f>IFERROR(VLOOKUP(G9,'Important Notes'!I:I,1,FALSE)," ")</f>
        <v xml:space="preserve"> </v>
      </c>
      <c r="N9" s="13" t="str">
        <f t="shared" si="5"/>
        <v>N</v>
      </c>
      <c r="O9" s="13" t="str">
        <f>IFERROR(VLOOKUP(G9,'Important Notes'!D:D,1,FALSE)," ")</f>
        <v xml:space="preserve"> </v>
      </c>
      <c r="P9" s="13" t="str">
        <f>VLOOKUP(D9,'Ref-NIST 800-53 (Rev. 4)'!A:D,4,FALSE)</f>
        <v>P1</v>
      </c>
      <c r="Q9" s="13" t="s">
        <v>1152</v>
      </c>
    </row>
    <row r="10" spans="1:17">
      <c r="A10" s="13" t="str">
        <f t="shared" si="1"/>
        <v>AC</v>
      </c>
      <c r="B10" s="13" t="str">
        <f>VLOOKUP(A10,'Ref-Families'!A:B,2,FALSE)</f>
        <v xml:space="preserve"> Access Control</v>
      </c>
      <c r="C10" s="13" t="str">
        <f>TRIM(VLOOKUP(D10,'Ref-NIST 800-53 (Rev. 4)'!A:C,3,FALSE))</f>
        <v>ACCOUNT MANAGEMENT</v>
      </c>
      <c r="D10" s="13" t="s">
        <v>3</v>
      </c>
      <c r="E10" s="13" t="str">
        <f>TRIM(VLOOKUP(G10,'Ref-ALL NIST 800-53 Controls'!A:F,6,FALSE))</f>
        <v>ROLE-BASED SCHEMES</v>
      </c>
      <c r="F10" s="55">
        <v>7</v>
      </c>
      <c r="G10" s="2" t="str">
        <f t="shared" si="0"/>
        <v>AC-2-7</v>
      </c>
      <c r="I10" s="13" t="str">
        <f t="shared" si="2"/>
        <v>N</v>
      </c>
      <c r="J10" s="13"/>
      <c r="K10" s="13" t="str">
        <f>_xlfn.IFNA(VLOOKUP(G10,'Ref-LI-SaaS Baseline'!$D$2:$G$128,3,FALSE),"")</f>
        <v/>
      </c>
      <c r="L10" s="13" t="str">
        <f t="shared" si="4"/>
        <v>Y</v>
      </c>
      <c r="M10" s="13" t="str">
        <f>IFERROR(VLOOKUP(G10,'Important Notes'!I:I,1,FALSE)," ")</f>
        <v>AC-2-7</v>
      </c>
      <c r="N10" s="13" t="str">
        <f t="shared" si="5"/>
        <v>Y</v>
      </c>
      <c r="O10" s="13" t="str">
        <f>IFERROR(VLOOKUP(G10,'Important Notes'!D:D,1,FALSE)," ")</f>
        <v>AC-2-7</v>
      </c>
      <c r="P10" s="13" t="str">
        <f>VLOOKUP(D10,'Ref-NIST 800-53 (Rev. 4)'!A:D,4,FALSE)</f>
        <v>P1</v>
      </c>
      <c r="Q10" s="13" t="s">
        <v>1152</v>
      </c>
    </row>
    <row r="11" spans="1:17">
      <c r="A11" s="13" t="str">
        <f t="shared" si="1"/>
        <v>AC</v>
      </c>
      <c r="B11" s="13" t="str">
        <f>VLOOKUP(A11,'Ref-Families'!A:B,2,FALSE)</f>
        <v xml:space="preserve"> Access Control</v>
      </c>
      <c r="C11" s="13" t="str">
        <f>TRIM(VLOOKUP(D11,'Ref-NIST 800-53 (Rev. 4)'!A:C,3,FALSE))</f>
        <v>ACCOUNT MANAGEMENT</v>
      </c>
      <c r="D11" s="13" t="s">
        <v>3</v>
      </c>
      <c r="E11" s="13" t="str">
        <f>TRIM(VLOOKUP(G11,'Ref-ALL NIST 800-53 Controls'!A:F,6,FALSE))</f>
        <v>DYNAMIC ACCOUNT CREATION</v>
      </c>
      <c r="F11" s="55">
        <v>8</v>
      </c>
      <c r="G11" s="2" t="str">
        <f t="shared" si="0"/>
        <v>AC-2-8</v>
      </c>
      <c r="H11" s="17" t="s">
        <v>6</v>
      </c>
      <c r="I11" s="13" t="str">
        <f t="shared" si="2"/>
        <v>N</v>
      </c>
      <c r="J11" s="13"/>
      <c r="K11" s="13" t="str">
        <f>_xlfn.IFNA(VLOOKUP(G11,'Ref-LI-SaaS Baseline'!$D$2:$G$128,3,FALSE),"")</f>
        <v/>
      </c>
      <c r="L11" s="13" t="str">
        <f t="shared" si="4"/>
        <v>N</v>
      </c>
      <c r="M11" s="13" t="str">
        <f>IFERROR(VLOOKUP(G11,'Important Notes'!I:I,1,FALSE)," ")</f>
        <v xml:space="preserve"> </v>
      </c>
      <c r="N11" s="13" t="str">
        <f t="shared" si="5"/>
        <v>N</v>
      </c>
      <c r="O11" s="13" t="str">
        <f>IFERROR(VLOOKUP(G11,'Important Notes'!D:D,1,FALSE)," ")</f>
        <v xml:space="preserve"> </v>
      </c>
      <c r="P11" s="13" t="str">
        <f>VLOOKUP(D11,'Ref-NIST 800-53 (Rev. 4)'!A:D,4,FALSE)</f>
        <v>P1</v>
      </c>
      <c r="Q11" s="13" t="s">
        <v>1152</v>
      </c>
    </row>
    <row r="12" spans="1:17">
      <c r="A12" s="13" t="str">
        <f t="shared" si="1"/>
        <v>AC</v>
      </c>
      <c r="B12" s="13" t="str">
        <f>VLOOKUP(A12,'Ref-Families'!A:B,2,FALSE)</f>
        <v xml:space="preserve"> Access Control</v>
      </c>
      <c r="C12" s="13" t="str">
        <f>TRIM(VLOOKUP(D12,'Ref-NIST 800-53 (Rev. 4)'!A:C,3,FALSE))</f>
        <v>ACCOUNT MANAGEMENT</v>
      </c>
      <c r="D12" s="13" t="s">
        <v>3</v>
      </c>
      <c r="E12" s="13" t="str">
        <f>TRIM(VLOOKUP(G12,'Ref-ALL NIST 800-53 Controls'!A:F,6,FALSE))</f>
        <v>RESTRICTIONS ON USE OF SHARED / GROUP ACCOUNTS</v>
      </c>
      <c r="F12" s="55">
        <v>9</v>
      </c>
      <c r="G12" s="2" t="str">
        <f t="shared" si="0"/>
        <v>AC-2-9</v>
      </c>
      <c r="I12" s="13" t="str">
        <f t="shared" si="2"/>
        <v>N</v>
      </c>
      <c r="J12" s="13"/>
      <c r="K12" s="13" t="str">
        <f>_xlfn.IFNA(VLOOKUP(G12,'Ref-LI-SaaS Baseline'!$D$2:$G$128,3,FALSE),"")</f>
        <v/>
      </c>
      <c r="L12" s="13" t="str">
        <f t="shared" si="4"/>
        <v>Y</v>
      </c>
      <c r="M12" s="13" t="str">
        <f>IFERROR(VLOOKUP(G12,'Important Notes'!I:I,1,FALSE)," ")</f>
        <v>AC-2-9</v>
      </c>
      <c r="N12" s="13" t="str">
        <f t="shared" si="5"/>
        <v>Y</v>
      </c>
      <c r="O12" s="13" t="str">
        <f>IFERROR(VLOOKUP(G12,'Important Notes'!D:D,1,FALSE)," ")</f>
        <v>AC-2-9</v>
      </c>
      <c r="P12" s="13" t="str">
        <f>VLOOKUP(D12,'Ref-NIST 800-53 (Rev. 4)'!A:D,4,FALSE)</f>
        <v>P1</v>
      </c>
      <c r="Q12" s="13" t="s">
        <v>1152</v>
      </c>
    </row>
    <row r="13" spans="1:17">
      <c r="A13" s="13" t="str">
        <f t="shared" si="1"/>
        <v>AC</v>
      </c>
      <c r="B13" s="13" t="str">
        <f>VLOOKUP(A13,'Ref-Families'!A:B,2,FALSE)</f>
        <v xml:space="preserve"> Access Control</v>
      </c>
      <c r="C13" s="13" t="str">
        <f>TRIM(VLOOKUP(D13,'Ref-NIST 800-53 (Rev. 4)'!A:C,3,FALSE))</f>
        <v>ACCOUNT MANAGEMENT</v>
      </c>
      <c r="D13" s="13" t="s">
        <v>3</v>
      </c>
      <c r="E13" s="13" t="str">
        <f>TRIM(VLOOKUP(G13,'Ref-ALL NIST 800-53 Controls'!A:F,6,FALSE))</f>
        <v>SHARED / GROUP ACCOUNT CREDENTIAL TERMINATION</v>
      </c>
      <c r="F13" s="55">
        <v>10</v>
      </c>
      <c r="G13" s="2" t="str">
        <f t="shared" si="0"/>
        <v>AC-2-10</v>
      </c>
      <c r="I13" s="13" t="str">
        <f t="shared" si="2"/>
        <v>N</v>
      </c>
      <c r="J13" s="13"/>
      <c r="K13" s="13" t="str">
        <f>_xlfn.IFNA(VLOOKUP(G13,'Ref-LI-SaaS Baseline'!$D$2:$G$128,3,FALSE),"")</f>
        <v/>
      </c>
      <c r="L13" s="13" t="str">
        <f t="shared" si="4"/>
        <v>Y</v>
      </c>
      <c r="M13" s="13" t="str">
        <f>IFERROR(VLOOKUP(G13,'Important Notes'!I:I,1,FALSE)," ")</f>
        <v>AC-2-10</v>
      </c>
      <c r="N13" s="13" t="str">
        <f t="shared" si="5"/>
        <v>Y</v>
      </c>
      <c r="O13" s="13" t="str">
        <f>IFERROR(VLOOKUP(G13,'Important Notes'!D:D,1,FALSE)," ")</f>
        <v>AC-2-10</v>
      </c>
      <c r="P13" s="13" t="str">
        <f>VLOOKUP(D13,'Ref-NIST 800-53 (Rev. 4)'!A:D,4,FALSE)</f>
        <v>P1</v>
      </c>
      <c r="Q13" s="13" t="s">
        <v>1152</v>
      </c>
    </row>
    <row r="14" spans="1:17">
      <c r="A14" s="13" t="str">
        <f t="shared" si="1"/>
        <v>AC</v>
      </c>
      <c r="B14" s="13" t="str">
        <f>VLOOKUP(A14,'Ref-Families'!A:B,2,FALSE)</f>
        <v xml:space="preserve"> Access Control</v>
      </c>
      <c r="C14" s="13" t="str">
        <f>TRIM(VLOOKUP(D14,'Ref-NIST 800-53 (Rev. 4)'!A:C,3,FALSE))</f>
        <v>ACCOUNT MANAGEMENT</v>
      </c>
      <c r="D14" s="13" t="s">
        <v>3</v>
      </c>
      <c r="E14" s="13" t="str">
        <f>TRIM(VLOOKUP(G14,'Ref-ALL NIST 800-53 Controls'!A:F,6,FALSE))</f>
        <v>USAGE CONDITIONS</v>
      </c>
      <c r="F14" s="55">
        <v>11</v>
      </c>
      <c r="G14" s="2" t="str">
        <f t="shared" si="0"/>
        <v>AC-2-11</v>
      </c>
      <c r="I14" s="13" t="str">
        <f t="shared" si="2"/>
        <v>N</v>
      </c>
      <c r="J14" s="13"/>
      <c r="K14" s="13" t="str">
        <f>_xlfn.IFNA(VLOOKUP(G14,'Ref-LI-SaaS Baseline'!$D$2:$G$128,3,FALSE),"")</f>
        <v/>
      </c>
      <c r="L14" s="13" t="str">
        <f t="shared" si="4"/>
        <v>N</v>
      </c>
      <c r="M14" s="13" t="str">
        <f>IFERROR(VLOOKUP(G14,'Important Notes'!I:I,1,FALSE)," ")</f>
        <v xml:space="preserve"> </v>
      </c>
      <c r="N14" s="13" t="str">
        <f t="shared" si="5"/>
        <v>Y</v>
      </c>
      <c r="O14" s="13" t="str">
        <f>IFERROR(VLOOKUP(G14,'Important Notes'!D:D,1,FALSE)," ")</f>
        <v>AC-2-11</v>
      </c>
      <c r="P14" s="13" t="str">
        <f>VLOOKUP(D14,'Ref-NIST 800-53 (Rev. 4)'!A:D,4,FALSE)</f>
        <v>P1</v>
      </c>
      <c r="Q14" s="13" t="s">
        <v>1152</v>
      </c>
    </row>
    <row r="15" spans="1:17">
      <c r="A15" s="13" t="str">
        <f t="shared" si="1"/>
        <v>AC</v>
      </c>
      <c r="B15" s="13" t="str">
        <f>VLOOKUP(A15,'Ref-Families'!A:B,2,FALSE)</f>
        <v xml:space="preserve"> Access Control</v>
      </c>
      <c r="C15" s="13" t="str">
        <f>TRIM(VLOOKUP(D15,'Ref-NIST 800-53 (Rev. 4)'!A:C,3,FALSE))</f>
        <v>ACCOUNT MANAGEMENT</v>
      </c>
      <c r="D15" s="13" t="s">
        <v>3</v>
      </c>
      <c r="E15" s="13" t="str">
        <f>TRIM(VLOOKUP(G15,'Ref-ALL NIST 800-53 Controls'!A:F,6,FALSE))</f>
        <v>ACCOUNT MONITORING / ATYPICAL USAGE</v>
      </c>
      <c r="F15" s="55">
        <v>12</v>
      </c>
      <c r="G15" s="2" t="str">
        <f t="shared" si="0"/>
        <v>AC-2-12</v>
      </c>
      <c r="H15" s="17" t="s">
        <v>7</v>
      </c>
      <c r="I15" s="13" t="str">
        <f t="shared" si="2"/>
        <v>N</v>
      </c>
      <c r="J15" s="13"/>
      <c r="K15" s="13" t="str">
        <f>_xlfn.IFNA(VLOOKUP(G15,'Ref-LI-SaaS Baseline'!$D$2:$G$128,3,FALSE),"")</f>
        <v/>
      </c>
      <c r="L15" s="13" t="str">
        <f t="shared" si="4"/>
        <v>Y</v>
      </c>
      <c r="M15" s="13" t="str">
        <f>IFERROR(VLOOKUP(G15,'Important Notes'!I:I,1,FALSE)," ")</f>
        <v>AC-2-12</v>
      </c>
      <c r="N15" s="13" t="str">
        <f t="shared" si="5"/>
        <v>Y</v>
      </c>
      <c r="O15" s="13" t="str">
        <f>IFERROR(VLOOKUP(G15,'Important Notes'!D:D,1,FALSE)," ")</f>
        <v>AC-2-12</v>
      </c>
      <c r="P15" s="13" t="str">
        <f>VLOOKUP(D15,'Ref-NIST 800-53 (Rev. 4)'!A:D,4,FALSE)</f>
        <v>P1</v>
      </c>
      <c r="Q15" s="13" t="s">
        <v>1152</v>
      </c>
    </row>
    <row r="16" spans="1:17">
      <c r="A16" s="13" t="str">
        <f t="shared" si="1"/>
        <v>AC</v>
      </c>
      <c r="B16" s="13" t="str">
        <f>VLOOKUP(A16,'Ref-Families'!A:B,2,FALSE)</f>
        <v xml:space="preserve"> Access Control</v>
      </c>
      <c r="C16" s="13" t="str">
        <f>TRIM(VLOOKUP(D16,'Ref-NIST 800-53 (Rev. 4)'!A:C,3,FALSE))</f>
        <v>ACCOUNT MANAGEMENT</v>
      </c>
      <c r="D16" s="13" t="s">
        <v>3</v>
      </c>
      <c r="E16" s="13" t="str">
        <f>TRIM(VLOOKUP(G16,'Ref-ALL NIST 800-53 Controls'!A:F,6,FALSE))</f>
        <v>DISABLE ACCOUNTS FOR HIGH-RISK INDIVIDUALS</v>
      </c>
      <c r="F16" s="55">
        <v>13</v>
      </c>
      <c r="G16" s="2" t="str">
        <f t="shared" si="0"/>
        <v>AC-2-13</v>
      </c>
      <c r="H16" s="17" t="s">
        <v>8</v>
      </c>
      <c r="I16" s="13" t="str">
        <f t="shared" si="2"/>
        <v>N</v>
      </c>
      <c r="J16" s="13"/>
      <c r="K16" s="13" t="str">
        <f>_xlfn.IFNA(VLOOKUP(G16,'Ref-LI-SaaS Baseline'!$D$2:$G$128,3,FALSE),"")</f>
        <v/>
      </c>
      <c r="L16" s="13" t="str">
        <f t="shared" si="4"/>
        <v>N</v>
      </c>
      <c r="M16" s="13" t="str">
        <f>IFERROR(VLOOKUP(G16,'Important Notes'!I:I,1,FALSE)," ")</f>
        <v xml:space="preserve"> </v>
      </c>
      <c r="N16" s="13" t="str">
        <f t="shared" si="5"/>
        <v>Y</v>
      </c>
      <c r="O16" s="13" t="str">
        <f>IFERROR(VLOOKUP(G16,'Important Notes'!D:D,1,FALSE)," ")</f>
        <v>AC-2-13</v>
      </c>
      <c r="P16" s="13" t="str">
        <f>VLOOKUP(D16,'Ref-NIST 800-53 (Rev. 4)'!A:D,4,FALSE)</f>
        <v>P1</v>
      </c>
      <c r="Q16" s="13" t="s">
        <v>1152</v>
      </c>
    </row>
    <row r="17" spans="1:17" ht="30">
      <c r="A17" s="13" t="str">
        <f t="shared" si="1"/>
        <v>AC</v>
      </c>
      <c r="B17" s="13" t="str">
        <f>VLOOKUP(A17,'Ref-Families'!A:B,2,FALSE)</f>
        <v xml:space="preserve"> Access Control</v>
      </c>
      <c r="C17" s="13" t="str">
        <f>TRIM(VLOOKUP(D17,'Ref-NIST 800-53 (Rev. 4)'!A:C,3,FALSE))</f>
        <v>ACCESS ENFORCEMENT</v>
      </c>
      <c r="D17" s="13" t="s">
        <v>9</v>
      </c>
      <c r="E17" s="13" t="str">
        <f>TRIM(VLOOKUP(G17,'Ref-ALL NIST 800-53 Controls'!A:F,6,FALSE))</f>
        <v/>
      </c>
      <c r="F17" s="55">
        <v>0</v>
      </c>
      <c r="G17" s="2" t="str">
        <f t="shared" si="0"/>
        <v>AC-3-0</v>
      </c>
      <c r="H17" s="17" t="s">
        <v>576</v>
      </c>
      <c r="I17" s="13" t="str">
        <f t="shared" si="2"/>
        <v>Y</v>
      </c>
      <c r="J17" s="13" t="str">
        <f t="shared" si="3"/>
        <v>AC-3-0</v>
      </c>
      <c r="K17" s="13" t="str">
        <f>_xlfn.IFNA(VLOOKUP(G17,'Ref-LI-SaaS Baseline'!$D$2:$G$128,3,FALSE),"")</f>
        <v>Document and Assess</v>
      </c>
      <c r="L17" s="13" t="str">
        <f t="shared" si="4"/>
        <v>Y</v>
      </c>
      <c r="M17" s="13" t="str">
        <f>IFERROR(VLOOKUP(G17,'Important Notes'!I:I,1,FALSE)," ")</f>
        <v>AC-3-0</v>
      </c>
      <c r="N17" s="13" t="str">
        <f t="shared" si="5"/>
        <v>Y</v>
      </c>
      <c r="O17" s="13" t="str">
        <f>IFERROR(VLOOKUP(G17,'Important Notes'!D:D,1,FALSE)," ")</f>
        <v>AC-3-0</v>
      </c>
      <c r="P17" s="13" t="str">
        <f>VLOOKUP(D17,'Ref-NIST 800-53 (Rev. 4)'!A:D,4,FALSE)</f>
        <v>P1</v>
      </c>
      <c r="Q17" s="13" t="s">
        <v>1152</v>
      </c>
    </row>
    <row r="18" spans="1:17">
      <c r="A18" s="13" t="str">
        <f t="shared" si="1"/>
        <v>AC</v>
      </c>
      <c r="B18" s="13" t="str">
        <f>VLOOKUP(A18,'Ref-Families'!A:B,2,FALSE)</f>
        <v xml:space="preserve"> Access Control</v>
      </c>
      <c r="C18" s="13" t="str">
        <f>TRIM(VLOOKUP(D18,'Ref-NIST 800-53 (Rev. 4)'!A:C,3,FALSE))</f>
        <v>ACCESS ENFORCEMENT</v>
      </c>
      <c r="D18" s="13" t="s">
        <v>9</v>
      </c>
      <c r="E18" s="13" t="str">
        <f>TRIM(VLOOKUP(G18,'Ref-ALL NIST 800-53 Controls'!A:F,6,FALSE))</f>
        <v>RESTRICTED ACCESS TO PRIVILEGED FUNCTIONS</v>
      </c>
      <c r="F18" s="55">
        <v>1</v>
      </c>
      <c r="G18" s="2" t="str">
        <f t="shared" si="0"/>
        <v>AC-3-1</v>
      </c>
      <c r="H18" s="17" t="s">
        <v>611</v>
      </c>
      <c r="I18" s="13" t="str">
        <f t="shared" si="2"/>
        <v>N</v>
      </c>
      <c r="J18" s="13"/>
      <c r="K18" s="13" t="str">
        <f>_xlfn.IFNA(VLOOKUP(G18,'Ref-LI-SaaS Baseline'!$D$2:$G$128,3,FALSE),"")</f>
        <v/>
      </c>
      <c r="L18" s="13" t="str">
        <f t="shared" si="4"/>
        <v>N</v>
      </c>
      <c r="M18" s="13" t="str">
        <f>IFERROR(VLOOKUP(G18,'Important Notes'!I:I,1,FALSE)," ")</f>
        <v xml:space="preserve"> </v>
      </c>
      <c r="N18" s="13" t="str">
        <f t="shared" si="5"/>
        <v>N</v>
      </c>
      <c r="O18" s="13" t="str">
        <f>IFERROR(VLOOKUP(G18,'Important Notes'!D:D,1,FALSE)," ")</f>
        <v xml:space="preserve"> </v>
      </c>
      <c r="P18" s="13" t="str">
        <f>VLOOKUP(D18,'Ref-NIST 800-53 (Rev. 4)'!A:D,4,FALSE)</f>
        <v>P1</v>
      </c>
      <c r="Q18" s="13" t="s">
        <v>1152</v>
      </c>
    </row>
    <row r="19" spans="1:17">
      <c r="A19" s="13" t="str">
        <f t="shared" si="1"/>
        <v>AC</v>
      </c>
      <c r="B19" s="13" t="str">
        <f>VLOOKUP(A19,'Ref-Families'!A:B,2,FALSE)</f>
        <v xml:space="preserve"> Access Control</v>
      </c>
      <c r="C19" s="13" t="str">
        <f>TRIM(VLOOKUP(D19,'Ref-NIST 800-53 (Rev. 4)'!A:C,3,FALSE))</f>
        <v>ACCESS ENFORCEMENT</v>
      </c>
      <c r="D19" s="13" t="s">
        <v>9</v>
      </c>
      <c r="E19" s="13" t="str">
        <f>TRIM(VLOOKUP(G19,'Ref-ALL NIST 800-53 Controls'!A:F,6,FALSE))</f>
        <v>DUAL AUTHORIZATION</v>
      </c>
      <c r="F19" s="55">
        <v>2</v>
      </c>
      <c r="G19" s="2" t="str">
        <f t="shared" si="0"/>
        <v>AC-3-2</v>
      </c>
      <c r="H19" s="17" t="s">
        <v>595</v>
      </c>
      <c r="I19" s="13" t="str">
        <f t="shared" si="2"/>
        <v>N</v>
      </c>
      <c r="J19" s="13"/>
      <c r="K19" s="13" t="str">
        <f>_xlfn.IFNA(VLOOKUP(G19,'Ref-LI-SaaS Baseline'!$D$2:$G$128,3,FALSE),"")</f>
        <v/>
      </c>
      <c r="L19" s="13" t="str">
        <f t="shared" si="4"/>
        <v>N</v>
      </c>
      <c r="M19" s="13" t="str">
        <f>IFERROR(VLOOKUP(G19,'Important Notes'!I:I,1,FALSE)," ")</f>
        <v xml:space="preserve"> </v>
      </c>
      <c r="N19" s="13" t="str">
        <f t="shared" si="5"/>
        <v>N</v>
      </c>
      <c r="O19" s="13" t="str">
        <f>IFERROR(VLOOKUP(G19,'Important Notes'!D:D,1,FALSE)," ")</f>
        <v xml:space="preserve"> </v>
      </c>
      <c r="P19" s="13" t="str">
        <f>VLOOKUP(D19,'Ref-NIST 800-53 (Rev. 4)'!A:D,4,FALSE)</f>
        <v>P1</v>
      </c>
      <c r="Q19" s="13" t="s">
        <v>1152</v>
      </c>
    </row>
    <row r="20" spans="1:17">
      <c r="A20" s="13" t="str">
        <f t="shared" si="1"/>
        <v>AC</v>
      </c>
      <c r="B20" s="13" t="str">
        <f>VLOOKUP(A20,'Ref-Families'!A:B,2,FALSE)</f>
        <v xml:space="preserve"> Access Control</v>
      </c>
      <c r="C20" s="13" t="str">
        <f>TRIM(VLOOKUP(D20,'Ref-NIST 800-53 (Rev. 4)'!A:C,3,FALSE))</f>
        <v>ACCESS ENFORCEMENT</v>
      </c>
      <c r="D20" s="13" t="s">
        <v>9</v>
      </c>
      <c r="E20" s="13" t="str">
        <f>TRIM(VLOOKUP(G20,'Ref-ALL NIST 800-53 Controls'!A:F,6,FALSE))</f>
        <v>MANDATORY ACCESS CONTROL</v>
      </c>
      <c r="F20" s="55">
        <v>3</v>
      </c>
      <c r="G20" s="2" t="str">
        <f t="shared" si="0"/>
        <v>AC-3-3</v>
      </c>
      <c r="H20" s="17" t="s">
        <v>596</v>
      </c>
      <c r="I20" s="13" t="str">
        <f t="shared" si="2"/>
        <v>N</v>
      </c>
      <c r="J20" s="13"/>
      <c r="K20" s="13" t="str">
        <f>_xlfn.IFNA(VLOOKUP(G20,'Ref-LI-SaaS Baseline'!$D$2:$G$128,3,FALSE),"")</f>
        <v/>
      </c>
      <c r="L20" s="13" t="str">
        <f t="shared" si="4"/>
        <v>N</v>
      </c>
      <c r="M20" s="13" t="str">
        <f>IFERROR(VLOOKUP(G20,'Important Notes'!I:I,1,FALSE)," ")</f>
        <v xml:space="preserve"> </v>
      </c>
      <c r="N20" s="13" t="str">
        <f t="shared" si="5"/>
        <v>N</v>
      </c>
      <c r="O20" s="13" t="str">
        <f>IFERROR(VLOOKUP(G20,'Important Notes'!D:D,1,FALSE)," ")</f>
        <v xml:space="preserve"> </v>
      </c>
      <c r="P20" s="13" t="str">
        <f>VLOOKUP(D20,'Ref-NIST 800-53 (Rev. 4)'!A:D,4,FALSE)</f>
        <v>P1</v>
      </c>
      <c r="Q20" s="13" t="s">
        <v>1152</v>
      </c>
    </row>
    <row r="21" spans="1:17">
      <c r="A21" s="13" t="str">
        <f t="shared" si="1"/>
        <v>AC</v>
      </c>
      <c r="B21" s="13" t="str">
        <f>VLOOKUP(A21,'Ref-Families'!A:B,2,FALSE)</f>
        <v xml:space="preserve"> Access Control</v>
      </c>
      <c r="C21" s="13" t="str">
        <f>TRIM(VLOOKUP(D21,'Ref-NIST 800-53 (Rev. 4)'!A:C,3,FALSE))</f>
        <v>ACCESS ENFORCEMENT</v>
      </c>
      <c r="D21" s="13" t="s">
        <v>9</v>
      </c>
      <c r="E21" s="13" t="str">
        <f>TRIM(VLOOKUP(G21,'Ref-ALL NIST 800-53 Controls'!A:F,6,FALSE))</f>
        <v>DISCRETIONARY ACCESS CONTROL</v>
      </c>
      <c r="F21" s="55">
        <v>4</v>
      </c>
      <c r="G21" s="2" t="str">
        <f t="shared" si="0"/>
        <v>AC-3-4</v>
      </c>
      <c r="I21" s="13" t="str">
        <f t="shared" si="2"/>
        <v>N</v>
      </c>
      <c r="J21" s="13"/>
      <c r="K21" s="13" t="str">
        <f>_xlfn.IFNA(VLOOKUP(G21,'Ref-LI-SaaS Baseline'!$D$2:$G$128,3,FALSE),"")</f>
        <v/>
      </c>
      <c r="L21" s="13" t="str">
        <f t="shared" si="4"/>
        <v>N</v>
      </c>
      <c r="M21" s="13" t="str">
        <f>IFERROR(VLOOKUP(G21,'Important Notes'!I:I,1,FALSE)," ")</f>
        <v xml:space="preserve"> </v>
      </c>
      <c r="N21" s="13" t="str">
        <f t="shared" si="5"/>
        <v>N</v>
      </c>
      <c r="O21" s="13" t="str">
        <f>IFERROR(VLOOKUP(G21,'Important Notes'!D:D,1,FALSE)," ")</f>
        <v xml:space="preserve"> </v>
      </c>
      <c r="P21" s="13" t="str">
        <f>VLOOKUP(D21,'Ref-NIST 800-53 (Rev. 4)'!A:D,4,FALSE)</f>
        <v>P1</v>
      </c>
      <c r="Q21" s="13" t="s">
        <v>1152</v>
      </c>
    </row>
    <row r="22" spans="1:17">
      <c r="A22" s="13" t="str">
        <f t="shared" si="1"/>
        <v>AC</v>
      </c>
      <c r="B22" s="13" t="str">
        <f>VLOOKUP(A22,'Ref-Families'!A:B,2,FALSE)</f>
        <v xml:space="preserve"> Access Control</v>
      </c>
      <c r="C22" s="13" t="str">
        <f>TRIM(VLOOKUP(D22,'Ref-NIST 800-53 (Rev. 4)'!A:C,3,FALSE))</f>
        <v>ACCESS ENFORCEMENT</v>
      </c>
      <c r="D22" s="13" t="s">
        <v>9</v>
      </c>
      <c r="E22" s="13" t="str">
        <f>TRIM(VLOOKUP(G22,'Ref-ALL NIST 800-53 Controls'!A:F,6,FALSE))</f>
        <v>SECURITY-RELEVANT INFORMATION</v>
      </c>
      <c r="F22" s="55">
        <v>5</v>
      </c>
      <c r="G22" s="2" t="str">
        <f t="shared" si="0"/>
        <v>AC-3-5</v>
      </c>
      <c r="H22" s="17" t="s">
        <v>12</v>
      </c>
      <c r="I22" s="13" t="str">
        <f t="shared" si="2"/>
        <v>N</v>
      </c>
      <c r="J22" s="13"/>
      <c r="K22" s="13" t="str">
        <f>_xlfn.IFNA(VLOOKUP(G22,'Ref-LI-SaaS Baseline'!$D$2:$G$128,3,FALSE),"")</f>
        <v/>
      </c>
      <c r="L22" s="13" t="str">
        <f t="shared" si="4"/>
        <v>N</v>
      </c>
      <c r="M22" s="13" t="str">
        <f>IFERROR(VLOOKUP(G22,'Important Notes'!I:I,1,FALSE)," ")</f>
        <v xml:space="preserve"> </v>
      </c>
      <c r="N22" s="13" t="str">
        <f t="shared" si="5"/>
        <v>N</v>
      </c>
      <c r="O22" s="13" t="str">
        <f>IFERROR(VLOOKUP(G22,'Important Notes'!D:D,1,FALSE)," ")</f>
        <v xml:space="preserve"> </v>
      </c>
      <c r="P22" s="13" t="str">
        <f>VLOOKUP(D22,'Ref-NIST 800-53 (Rev. 4)'!A:D,4,FALSE)</f>
        <v>P1</v>
      </c>
      <c r="Q22" s="13" t="s">
        <v>1152</v>
      </c>
    </row>
    <row r="23" spans="1:17">
      <c r="A23" s="13" t="str">
        <f t="shared" si="1"/>
        <v>AC</v>
      </c>
      <c r="B23" s="13" t="str">
        <f>VLOOKUP(A23,'Ref-Families'!A:B,2,FALSE)</f>
        <v xml:space="preserve"> Access Control</v>
      </c>
      <c r="C23" s="13" t="str">
        <f>TRIM(VLOOKUP(D23,'Ref-NIST 800-53 (Rev. 4)'!A:C,3,FALSE))</f>
        <v>ACCESS ENFORCEMENT</v>
      </c>
      <c r="D23" s="13" t="s">
        <v>9</v>
      </c>
      <c r="E23" s="13" t="str">
        <f>TRIM(VLOOKUP(G23,'Ref-ALL NIST 800-53 Controls'!A:F,6,FALSE))</f>
        <v>PROTECTION OF USER AND SYSTEM INFORMATION</v>
      </c>
      <c r="F23" s="55">
        <v>6</v>
      </c>
      <c r="G23" s="2" t="str">
        <f t="shared" si="0"/>
        <v>AC-3-6</v>
      </c>
      <c r="H23" s="17" t="s">
        <v>611</v>
      </c>
      <c r="I23" s="13" t="str">
        <f t="shared" si="2"/>
        <v>N</v>
      </c>
      <c r="J23" s="13"/>
      <c r="K23" s="13" t="str">
        <f>_xlfn.IFNA(VLOOKUP(G23,'Ref-LI-SaaS Baseline'!$D$2:$G$128,3,FALSE),"")</f>
        <v/>
      </c>
      <c r="L23" s="13" t="str">
        <f t="shared" si="4"/>
        <v>N</v>
      </c>
      <c r="M23" s="13" t="str">
        <f>IFERROR(VLOOKUP(G23,'Important Notes'!I:I,1,FALSE)," ")</f>
        <v xml:space="preserve"> </v>
      </c>
      <c r="N23" s="13" t="str">
        <f t="shared" si="5"/>
        <v>N</v>
      </c>
      <c r="O23" s="13" t="str">
        <f>IFERROR(VLOOKUP(G23,'Important Notes'!D:D,1,FALSE)," ")</f>
        <v xml:space="preserve"> </v>
      </c>
      <c r="P23" s="13" t="str">
        <f>VLOOKUP(D23,'Ref-NIST 800-53 (Rev. 4)'!A:D,4,FALSE)</f>
        <v>P1</v>
      </c>
      <c r="Q23" s="13" t="s">
        <v>1152</v>
      </c>
    </row>
    <row r="24" spans="1:17">
      <c r="A24" s="13" t="str">
        <f t="shared" si="1"/>
        <v>AC</v>
      </c>
      <c r="B24" s="13" t="str">
        <f>VLOOKUP(A24,'Ref-Families'!A:B,2,FALSE)</f>
        <v xml:space="preserve"> Access Control</v>
      </c>
      <c r="C24" s="13" t="str">
        <f>TRIM(VLOOKUP(D24,'Ref-NIST 800-53 (Rev. 4)'!A:C,3,FALSE))</f>
        <v>ACCESS ENFORCEMENT</v>
      </c>
      <c r="D24" s="13" t="s">
        <v>9</v>
      </c>
      <c r="E24" s="13" t="str">
        <f>TRIM(VLOOKUP(G24,'Ref-ALL NIST 800-53 Controls'!A:F,6,FALSE))</f>
        <v>ROLE-BASED ACCESS CONTROL</v>
      </c>
      <c r="F24" s="55">
        <v>7</v>
      </c>
      <c r="G24" s="2" t="str">
        <f t="shared" si="0"/>
        <v>AC-3-7</v>
      </c>
      <c r="I24" s="13" t="str">
        <f t="shared" si="2"/>
        <v>N</v>
      </c>
      <c r="J24" s="13"/>
      <c r="K24" s="13" t="str">
        <f>_xlfn.IFNA(VLOOKUP(G24,'Ref-LI-SaaS Baseline'!$D$2:$G$128,3,FALSE),"")</f>
        <v/>
      </c>
      <c r="L24" s="13" t="str">
        <f t="shared" si="4"/>
        <v>N</v>
      </c>
      <c r="M24" s="13" t="str">
        <f>IFERROR(VLOOKUP(G24,'Important Notes'!I:I,1,FALSE)," ")</f>
        <v xml:space="preserve"> </v>
      </c>
      <c r="N24" s="13" t="str">
        <f t="shared" si="5"/>
        <v>N</v>
      </c>
      <c r="O24" s="13" t="str">
        <f>IFERROR(VLOOKUP(G24,'Important Notes'!D:D,1,FALSE)," ")</f>
        <v xml:space="preserve"> </v>
      </c>
      <c r="P24" s="13" t="str">
        <f>VLOOKUP(D24,'Ref-NIST 800-53 (Rev. 4)'!A:D,4,FALSE)</f>
        <v>P1</v>
      </c>
      <c r="Q24" s="13" t="s">
        <v>1152</v>
      </c>
    </row>
    <row r="25" spans="1:17">
      <c r="A25" s="13" t="str">
        <f t="shared" si="1"/>
        <v>AC</v>
      </c>
      <c r="B25" s="13" t="str">
        <f>VLOOKUP(A25,'Ref-Families'!A:B,2,FALSE)</f>
        <v xml:space="preserve"> Access Control</v>
      </c>
      <c r="C25" s="13" t="str">
        <f>TRIM(VLOOKUP(D25,'Ref-NIST 800-53 (Rev. 4)'!A:C,3,FALSE))</f>
        <v>ACCESS ENFORCEMENT</v>
      </c>
      <c r="D25" s="13" t="s">
        <v>9</v>
      </c>
      <c r="E25" s="13" t="str">
        <f>TRIM(VLOOKUP(G25,'Ref-ALL NIST 800-53 Controls'!A:F,6,FALSE))</f>
        <v>REVOCATION OF ACCESS AUTHORIZATIONS</v>
      </c>
      <c r="F25" s="55">
        <v>8</v>
      </c>
      <c r="G25" s="2" t="str">
        <f t="shared" si="0"/>
        <v>AC-3-8</v>
      </c>
      <c r="I25" s="13" t="str">
        <f t="shared" si="2"/>
        <v>N</v>
      </c>
      <c r="J25" s="13"/>
      <c r="K25" s="13" t="str">
        <f>_xlfn.IFNA(VLOOKUP(G25,'Ref-LI-SaaS Baseline'!$D$2:$G$128,3,FALSE),"")</f>
        <v/>
      </c>
      <c r="L25" s="13" t="str">
        <f t="shared" si="4"/>
        <v>N</v>
      </c>
      <c r="M25" s="13" t="str">
        <f>IFERROR(VLOOKUP(G25,'Important Notes'!I:I,1,FALSE)," ")</f>
        <v xml:space="preserve"> </v>
      </c>
      <c r="N25" s="13" t="str">
        <f t="shared" si="5"/>
        <v>N</v>
      </c>
      <c r="O25" s="13" t="str">
        <f>IFERROR(VLOOKUP(G25,'Important Notes'!D:D,1,FALSE)," ")</f>
        <v xml:space="preserve"> </v>
      </c>
      <c r="P25" s="13" t="str">
        <f>VLOOKUP(D25,'Ref-NIST 800-53 (Rev. 4)'!A:D,4,FALSE)</f>
        <v>P1</v>
      </c>
      <c r="Q25" s="13" t="s">
        <v>1152</v>
      </c>
    </row>
    <row r="26" spans="1:17">
      <c r="A26" s="13" t="str">
        <f t="shared" si="1"/>
        <v>AC</v>
      </c>
      <c r="B26" s="13" t="str">
        <f>VLOOKUP(A26,'Ref-Families'!A:B,2,FALSE)</f>
        <v xml:space="preserve"> Access Control</v>
      </c>
      <c r="C26" s="13" t="str">
        <f>TRIM(VLOOKUP(D26,'Ref-NIST 800-53 (Rev. 4)'!A:C,3,FALSE))</f>
        <v>ACCESS ENFORCEMENT</v>
      </c>
      <c r="D26" s="13" t="s">
        <v>9</v>
      </c>
      <c r="E26" s="13" t="str">
        <f>TRIM(VLOOKUP(G26,'Ref-ALL NIST 800-53 Controls'!A:F,6,FALSE))</f>
        <v>CONTROLLED RELEASE</v>
      </c>
      <c r="F26" s="55">
        <v>9</v>
      </c>
      <c r="G26" s="2" t="str">
        <f t="shared" si="0"/>
        <v>AC-3-9</v>
      </c>
      <c r="I26" s="13" t="str">
        <f t="shared" si="2"/>
        <v>N</v>
      </c>
      <c r="J26" s="13"/>
      <c r="K26" s="13" t="str">
        <f>_xlfn.IFNA(VLOOKUP(G26,'Ref-LI-SaaS Baseline'!$D$2:$G$128,3,FALSE),"")</f>
        <v/>
      </c>
      <c r="L26" s="13" t="str">
        <f t="shared" si="4"/>
        <v>N</v>
      </c>
      <c r="M26" s="13" t="str">
        <f>IFERROR(VLOOKUP(G26,'Important Notes'!I:I,1,FALSE)," ")</f>
        <v xml:space="preserve"> </v>
      </c>
      <c r="N26" s="13" t="str">
        <f t="shared" si="5"/>
        <v>N</v>
      </c>
      <c r="O26" s="13" t="str">
        <f>IFERROR(VLOOKUP(G26,'Important Notes'!D:D,1,FALSE)," ")</f>
        <v xml:space="preserve"> </v>
      </c>
      <c r="P26" s="13" t="str">
        <f>VLOOKUP(D26,'Ref-NIST 800-53 (Rev. 4)'!A:D,4,FALSE)</f>
        <v>P1</v>
      </c>
      <c r="Q26" s="13" t="s">
        <v>1152</v>
      </c>
    </row>
    <row r="27" spans="1:17">
      <c r="A27" s="13" t="str">
        <f t="shared" si="1"/>
        <v>AC</v>
      </c>
      <c r="B27" s="13" t="str">
        <f>VLOOKUP(A27,'Ref-Families'!A:B,2,FALSE)</f>
        <v xml:space="preserve"> Access Control</v>
      </c>
      <c r="C27" s="13" t="str">
        <f>TRIM(VLOOKUP(D27,'Ref-NIST 800-53 (Rev. 4)'!A:C,3,FALSE))</f>
        <v>ACCESS ENFORCEMENT</v>
      </c>
      <c r="D27" s="13" t="s">
        <v>9</v>
      </c>
      <c r="E27" s="13" t="str">
        <f>TRIM(VLOOKUP(G27,'Ref-ALL NIST 800-53 Controls'!A:F,6,FALSE))</f>
        <v>AUDITED OVERRIDE OF ACCESS CONTROL MECHANISMS</v>
      </c>
      <c r="F27" s="55">
        <v>10</v>
      </c>
      <c r="G27" s="2" t="str">
        <f t="shared" si="0"/>
        <v>AC-3-10</v>
      </c>
      <c r="H27" s="17" t="s">
        <v>597</v>
      </c>
      <c r="I27" s="13" t="str">
        <f t="shared" si="2"/>
        <v>N</v>
      </c>
      <c r="J27" s="13"/>
      <c r="K27" s="13" t="str">
        <f>_xlfn.IFNA(VLOOKUP(G27,'Ref-LI-SaaS Baseline'!$D$2:$G$128,3,FALSE),"")</f>
        <v/>
      </c>
      <c r="L27" s="13" t="str">
        <f t="shared" si="4"/>
        <v>N</v>
      </c>
      <c r="M27" s="13" t="str">
        <f>IFERROR(VLOOKUP(G27,'Important Notes'!I:I,1,FALSE)," ")</f>
        <v xml:space="preserve"> </v>
      </c>
      <c r="N27" s="13" t="str">
        <f t="shared" si="5"/>
        <v>N</v>
      </c>
      <c r="O27" s="13" t="str">
        <f>IFERROR(VLOOKUP(G27,'Important Notes'!D:D,1,FALSE)," ")</f>
        <v xml:space="preserve"> </v>
      </c>
      <c r="P27" s="13" t="str">
        <f>VLOOKUP(D27,'Ref-NIST 800-53 (Rev. 4)'!A:D,4,FALSE)</f>
        <v>P1</v>
      </c>
      <c r="Q27" s="13" t="s">
        <v>1152</v>
      </c>
    </row>
    <row r="28" spans="1:17">
      <c r="A28" s="13" t="str">
        <f t="shared" si="1"/>
        <v>AC</v>
      </c>
      <c r="B28" s="13" t="str">
        <f>VLOOKUP(A28,'Ref-Families'!A:B,2,FALSE)</f>
        <v xml:space="preserve"> Access Control</v>
      </c>
      <c r="C28" s="13" t="str">
        <f>TRIM(VLOOKUP(D28,'Ref-NIST 800-53 (Rev. 4)'!A:C,3,FALSE))</f>
        <v>INFORMATION FLOW ENFORCEMENT</v>
      </c>
      <c r="D28" s="13" t="s">
        <v>14</v>
      </c>
      <c r="E28" s="13" t="str">
        <f>TRIM(VLOOKUP(G28,'Ref-ALL NIST 800-53 Controls'!A:F,6,FALSE))</f>
        <v/>
      </c>
      <c r="F28" s="55">
        <v>0</v>
      </c>
      <c r="G28" s="2" t="str">
        <f t="shared" si="0"/>
        <v>AC-4-0</v>
      </c>
      <c r="H28" s="17" t="s">
        <v>598</v>
      </c>
      <c r="I28" s="13" t="str">
        <f t="shared" si="2"/>
        <v>N</v>
      </c>
      <c r="J28" s="13"/>
      <c r="K28" s="13" t="str">
        <f>_xlfn.IFNA(VLOOKUP(G28,'Ref-LI-SaaS Baseline'!$D$2:$G$128,3,FALSE),"")</f>
        <v/>
      </c>
      <c r="L28" s="13" t="str">
        <f t="shared" si="4"/>
        <v>Y</v>
      </c>
      <c r="M28" s="13" t="str">
        <f>IFERROR(VLOOKUP(G28,'Important Notes'!I:I,1,FALSE)," ")</f>
        <v>AC-4-0</v>
      </c>
      <c r="N28" s="13" t="str">
        <f t="shared" si="5"/>
        <v>Y</v>
      </c>
      <c r="O28" s="13" t="str">
        <f>IFERROR(VLOOKUP(G28,'Important Notes'!D:D,1,FALSE)," ")</f>
        <v>AC-4-0</v>
      </c>
      <c r="P28" s="13" t="str">
        <f>VLOOKUP(D28,'Ref-NIST 800-53 (Rev. 4)'!A:D,4,FALSE)</f>
        <v>P1</v>
      </c>
      <c r="Q28" s="13" t="s">
        <v>1152</v>
      </c>
    </row>
    <row r="29" spans="1:17">
      <c r="A29" s="13" t="str">
        <f t="shared" si="1"/>
        <v>AC</v>
      </c>
      <c r="B29" s="13" t="str">
        <f>VLOOKUP(A29,'Ref-Families'!A:B,2,FALSE)</f>
        <v xml:space="preserve"> Access Control</v>
      </c>
      <c r="C29" s="13" t="str">
        <f>TRIM(VLOOKUP(D29,'Ref-NIST 800-53 (Rev. 4)'!A:C,3,FALSE))</f>
        <v>INFORMATION FLOW ENFORCEMENT</v>
      </c>
      <c r="D29" s="13" t="s">
        <v>14</v>
      </c>
      <c r="E29" s="13" t="str">
        <f>TRIM(VLOOKUP(G29,'Ref-ALL NIST 800-53 Controls'!A:F,6,FALSE))</f>
        <v>OBJECT SECURITY ATTRIBUTES</v>
      </c>
      <c r="F29" s="55">
        <v>1</v>
      </c>
      <c r="G29" s="2" t="str">
        <f t="shared" si="0"/>
        <v>AC-4-1</v>
      </c>
      <c r="H29" s="17" t="s">
        <v>6</v>
      </c>
      <c r="I29" s="13" t="str">
        <f t="shared" si="2"/>
        <v>N</v>
      </c>
      <c r="J29" s="13"/>
      <c r="K29" s="13" t="str">
        <f>_xlfn.IFNA(VLOOKUP(G29,'Ref-LI-SaaS Baseline'!$D$2:$G$128,3,FALSE),"")</f>
        <v/>
      </c>
      <c r="L29" s="13" t="str">
        <f t="shared" si="4"/>
        <v>N</v>
      </c>
      <c r="M29" s="13" t="str">
        <f>IFERROR(VLOOKUP(G29,'Important Notes'!I:I,1,FALSE)," ")</f>
        <v xml:space="preserve"> </v>
      </c>
      <c r="N29" s="13" t="str">
        <f t="shared" si="5"/>
        <v>N</v>
      </c>
      <c r="O29" s="13" t="str">
        <f>IFERROR(VLOOKUP(G29,'Important Notes'!D:D,1,FALSE)," ")</f>
        <v xml:space="preserve"> </v>
      </c>
      <c r="P29" s="13" t="str">
        <f>VLOOKUP(D29,'Ref-NIST 800-53 (Rev. 4)'!A:D,4,FALSE)</f>
        <v>P1</v>
      </c>
      <c r="Q29" s="13" t="s">
        <v>1152</v>
      </c>
    </row>
    <row r="30" spans="1:17">
      <c r="A30" s="13" t="str">
        <f t="shared" si="1"/>
        <v>AC</v>
      </c>
      <c r="B30" s="13" t="str">
        <f>VLOOKUP(A30,'Ref-Families'!A:B,2,FALSE)</f>
        <v xml:space="preserve"> Access Control</v>
      </c>
      <c r="C30" s="13" t="str">
        <f>TRIM(VLOOKUP(D30,'Ref-NIST 800-53 (Rev. 4)'!A:C,3,FALSE))</f>
        <v>INFORMATION FLOW ENFORCEMENT</v>
      </c>
      <c r="D30" s="13" t="s">
        <v>14</v>
      </c>
      <c r="E30" s="13" t="str">
        <f>TRIM(VLOOKUP(G30,'Ref-ALL NIST 800-53 Controls'!A:F,6,FALSE))</f>
        <v>PROCESSING DOMAINS</v>
      </c>
      <c r="F30" s="55">
        <v>2</v>
      </c>
      <c r="G30" s="2" t="str">
        <f t="shared" si="0"/>
        <v>AC-4-2</v>
      </c>
      <c r="I30" s="13" t="str">
        <f t="shared" si="2"/>
        <v>N</v>
      </c>
      <c r="J30" s="13"/>
      <c r="K30" s="13" t="str">
        <f>_xlfn.IFNA(VLOOKUP(G30,'Ref-LI-SaaS Baseline'!$D$2:$G$128,3,FALSE),"")</f>
        <v/>
      </c>
      <c r="L30" s="13" t="str">
        <f t="shared" si="4"/>
        <v>N</v>
      </c>
      <c r="M30" s="13" t="str">
        <f>IFERROR(VLOOKUP(G30,'Important Notes'!I:I,1,FALSE)," ")</f>
        <v xml:space="preserve"> </v>
      </c>
      <c r="N30" s="13" t="str">
        <f t="shared" si="5"/>
        <v>N</v>
      </c>
      <c r="O30" s="13" t="str">
        <f>IFERROR(VLOOKUP(G30,'Important Notes'!D:D,1,FALSE)," ")</f>
        <v xml:space="preserve"> </v>
      </c>
      <c r="P30" s="13" t="str">
        <f>VLOOKUP(D30,'Ref-NIST 800-53 (Rev. 4)'!A:D,4,FALSE)</f>
        <v>P1</v>
      </c>
      <c r="Q30" s="13" t="s">
        <v>1152</v>
      </c>
    </row>
    <row r="31" spans="1:17">
      <c r="A31" s="13" t="str">
        <f t="shared" si="1"/>
        <v>AC</v>
      </c>
      <c r="B31" s="13" t="str">
        <f>VLOOKUP(A31,'Ref-Families'!A:B,2,FALSE)</f>
        <v xml:space="preserve"> Access Control</v>
      </c>
      <c r="C31" s="13" t="str">
        <f>TRIM(VLOOKUP(D31,'Ref-NIST 800-53 (Rev. 4)'!A:C,3,FALSE))</f>
        <v>INFORMATION FLOW ENFORCEMENT</v>
      </c>
      <c r="D31" s="13" t="s">
        <v>14</v>
      </c>
      <c r="E31" s="13" t="str">
        <f>TRIM(VLOOKUP(G31,'Ref-ALL NIST 800-53 Controls'!A:F,6,FALSE))</f>
        <v>DYNAMIC INFORMATION FLOW CONTROL</v>
      </c>
      <c r="F31" s="55">
        <v>3</v>
      </c>
      <c r="G31" s="2" t="str">
        <f t="shared" si="0"/>
        <v>AC-4-3</v>
      </c>
      <c r="H31" s="17" t="s">
        <v>15</v>
      </c>
      <c r="I31" s="13" t="str">
        <f t="shared" si="2"/>
        <v>N</v>
      </c>
      <c r="J31" s="13"/>
      <c r="K31" s="13" t="str">
        <f>_xlfn.IFNA(VLOOKUP(G31,'Ref-LI-SaaS Baseline'!$D$2:$G$128,3,FALSE),"")</f>
        <v/>
      </c>
      <c r="L31" s="13" t="str">
        <f t="shared" si="4"/>
        <v>N</v>
      </c>
      <c r="M31" s="13" t="str">
        <f>IFERROR(VLOOKUP(G31,'Important Notes'!I:I,1,FALSE)," ")</f>
        <v xml:space="preserve"> </v>
      </c>
      <c r="N31" s="13" t="str">
        <f t="shared" si="5"/>
        <v>N</v>
      </c>
      <c r="O31" s="13" t="str">
        <f>IFERROR(VLOOKUP(G31,'Important Notes'!D:D,1,FALSE)," ")</f>
        <v xml:space="preserve"> </v>
      </c>
      <c r="P31" s="13" t="str">
        <f>VLOOKUP(D31,'Ref-NIST 800-53 (Rev. 4)'!A:D,4,FALSE)</f>
        <v>P1</v>
      </c>
      <c r="Q31" s="13" t="s">
        <v>1152</v>
      </c>
    </row>
    <row r="32" spans="1:17">
      <c r="A32" s="13" t="str">
        <f t="shared" si="1"/>
        <v>AC</v>
      </c>
      <c r="B32" s="13" t="str">
        <f>VLOOKUP(A32,'Ref-Families'!A:B,2,FALSE)</f>
        <v xml:space="preserve"> Access Control</v>
      </c>
      <c r="C32" s="13" t="str">
        <f>TRIM(VLOOKUP(D32,'Ref-NIST 800-53 (Rev. 4)'!A:C,3,FALSE))</f>
        <v>INFORMATION FLOW ENFORCEMENT</v>
      </c>
      <c r="D32" s="13" t="s">
        <v>14</v>
      </c>
      <c r="E32" s="13" t="str">
        <f>TRIM(VLOOKUP(G32,'Ref-ALL NIST 800-53 Controls'!A:F,6,FALSE))</f>
        <v>CONTENT CHECK ENCRYPTED INFORMATION</v>
      </c>
      <c r="F32" s="55">
        <v>4</v>
      </c>
      <c r="G32" s="2" t="str">
        <f t="shared" si="0"/>
        <v>AC-4-4</v>
      </c>
      <c r="H32" s="17" t="s">
        <v>15</v>
      </c>
      <c r="I32" s="13" t="str">
        <f t="shared" si="2"/>
        <v>N</v>
      </c>
      <c r="J32" s="13"/>
      <c r="K32" s="13" t="str">
        <f>_xlfn.IFNA(VLOOKUP(G32,'Ref-LI-SaaS Baseline'!$D$2:$G$128,3,FALSE),"")</f>
        <v/>
      </c>
      <c r="L32" s="13" t="str">
        <f t="shared" si="4"/>
        <v>N</v>
      </c>
      <c r="M32" s="13" t="str">
        <f>IFERROR(VLOOKUP(G32,'Important Notes'!I:I,1,FALSE)," ")</f>
        <v xml:space="preserve"> </v>
      </c>
      <c r="N32" s="13" t="str">
        <f t="shared" si="5"/>
        <v>N</v>
      </c>
      <c r="O32" s="13" t="str">
        <f>IFERROR(VLOOKUP(G32,'Important Notes'!D:D,1,FALSE)," ")</f>
        <v xml:space="preserve"> </v>
      </c>
      <c r="P32" s="13" t="str">
        <f>VLOOKUP(D32,'Ref-NIST 800-53 (Rev. 4)'!A:D,4,FALSE)</f>
        <v>P1</v>
      </c>
      <c r="Q32" s="13" t="s">
        <v>1152</v>
      </c>
    </row>
    <row r="33" spans="1:17">
      <c r="A33" s="13" t="str">
        <f t="shared" si="1"/>
        <v>AC</v>
      </c>
      <c r="B33" s="13" t="str">
        <f>VLOOKUP(A33,'Ref-Families'!A:B,2,FALSE)</f>
        <v xml:space="preserve"> Access Control</v>
      </c>
      <c r="C33" s="13" t="str">
        <f>TRIM(VLOOKUP(D33,'Ref-NIST 800-53 (Rev. 4)'!A:C,3,FALSE))</f>
        <v>INFORMATION FLOW ENFORCEMENT</v>
      </c>
      <c r="D33" s="13" t="s">
        <v>14</v>
      </c>
      <c r="E33" s="13" t="str">
        <f>TRIM(VLOOKUP(G33,'Ref-ALL NIST 800-53 Controls'!A:F,6,FALSE))</f>
        <v>EMBEDDED DATA TYPES</v>
      </c>
      <c r="F33" s="55">
        <v>5</v>
      </c>
      <c r="G33" s="2" t="str">
        <f t="shared" si="0"/>
        <v>AC-4-5</v>
      </c>
      <c r="I33" s="13" t="str">
        <f t="shared" si="2"/>
        <v>N</v>
      </c>
      <c r="J33" s="13"/>
      <c r="K33" s="13" t="str">
        <f>_xlfn.IFNA(VLOOKUP(G33,'Ref-LI-SaaS Baseline'!$D$2:$G$128,3,FALSE),"")</f>
        <v/>
      </c>
      <c r="L33" s="13" t="str">
        <f t="shared" si="4"/>
        <v>N</v>
      </c>
      <c r="M33" s="13" t="str">
        <f>IFERROR(VLOOKUP(G33,'Important Notes'!I:I,1,FALSE)," ")</f>
        <v xml:space="preserve"> </v>
      </c>
      <c r="N33" s="13" t="str">
        <f t="shared" si="5"/>
        <v>N</v>
      </c>
      <c r="O33" s="13" t="str">
        <f>IFERROR(VLOOKUP(G33,'Important Notes'!D:D,1,FALSE)," ")</f>
        <v xml:space="preserve"> </v>
      </c>
      <c r="P33" s="13" t="str">
        <f>VLOOKUP(D33,'Ref-NIST 800-53 (Rev. 4)'!A:D,4,FALSE)</f>
        <v>P1</v>
      </c>
      <c r="Q33" s="13" t="s">
        <v>1152</v>
      </c>
    </row>
    <row r="34" spans="1:17">
      <c r="A34" s="13" t="str">
        <f t="shared" si="1"/>
        <v>AC</v>
      </c>
      <c r="B34" s="13" t="str">
        <f>VLOOKUP(A34,'Ref-Families'!A:B,2,FALSE)</f>
        <v xml:space="preserve"> Access Control</v>
      </c>
      <c r="C34" s="13" t="str">
        <f>TRIM(VLOOKUP(D34,'Ref-NIST 800-53 (Rev. 4)'!A:C,3,FALSE))</f>
        <v>INFORMATION FLOW ENFORCEMENT</v>
      </c>
      <c r="D34" s="13" t="s">
        <v>14</v>
      </c>
      <c r="E34" s="13" t="str">
        <f>TRIM(VLOOKUP(G34,'Ref-ALL NIST 800-53 Controls'!A:F,6,FALSE))</f>
        <v>METADATA</v>
      </c>
      <c r="F34" s="55">
        <v>6</v>
      </c>
      <c r="G34" s="2" t="str">
        <f t="shared" si="0"/>
        <v>AC-4-6</v>
      </c>
      <c r="H34" s="17" t="s">
        <v>599</v>
      </c>
      <c r="I34" s="13" t="str">
        <f t="shared" si="2"/>
        <v>N</v>
      </c>
      <c r="J34" s="13"/>
      <c r="K34" s="13" t="str">
        <f>_xlfn.IFNA(VLOOKUP(G34,'Ref-LI-SaaS Baseline'!$D$2:$G$128,3,FALSE),"")</f>
        <v/>
      </c>
      <c r="L34" s="13" t="str">
        <f t="shared" si="4"/>
        <v>N</v>
      </c>
      <c r="M34" s="13" t="str">
        <f>IFERROR(VLOOKUP(G34,'Important Notes'!I:I,1,FALSE)," ")</f>
        <v xml:space="preserve"> </v>
      </c>
      <c r="N34" s="13" t="str">
        <f t="shared" si="5"/>
        <v>N</v>
      </c>
      <c r="O34" s="13" t="str">
        <f>IFERROR(VLOOKUP(G34,'Important Notes'!D:D,1,FALSE)," ")</f>
        <v xml:space="preserve"> </v>
      </c>
      <c r="P34" s="13" t="str">
        <f>VLOOKUP(D34,'Ref-NIST 800-53 (Rev. 4)'!A:D,4,FALSE)</f>
        <v>P1</v>
      </c>
      <c r="Q34" s="13" t="s">
        <v>1152</v>
      </c>
    </row>
    <row r="35" spans="1:17">
      <c r="A35" s="13" t="str">
        <f t="shared" si="1"/>
        <v>AC</v>
      </c>
      <c r="B35" s="13" t="str">
        <f>VLOOKUP(A35,'Ref-Families'!A:B,2,FALSE)</f>
        <v xml:space="preserve"> Access Control</v>
      </c>
      <c r="C35" s="13" t="str">
        <f>TRIM(VLOOKUP(D35,'Ref-NIST 800-53 (Rev. 4)'!A:C,3,FALSE))</f>
        <v>INFORMATION FLOW ENFORCEMENT</v>
      </c>
      <c r="D35" s="13" t="s">
        <v>14</v>
      </c>
      <c r="E35" s="13" t="str">
        <f>TRIM(VLOOKUP(G35,'Ref-ALL NIST 800-53 Controls'!A:F,6,FALSE))</f>
        <v>ONE-WAY FLOW MECHANISMS</v>
      </c>
      <c r="F35" s="55">
        <v>7</v>
      </c>
      <c r="G35" s="2" t="str">
        <f t="shared" si="0"/>
        <v>AC-4-7</v>
      </c>
      <c r="I35" s="13" t="str">
        <f t="shared" si="2"/>
        <v>N</v>
      </c>
      <c r="J35" s="13"/>
      <c r="K35" s="13" t="str">
        <f>_xlfn.IFNA(VLOOKUP(G35,'Ref-LI-SaaS Baseline'!$D$2:$G$128,3,FALSE),"")</f>
        <v/>
      </c>
      <c r="L35" s="13" t="str">
        <f t="shared" si="4"/>
        <v>N</v>
      </c>
      <c r="M35" s="13" t="str">
        <f>IFERROR(VLOOKUP(G35,'Important Notes'!I:I,1,FALSE)," ")</f>
        <v xml:space="preserve"> </v>
      </c>
      <c r="N35" s="13" t="str">
        <f t="shared" si="5"/>
        <v>N</v>
      </c>
      <c r="O35" s="13" t="str">
        <f>IFERROR(VLOOKUP(G35,'Important Notes'!D:D,1,FALSE)," ")</f>
        <v xml:space="preserve"> </v>
      </c>
      <c r="P35" s="13" t="str">
        <f>VLOOKUP(D35,'Ref-NIST 800-53 (Rev. 4)'!A:D,4,FALSE)</f>
        <v>P1</v>
      </c>
      <c r="Q35" s="13" t="s">
        <v>1152</v>
      </c>
    </row>
    <row r="36" spans="1:17">
      <c r="A36" s="13" t="str">
        <f t="shared" si="1"/>
        <v>AC</v>
      </c>
      <c r="B36" s="13" t="str">
        <f>VLOOKUP(A36,'Ref-Families'!A:B,2,FALSE)</f>
        <v xml:space="preserve"> Access Control</v>
      </c>
      <c r="C36" s="13" t="str">
        <f>TRIM(VLOOKUP(D36,'Ref-NIST 800-53 (Rev. 4)'!A:C,3,FALSE))</f>
        <v>INFORMATION FLOW ENFORCEMENT</v>
      </c>
      <c r="D36" s="13" t="s">
        <v>14</v>
      </c>
      <c r="E36" s="13" t="str">
        <f>TRIM(VLOOKUP(G36,'Ref-ALL NIST 800-53 Controls'!A:F,6,FALSE))</f>
        <v>SECURITY POLICY FILTERS</v>
      </c>
      <c r="F36" s="55">
        <v>8</v>
      </c>
      <c r="G36" s="2" t="str">
        <f t="shared" si="0"/>
        <v>AC-4-8</v>
      </c>
      <c r="I36" s="13" t="str">
        <f t="shared" si="2"/>
        <v>N</v>
      </c>
      <c r="J36" s="13"/>
      <c r="K36" s="13" t="str">
        <f>_xlfn.IFNA(VLOOKUP(G36,'Ref-LI-SaaS Baseline'!$D$2:$G$128,3,FALSE),"")</f>
        <v/>
      </c>
      <c r="L36" s="13" t="str">
        <f t="shared" si="4"/>
        <v>N</v>
      </c>
      <c r="M36" s="13" t="str">
        <f>IFERROR(VLOOKUP(G36,'Important Notes'!I:I,1,FALSE)," ")</f>
        <v xml:space="preserve"> </v>
      </c>
      <c r="N36" s="13" t="str">
        <f t="shared" si="5"/>
        <v>Y</v>
      </c>
      <c r="O36" s="13" t="str">
        <f>IFERROR(VLOOKUP(G36,'Important Notes'!D:D,1,FALSE)," ")</f>
        <v>AC-4-8</v>
      </c>
      <c r="P36" s="13" t="str">
        <f>VLOOKUP(D36,'Ref-NIST 800-53 (Rev. 4)'!A:D,4,FALSE)</f>
        <v>P1</v>
      </c>
      <c r="Q36" s="13" t="s">
        <v>1152</v>
      </c>
    </row>
    <row r="37" spans="1:17">
      <c r="A37" s="13" t="str">
        <f t="shared" si="1"/>
        <v>AC</v>
      </c>
      <c r="B37" s="13" t="str">
        <f>VLOOKUP(A37,'Ref-Families'!A:B,2,FALSE)</f>
        <v xml:space="preserve"> Access Control</v>
      </c>
      <c r="C37" s="13" t="str">
        <f>TRIM(VLOOKUP(D37,'Ref-NIST 800-53 (Rev. 4)'!A:C,3,FALSE))</f>
        <v>INFORMATION FLOW ENFORCEMENT</v>
      </c>
      <c r="D37" s="13" t="s">
        <v>14</v>
      </c>
      <c r="E37" s="13" t="str">
        <f>TRIM(VLOOKUP(G37,'Ref-ALL NIST 800-53 Controls'!A:F,6,FALSE))</f>
        <v>HUMAN REVIEWS</v>
      </c>
      <c r="F37" s="55">
        <v>9</v>
      </c>
      <c r="G37" s="2" t="str">
        <f t="shared" si="0"/>
        <v>AC-4-9</v>
      </c>
      <c r="I37" s="13" t="str">
        <f t="shared" si="2"/>
        <v>N</v>
      </c>
      <c r="J37" s="13"/>
      <c r="K37" s="13" t="str">
        <f>_xlfn.IFNA(VLOOKUP(G37,'Ref-LI-SaaS Baseline'!$D$2:$G$128,3,FALSE),"")</f>
        <v/>
      </c>
      <c r="L37" s="13" t="str">
        <f t="shared" si="4"/>
        <v>N</v>
      </c>
      <c r="M37" s="13" t="str">
        <f>IFERROR(VLOOKUP(G37,'Important Notes'!I:I,1,FALSE)," ")</f>
        <v xml:space="preserve"> </v>
      </c>
      <c r="N37" s="13" t="str">
        <f t="shared" si="5"/>
        <v>N</v>
      </c>
      <c r="O37" s="13" t="str">
        <f>IFERROR(VLOOKUP(G37,'Important Notes'!D:D,1,FALSE)," ")</f>
        <v xml:space="preserve"> </v>
      </c>
      <c r="P37" s="13" t="str">
        <f>VLOOKUP(D37,'Ref-NIST 800-53 (Rev. 4)'!A:D,4,FALSE)</f>
        <v>P1</v>
      </c>
      <c r="Q37" s="13" t="s">
        <v>1152</v>
      </c>
    </row>
    <row r="38" spans="1:17">
      <c r="A38" s="13" t="str">
        <f t="shared" si="1"/>
        <v>AC</v>
      </c>
      <c r="B38" s="13" t="str">
        <f>VLOOKUP(A38,'Ref-Families'!A:B,2,FALSE)</f>
        <v xml:space="preserve"> Access Control</v>
      </c>
      <c r="C38" s="13" t="str">
        <f>TRIM(VLOOKUP(D38,'Ref-NIST 800-53 (Rev. 4)'!A:C,3,FALSE))</f>
        <v>INFORMATION FLOW ENFORCEMENT</v>
      </c>
      <c r="D38" s="13" t="s">
        <v>14</v>
      </c>
      <c r="E38" s="13" t="str">
        <f>TRIM(VLOOKUP(G38,'Ref-ALL NIST 800-53 Controls'!A:F,6,FALSE))</f>
        <v>ENABLE / DISABLE SECURITY POLICY FILTERS</v>
      </c>
      <c r="F38" s="55">
        <v>10</v>
      </c>
      <c r="G38" s="2" t="str">
        <f t="shared" si="0"/>
        <v>AC-4-10</v>
      </c>
      <c r="I38" s="13" t="str">
        <f t="shared" si="2"/>
        <v>N</v>
      </c>
      <c r="J38" s="13"/>
      <c r="K38" s="13" t="str">
        <f>_xlfn.IFNA(VLOOKUP(G38,'Ref-LI-SaaS Baseline'!$D$2:$G$128,3,FALSE),"")</f>
        <v/>
      </c>
      <c r="L38" s="13" t="str">
        <f t="shared" si="4"/>
        <v>N</v>
      </c>
      <c r="M38" s="13" t="str">
        <f>IFERROR(VLOOKUP(G38,'Important Notes'!I:I,1,FALSE)," ")</f>
        <v xml:space="preserve"> </v>
      </c>
      <c r="N38" s="13" t="str">
        <f t="shared" si="5"/>
        <v>N</v>
      </c>
      <c r="O38" s="13" t="str">
        <f>IFERROR(VLOOKUP(G38,'Important Notes'!D:D,1,FALSE)," ")</f>
        <v xml:space="preserve"> </v>
      </c>
      <c r="P38" s="13" t="str">
        <f>VLOOKUP(D38,'Ref-NIST 800-53 (Rev. 4)'!A:D,4,FALSE)</f>
        <v>P1</v>
      </c>
      <c r="Q38" s="13" t="s">
        <v>1152</v>
      </c>
    </row>
    <row r="39" spans="1:17">
      <c r="A39" s="13" t="str">
        <f t="shared" si="1"/>
        <v>AC</v>
      </c>
      <c r="B39" s="13" t="str">
        <f>VLOOKUP(A39,'Ref-Families'!A:B,2,FALSE)</f>
        <v xml:space="preserve"> Access Control</v>
      </c>
      <c r="C39" s="13" t="str">
        <f>TRIM(VLOOKUP(D39,'Ref-NIST 800-53 (Rev. 4)'!A:C,3,FALSE))</f>
        <v>INFORMATION FLOW ENFORCEMENT</v>
      </c>
      <c r="D39" s="13" t="s">
        <v>14</v>
      </c>
      <c r="E39" s="13" t="str">
        <f>TRIM(VLOOKUP(G39,'Ref-ALL NIST 800-53 Controls'!A:F,6,FALSE))</f>
        <v>CONFIGURATION OF SECURITY POLICY FILTERS</v>
      </c>
      <c r="F39" s="55">
        <v>11</v>
      </c>
      <c r="G39" s="2" t="str">
        <f t="shared" si="0"/>
        <v>AC-4-11</v>
      </c>
      <c r="I39" s="13" t="str">
        <f t="shared" si="2"/>
        <v>N</v>
      </c>
      <c r="J39" s="13"/>
      <c r="K39" s="13" t="str">
        <f>_xlfn.IFNA(VLOOKUP(G39,'Ref-LI-SaaS Baseline'!$D$2:$G$128,3,FALSE),"")</f>
        <v/>
      </c>
      <c r="L39" s="13" t="str">
        <f t="shared" si="4"/>
        <v>N</v>
      </c>
      <c r="M39" s="13" t="str">
        <f>IFERROR(VLOOKUP(G39,'Important Notes'!I:I,1,FALSE)," ")</f>
        <v xml:space="preserve"> </v>
      </c>
      <c r="N39" s="13" t="str">
        <f t="shared" si="5"/>
        <v>N</v>
      </c>
      <c r="O39" s="13" t="str">
        <f>IFERROR(VLOOKUP(G39,'Important Notes'!D:D,1,FALSE)," ")</f>
        <v xml:space="preserve"> </v>
      </c>
      <c r="P39" s="13" t="str">
        <f>VLOOKUP(D39,'Ref-NIST 800-53 (Rev. 4)'!A:D,4,FALSE)</f>
        <v>P1</v>
      </c>
      <c r="Q39" s="13" t="s">
        <v>1152</v>
      </c>
    </row>
    <row r="40" spans="1:17">
      <c r="A40" s="13" t="str">
        <f t="shared" si="1"/>
        <v>AC</v>
      </c>
      <c r="B40" s="13" t="str">
        <f>VLOOKUP(A40,'Ref-Families'!A:B,2,FALSE)</f>
        <v xml:space="preserve"> Access Control</v>
      </c>
      <c r="C40" s="13" t="str">
        <f>TRIM(VLOOKUP(D40,'Ref-NIST 800-53 (Rev. 4)'!A:C,3,FALSE))</f>
        <v>INFORMATION FLOW ENFORCEMENT</v>
      </c>
      <c r="D40" s="13" t="s">
        <v>14</v>
      </c>
      <c r="E40" s="13" t="str">
        <f>TRIM(VLOOKUP(G40,'Ref-ALL NIST 800-53 Controls'!A:F,6,FALSE))</f>
        <v>DATA TYPE IDENTIFIERS</v>
      </c>
      <c r="F40" s="55">
        <v>12</v>
      </c>
      <c r="G40" s="2" t="str">
        <f t="shared" si="0"/>
        <v>AC-4-12</v>
      </c>
      <c r="I40" s="13" t="str">
        <f t="shared" si="2"/>
        <v>N</v>
      </c>
      <c r="J40" s="13"/>
      <c r="K40" s="13" t="str">
        <f>_xlfn.IFNA(VLOOKUP(G40,'Ref-LI-SaaS Baseline'!$D$2:$G$128,3,FALSE),"")</f>
        <v/>
      </c>
      <c r="L40" s="13" t="str">
        <f t="shared" si="4"/>
        <v>N</v>
      </c>
      <c r="M40" s="13" t="str">
        <f>IFERROR(VLOOKUP(G40,'Important Notes'!I:I,1,FALSE)," ")</f>
        <v xml:space="preserve"> </v>
      </c>
      <c r="N40" s="13" t="str">
        <f t="shared" si="5"/>
        <v>N</v>
      </c>
      <c r="O40" s="13" t="str">
        <f>IFERROR(VLOOKUP(G40,'Important Notes'!D:D,1,FALSE)," ")</f>
        <v xml:space="preserve"> </v>
      </c>
      <c r="P40" s="13" t="str">
        <f>VLOOKUP(D40,'Ref-NIST 800-53 (Rev. 4)'!A:D,4,FALSE)</f>
        <v>P1</v>
      </c>
      <c r="Q40" s="13" t="s">
        <v>1152</v>
      </c>
    </row>
    <row r="41" spans="1:17">
      <c r="A41" s="13" t="str">
        <f t="shared" si="1"/>
        <v>AC</v>
      </c>
      <c r="B41" s="13" t="str">
        <f>VLOOKUP(A41,'Ref-Families'!A:B,2,FALSE)</f>
        <v xml:space="preserve"> Access Control</v>
      </c>
      <c r="C41" s="13" t="str">
        <f>TRIM(VLOOKUP(D41,'Ref-NIST 800-53 (Rev. 4)'!A:C,3,FALSE))</f>
        <v>INFORMATION FLOW ENFORCEMENT</v>
      </c>
      <c r="D41" s="13" t="s">
        <v>14</v>
      </c>
      <c r="E41" s="13" t="str">
        <f>TRIM(VLOOKUP(G41,'Ref-ALL NIST 800-53 Controls'!A:F,6,FALSE))</f>
        <v>DECOMPOSITION INTO POLICY- RELEVANT SUBCOMPONENTS</v>
      </c>
      <c r="F41" s="55">
        <v>13</v>
      </c>
      <c r="G41" s="2" t="str">
        <f t="shared" si="0"/>
        <v>AC-4-13</v>
      </c>
      <c r="I41" s="13" t="str">
        <f t="shared" si="2"/>
        <v>N</v>
      </c>
      <c r="J41" s="13"/>
      <c r="K41" s="13" t="str">
        <f>_xlfn.IFNA(VLOOKUP(G41,'Ref-LI-SaaS Baseline'!$D$2:$G$128,3,FALSE),"")</f>
        <v/>
      </c>
      <c r="L41" s="13" t="str">
        <f t="shared" si="4"/>
        <v>N</v>
      </c>
      <c r="M41" s="13" t="str">
        <f>IFERROR(VLOOKUP(G41,'Important Notes'!I:I,1,FALSE)," ")</f>
        <v xml:space="preserve"> </v>
      </c>
      <c r="N41" s="13" t="str">
        <f t="shared" si="5"/>
        <v>N</v>
      </c>
      <c r="O41" s="13" t="str">
        <f>IFERROR(VLOOKUP(G41,'Important Notes'!D:D,1,FALSE)," ")</f>
        <v xml:space="preserve"> </v>
      </c>
      <c r="P41" s="13" t="str">
        <f>VLOOKUP(D41,'Ref-NIST 800-53 (Rev. 4)'!A:D,4,FALSE)</f>
        <v>P1</v>
      </c>
      <c r="Q41" s="13" t="s">
        <v>1152</v>
      </c>
    </row>
    <row r="42" spans="1:17">
      <c r="A42" s="13" t="str">
        <f t="shared" si="1"/>
        <v>AC</v>
      </c>
      <c r="B42" s="13" t="str">
        <f>VLOOKUP(A42,'Ref-Families'!A:B,2,FALSE)</f>
        <v xml:space="preserve"> Access Control</v>
      </c>
      <c r="C42" s="13" t="str">
        <f>TRIM(VLOOKUP(D42,'Ref-NIST 800-53 (Rev. 4)'!A:C,3,FALSE))</f>
        <v>INFORMATION FLOW ENFORCEMENT</v>
      </c>
      <c r="D42" s="13" t="s">
        <v>14</v>
      </c>
      <c r="E42" s="13" t="str">
        <f>TRIM(VLOOKUP(G42,'Ref-ALL NIST 800-53 Controls'!A:F,6,FALSE))</f>
        <v>SECURITY POLICY FILTER CONSTRAINTS</v>
      </c>
      <c r="F42" s="55">
        <v>14</v>
      </c>
      <c r="G42" s="2" t="str">
        <f t="shared" si="0"/>
        <v>AC-4-14</v>
      </c>
      <c r="I42" s="13" t="str">
        <f t="shared" si="2"/>
        <v>N</v>
      </c>
      <c r="J42" s="13"/>
      <c r="K42" s="13" t="str">
        <f>_xlfn.IFNA(VLOOKUP(G42,'Ref-LI-SaaS Baseline'!$D$2:$G$128,3,FALSE),"")</f>
        <v/>
      </c>
      <c r="L42" s="13" t="str">
        <f t="shared" si="4"/>
        <v>N</v>
      </c>
      <c r="M42" s="13" t="str">
        <f>IFERROR(VLOOKUP(G42,'Important Notes'!I:I,1,FALSE)," ")</f>
        <v xml:space="preserve"> </v>
      </c>
      <c r="N42" s="13" t="str">
        <f t="shared" si="5"/>
        <v>N</v>
      </c>
      <c r="O42" s="13" t="str">
        <f>IFERROR(VLOOKUP(G42,'Important Notes'!D:D,1,FALSE)," ")</f>
        <v xml:space="preserve"> </v>
      </c>
      <c r="P42" s="13" t="str">
        <f>VLOOKUP(D42,'Ref-NIST 800-53 (Rev. 4)'!A:D,4,FALSE)</f>
        <v>P1</v>
      </c>
      <c r="Q42" s="13" t="s">
        <v>1152</v>
      </c>
    </row>
    <row r="43" spans="1:17">
      <c r="A43" s="13" t="str">
        <f t="shared" si="1"/>
        <v>AC</v>
      </c>
      <c r="B43" s="13" t="str">
        <f>VLOOKUP(A43,'Ref-Families'!A:B,2,FALSE)</f>
        <v xml:space="preserve"> Access Control</v>
      </c>
      <c r="C43" s="13" t="str">
        <f>TRIM(VLOOKUP(D43,'Ref-NIST 800-53 (Rev. 4)'!A:C,3,FALSE))</f>
        <v>INFORMATION FLOW ENFORCEMENT</v>
      </c>
      <c r="D43" s="13" t="s">
        <v>14</v>
      </c>
      <c r="E43" s="13" t="str">
        <f>TRIM(VLOOKUP(G43,'Ref-ALL NIST 800-53 Controls'!A:F,6,FALSE))</f>
        <v>DETECTION OF UNSANCTIONED INFORMATION</v>
      </c>
      <c r="F43" s="55">
        <v>15</v>
      </c>
      <c r="G43" s="2" t="str">
        <f t="shared" si="0"/>
        <v>AC-4-15</v>
      </c>
      <c r="H43" s="17" t="s">
        <v>17</v>
      </c>
      <c r="I43" s="13" t="str">
        <f t="shared" si="2"/>
        <v>N</v>
      </c>
      <c r="J43" s="13"/>
      <c r="K43" s="13" t="str">
        <f>_xlfn.IFNA(VLOOKUP(G43,'Ref-LI-SaaS Baseline'!$D$2:$G$128,3,FALSE),"")</f>
        <v/>
      </c>
      <c r="L43" s="13" t="str">
        <f t="shared" si="4"/>
        <v>N</v>
      </c>
      <c r="M43" s="13" t="str">
        <f>IFERROR(VLOOKUP(G43,'Important Notes'!I:I,1,FALSE)," ")</f>
        <v xml:space="preserve"> </v>
      </c>
      <c r="N43" s="13" t="str">
        <f t="shared" si="5"/>
        <v>N</v>
      </c>
      <c r="O43" s="13" t="str">
        <f>IFERROR(VLOOKUP(G43,'Important Notes'!D:D,1,FALSE)," ")</f>
        <v xml:space="preserve"> </v>
      </c>
      <c r="P43" s="13" t="str">
        <f>VLOOKUP(D43,'Ref-NIST 800-53 (Rev. 4)'!A:D,4,FALSE)</f>
        <v>P1</v>
      </c>
      <c r="Q43" s="13" t="s">
        <v>1152</v>
      </c>
    </row>
    <row r="44" spans="1:17">
      <c r="A44" s="13" t="str">
        <f t="shared" si="1"/>
        <v>AC</v>
      </c>
      <c r="B44" s="13" t="str">
        <f>VLOOKUP(A44,'Ref-Families'!A:B,2,FALSE)</f>
        <v xml:space="preserve"> Access Control</v>
      </c>
      <c r="C44" s="13" t="str">
        <f>TRIM(VLOOKUP(D44,'Ref-NIST 800-53 (Rev. 4)'!A:C,3,FALSE))</f>
        <v>INFORMATION FLOW ENFORCEMENT</v>
      </c>
      <c r="D44" s="13" t="s">
        <v>14</v>
      </c>
      <c r="E44" s="13" t="str">
        <f>TRIM(VLOOKUP(G44,'Ref-ALL NIST 800-53 Controls'!A:F,6,FALSE))</f>
        <v>INFORMATION TRANSFERS ON INTERCONNECTED SYSTEMS</v>
      </c>
      <c r="F44" s="55">
        <v>16</v>
      </c>
      <c r="G44" s="2" t="str">
        <f t="shared" si="0"/>
        <v>AC-4-16</v>
      </c>
      <c r="H44" s="17" t="s">
        <v>611</v>
      </c>
      <c r="I44" s="13" t="str">
        <f t="shared" si="2"/>
        <v>N</v>
      </c>
      <c r="J44" s="13"/>
      <c r="K44" s="13" t="str">
        <f>_xlfn.IFNA(VLOOKUP(G44,'Ref-LI-SaaS Baseline'!$D$2:$G$128,3,FALSE),"")</f>
        <v/>
      </c>
      <c r="L44" s="13" t="str">
        <f t="shared" si="4"/>
        <v>N</v>
      </c>
      <c r="M44" s="13" t="str">
        <f>IFERROR(VLOOKUP(G44,'Important Notes'!I:I,1,FALSE)," ")</f>
        <v xml:space="preserve"> </v>
      </c>
      <c r="N44" s="13" t="str">
        <f t="shared" si="5"/>
        <v>N</v>
      </c>
      <c r="O44" s="13" t="str">
        <f>IFERROR(VLOOKUP(G44,'Important Notes'!D:D,1,FALSE)," ")</f>
        <v xml:space="preserve"> </v>
      </c>
      <c r="P44" s="13" t="str">
        <f>VLOOKUP(D44,'Ref-NIST 800-53 (Rev. 4)'!A:D,4,FALSE)</f>
        <v>P1</v>
      </c>
      <c r="Q44" s="13" t="s">
        <v>1152</v>
      </c>
    </row>
    <row r="45" spans="1:17">
      <c r="A45" s="13" t="str">
        <f t="shared" si="1"/>
        <v>AC</v>
      </c>
      <c r="B45" s="13" t="str">
        <f>VLOOKUP(A45,'Ref-Families'!A:B,2,FALSE)</f>
        <v xml:space="preserve"> Access Control</v>
      </c>
      <c r="C45" s="13" t="str">
        <f>TRIM(VLOOKUP(D45,'Ref-NIST 800-53 (Rev. 4)'!A:C,3,FALSE))</f>
        <v>INFORMATION FLOW ENFORCEMENT</v>
      </c>
      <c r="D45" s="13" t="s">
        <v>14</v>
      </c>
      <c r="E45" s="13" t="str">
        <f>TRIM(VLOOKUP(G45,'Ref-ALL NIST 800-53 Controls'!A:F,6,FALSE))</f>
        <v>DOMAIN AUTHENTICATION</v>
      </c>
      <c r="F45" s="55">
        <v>17</v>
      </c>
      <c r="G45" s="2" t="str">
        <f t="shared" si="0"/>
        <v>AC-4-17</v>
      </c>
      <c r="H45" s="17" t="s">
        <v>600</v>
      </c>
      <c r="I45" s="13" t="str">
        <f t="shared" si="2"/>
        <v>N</v>
      </c>
      <c r="J45" s="13"/>
      <c r="K45" s="13" t="str">
        <f>_xlfn.IFNA(VLOOKUP(G45,'Ref-LI-SaaS Baseline'!$D$2:$G$128,3,FALSE),"")</f>
        <v/>
      </c>
      <c r="L45" s="13" t="str">
        <f t="shared" si="4"/>
        <v>N</v>
      </c>
      <c r="M45" s="13" t="str">
        <f>IFERROR(VLOOKUP(G45,'Important Notes'!I:I,1,FALSE)," ")</f>
        <v xml:space="preserve"> </v>
      </c>
      <c r="N45" s="13" t="str">
        <f t="shared" si="5"/>
        <v>N</v>
      </c>
      <c r="O45" s="13" t="str">
        <f>IFERROR(VLOOKUP(G45,'Important Notes'!D:D,1,FALSE)," ")</f>
        <v xml:space="preserve"> </v>
      </c>
      <c r="P45" s="13" t="str">
        <f>VLOOKUP(D45,'Ref-NIST 800-53 (Rev. 4)'!A:D,4,FALSE)</f>
        <v>P1</v>
      </c>
      <c r="Q45" s="13" t="s">
        <v>1152</v>
      </c>
    </row>
    <row r="46" spans="1:17">
      <c r="A46" s="13" t="str">
        <f t="shared" si="1"/>
        <v>AC</v>
      </c>
      <c r="B46" s="13" t="str">
        <f>VLOOKUP(A46,'Ref-Families'!A:B,2,FALSE)</f>
        <v xml:space="preserve"> Access Control</v>
      </c>
      <c r="C46" s="13" t="str">
        <f>TRIM(VLOOKUP(D46,'Ref-NIST 800-53 (Rev. 4)'!A:C,3,FALSE))</f>
        <v>INFORMATION FLOW ENFORCEMENT</v>
      </c>
      <c r="D46" s="13" t="s">
        <v>14</v>
      </c>
      <c r="E46" s="13" t="str">
        <f>TRIM(VLOOKUP(G46,'Ref-ALL NIST 800-53 Controls'!A:F,6,FALSE))</f>
        <v>SECURITY ATTRIBUTE BINDING</v>
      </c>
      <c r="F46" s="55">
        <v>18</v>
      </c>
      <c r="G46" s="2" t="str">
        <f t="shared" si="0"/>
        <v>AC-4-18</v>
      </c>
      <c r="H46" s="17" t="s">
        <v>601</v>
      </c>
      <c r="I46" s="13" t="str">
        <f t="shared" si="2"/>
        <v>N</v>
      </c>
      <c r="J46" s="13"/>
      <c r="K46" s="13" t="str">
        <f>_xlfn.IFNA(VLOOKUP(G46,'Ref-LI-SaaS Baseline'!$D$2:$G$128,3,FALSE),"")</f>
        <v/>
      </c>
      <c r="L46" s="13" t="str">
        <f t="shared" si="4"/>
        <v>N</v>
      </c>
      <c r="M46" s="13" t="str">
        <f>IFERROR(VLOOKUP(G46,'Important Notes'!I:I,1,FALSE)," ")</f>
        <v xml:space="preserve"> </v>
      </c>
      <c r="N46" s="13" t="str">
        <f t="shared" si="5"/>
        <v>N</v>
      </c>
      <c r="O46" s="13" t="str">
        <f>IFERROR(VLOOKUP(G46,'Important Notes'!D:D,1,FALSE)," ")</f>
        <v xml:space="preserve"> </v>
      </c>
      <c r="P46" s="13" t="str">
        <f>VLOOKUP(D46,'Ref-NIST 800-53 (Rev. 4)'!A:D,4,FALSE)</f>
        <v>P1</v>
      </c>
      <c r="Q46" s="13" t="s">
        <v>1152</v>
      </c>
    </row>
    <row r="47" spans="1:17">
      <c r="A47" s="13" t="str">
        <f t="shared" si="1"/>
        <v>AC</v>
      </c>
      <c r="B47" s="13" t="str">
        <f>VLOOKUP(A47,'Ref-Families'!A:B,2,FALSE)</f>
        <v xml:space="preserve"> Access Control</v>
      </c>
      <c r="C47" s="13" t="str">
        <f>TRIM(VLOOKUP(D47,'Ref-NIST 800-53 (Rev. 4)'!A:C,3,FALSE))</f>
        <v>INFORMATION FLOW ENFORCEMENT</v>
      </c>
      <c r="D47" s="13" t="s">
        <v>14</v>
      </c>
      <c r="E47" s="13" t="str">
        <f>TRIM(VLOOKUP(G47,'Ref-ALL NIST 800-53 Controls'!A:F,6,FALSE))</f>
        <v>VALIDATION OF METADATA</v>
      </c>
      <c r="F47" s="55">
        <v>19</v>
      </c>
      <c r="G47" s="2" t="str">
        <f t="shared" si="0"/>
        <v>AC-4-19</v>
      </c>
      <c r="I47" s="13" t="str">
        <f t="shared" si="2"/>
        <v>N</v>
      </c>
      <c r="J47" s="13"/>
      <c r="K47" s="13" t="str">
        <f>_xlfn.IFNA(VLOOKUP(G47,'Ref-LI-SaaS Baseline'!$D$2:$G$128,3,FALSE),"")</f>
        <v/>
      </c>
      <c r="L47" s="13" t="str">
        <f t="shared" si="4"/>
        <v>N</v>
      </c>
      <c r="M47" s="13" t="str">
        <f>IFERROR(VLOOKUP(G47,'Important Notes'!I:I,1,FALSE)," ")</f>
        <v xml:space="preserve"> </v>
      </c>
      <c r="N47" s="13" t="str">
        <f t="shared" si="5"/>
        <v>N</v>
      </c>
      <c r="O47" s="13" t="str">
        <f>IFERROR(VLOOKUP(G47,'Important Notes'!D:D,1,FALSE)," ")</f>
        <v xml:space="preserve"> </v>
      </c>
      <c r="P47" s="13" t="str">
        <f>VLOOKUP(D47,'Ref-NIST 800-53 (Rev. 4)'!A:D,4,FALSE)</f>
        <v>P1</v>
      </c>
      <c r="Q47" s="13" t="s">
        <v>1152</v>
      </c>
    </row>
    <row r="48" spans="1:17">
      <c r="A48" s="13" t="str">
        <f t="shared" si="1"/>
        <v>AC</v>
      </c>
      <c r="B48" s="13" t="str">
        <f>VLOOKUP(A48,'Ref-Families'!A:B,2,FALSE)</f>
        <v xml:space="preserve"> Access Control</v>
      </c>
      <c r="C48" s="13" t="str">
        <f>TRIM(VLOOKUP(D48,'Ref-NIST 800-53 (Rev. 4)'!A:C,3,FALSE))</f>
        <v>INFORMATION FLOW ENFORCEMENT</v>
      </c>
      <c r="D48" s="13" t="s">
        <v>14</v>
      </c>
      <c r="E48" s="13" t="str">
        <f>TRIM(VLOOKUP(G48,'Ref-ALL NIST 800-53 Controls'!A:F,6,FALSE))</f>
        <v>APPROVED SOLUTIONS</v>
      </c>
      <c r="F48" s="55">
        <v>20</v>
      </c>
      <c r="G48" s="2" t="str">
        <f t="shared" si="0"/>
        <v>AC-4-20</v>
      </c>
      <c r="I48" s="13" t="str">
        <f t="shared" si="2"/>
        <v>N</v>
      </c>
      <c r="J48" s="13"/>
      <c r="K48" s="13" t="str">
        <f>_xlfn.IFNA(VLOOKUP(G48,'Ref-LI-SaaS Baseline'!$D$2:$G$128,3,FALSE),"")</f>
        <v/>
      </c>
      <c r="L48" s="13" t="str">
        <f t="shared" si="4"/>
        <v>N</v>
      </c>
      <c r="M48" s="13" t="str">
        <f>IFERROR(VLOOKUP(G48,'Important Notes'!I:I,1,FALSE)," ")</f>
        <v xml:space="preserve"> </v>
      </c>
      <c r="N48" s="13" t="str">
        <f t="shared" si="5"/>
        <v>N</v>
      </c>
      <c r="O48" s="13" t="str">
        <f>IFERROR(VLOOKUP(G48,'Important Notes'!D:D,1,FALSE)," ")</f>
        <v xml:space="preserve"> </v>
      </c>
      <c r="P48" s="13" t="str">
        <f>VLOOKUP(D48,'Ref-NIST 800-53 (Rev. 4)'!A:D,4,FALSE)</f>
        <v>P1</v>
      </c>
      <c r="Q48" s="13" t="s">
        <v>1152</v>
      </c>
    </row>
    <row r="49" spans="1:17">
      <c r="A49" s="13" t="str">
        <f t="shared" si="1"/>
        <v>AC</v>
      </c>
      <c r="B49" s="13" t="str">
        <f>VLOOKUP(A49,'Ref-Families'!A:B,2,FALSE)</f>
        <v xml:space="preserve"> Access Control</v>
      </c>
      <c r="C49" s="13" t="str">
        <f>TRIM(VLOOKUP(D49,'Ref-NIST 800-53 (Rev. 4)'!A:C,3,FALSE))</f>
        <v>INFORMATION FLOW ENFORCEMENT</v>
      </c>
      <c r="D49" s="13" t="s">
        <v>14</v>
      </c>
      <c r="E49" s="13" t="str">
        <f>TRIM(VLOOKUP(G49,'Ref-ALL NIST 800-53 Controls'!A:F,6,FALSE))</f>
        <v>PHYSICAL / LOGICAL SEPARATION OF INFORMATION FLOWS</v>
      </c>
      <c r="F49" s="55">
        <v>21</v>
      </c>
      <c r="G49" s="2" t="str">
        <f t="shared" si="0"/>
        <v>AC-4-21</v>
      </c>
      <c r="I49" s="13" t="str">
        <f t="shared" si="2"/>
        <v>N</v>
      </c>
      <c r="J49" s="13"/>
      <c r="K49" s="13" t="str">
        <f>_xlfn.IFNA(VLOOKUP(G49,'Ref-LI-SaaS Baseline'!$D$2:$G$128,3,FALSE),"")</f>
        <v/>
      </c>
      <c r="L49" s="13" t="str">
        <f t="shared" si="4"/>
        <v>Y</v>
      </c>
      <c r="M49" s="13" t="str">
        <f>IFERROR(VLOOKUP(G49,'Important Notes'!I:I,1,FALSE)," ")</f>
        <v>AC-4-21</v>
      </c>
      <c r="N49" s="13" t="str">
        <f t="shared" si="5"/>
        <v>Y</v>
      </c>
      <c r="O49" s="13" t="str">
        <f>IFERROR(VLOOKUP(G49,'Important Notes'!D:D,1,FALSE)," ")</f>
        <v>AC-4-21</v>
      </c>
      <c r="P49" s="13" t="str">
        <f>VLOOKUP(D49,'Ref-NIST 800-53 (Rev. 4)'!A:D,4,FALSE)</f>
        <v>P1</v>
      </c>
      <c r="Q49" s="13" t="s">
        <v>1152</v>
      </c>
    </row>
    <row r="50" spans="1:17">
      <c r="A50" s="13" t="str">
        <f t="shared" si="1"/>
        <v>AC</v>
      </c>
      <c r="B50" s="13" t="str">
        <f>VLOOKUP(A50,'Ref-Families'!A:B,2,FALSE)</f>
        <v xml:space="preserve"> Access Control</v>
      </c>
      <c r="C50" s="13" t="str">
        <f>TRIM(VLOOKUP(D50,'Ref-NIST 800-53 (Rev. 4)'!A:C,3,FALSE))</f>
        <v>INFORMATION FLOW ENFORCEMENT</v>
      </c>
      <c r="D50" s="13" t="s">
        <v>14</v>
      </c>
      <c r="E50" s="13" t="str">
        <f>TRIM(VLOOKUP(G50,'Ref-ALL NIST 800-53 Controls'!A:F,6,FALSE))</f>
        <v>ACCESS ONLY</v>
      </c>
      <c r="F50" s="55">
        <v>22</v>
      </c>
      <c r="G50" s="2" t="str">
        <f t="shared" si="0"/>
        <v>AC-4-22</v>
      </c>
      <c r="I50" s="13" t="str">
        <f t="shared" si="2"/>
        <v>N</v>
      </c>
      <c r="J50" s="13"/>
      <c r="K50" s="13" t="str">
        <f>_xlfn.IFNA(VLOOKUP(G50,'Ref-LI-SaaS Baseline'!$D$2:$G$128,3,FALSE),"")</f>
        <v/>
      </c>
      <c r="L50" s="13" t="str">
        <f t="shared" si="4"/>
        <v>N</v>
      </c>
      <c r="M50" s="13" t="str">
        <f>IFERROR(VLOOKUP(G50,'Important Notes'!I:I,1,FALSE)," ")</f>
        <v xml:space="preserve"> </v>
      </c>
      <c r="N50" s="13" t="str">
        <f t="shared" si="5"/>
        <v>N</v>
      </c>
      <c r="O50" s="13" t="str">
        <f>IFERROR(VLOOKUP(G50,'Important Notes'!D:D,1,FALSE)," ")</f>
        <v xml:space="preserve"> </v>
      </c>
      <c r="P50" s="13" t="str">
        <f>VLOOKUP(D50,'Ref-NIST 800-53 (Rev. 4)'!A:D,4,FALSE)</f>
        <v>P1</v>
      </c>
      <c r="Q50" s="13" t="s">
        <v>1152</v>
      </c>
    </row>
    <row r="51" spans="1:17">
      <c r="A51" s="13" t="str">
        <f t="shared" si="1"/>
        <v>AC</v>
      </c>
      <c r="B51" s="13" t="str">
        <f>VLOOKUP(A51,'Ref-Families'!A:B,2,FALSE)</f>
        <v xml:space="preserve"> Access Control</v>
      </c>
      <c r="C51" s="13" t="str">
        <f>TRIM(VLOOKUP(D51,'Ref-NIST 800-53 (Rev. 4)'!A:C,3,FALSE))</f>
        <v>SEPARATION OF DUTIES</v>
      </c>
      <c r="D51" s="13" t="s">
        <v>63</v>
      </c>
      <c r="E51" s="13" t="str">
        <f>TRIM(VLOOKUP(G51,'Ref-ALL NIST 800-53 Controls'!A:F,6,FALSE))</f>
        <v/>
      </c>
      <c r="F51" s="55">
        <v>0</v>
      </c>
      <c r="G51" s="2" t="str">
        <f t="shared" si="0"/>
        <v>AC-5-0</v>
      </c>
      <c r="H51" s="17" t="s">
        <v>602</v>
      </c>
      <c r="I51" s="13" t="str">
        <f t="shared" si="2"/>
        <v>N</v>
      </c>
      <c r="J51" s="13"/>
      <c r="K51" s="13" t="str">
        <f>_xlfn.IFNA(VLOOKUP(G51,'Ref-LI-SaaS Baseline'!$D$2:$G$128,3,FALSE),"")</f>
        <v/>
      </c>
      <c r="L51" s="13" t="str">
        <f t="shared" si="4"/>
        <v>Y</v>
      </c>
      <c r="M51" s="13" t="str">
        <f>IFERROR(VLOOKUP(G51,'Important Notes'!I:I,1,FALSE)," ")</f>
        <v>AC-5-0</v>
      </c>
      <c r="N51" s="13" t="str">
        <f t="shared" si="5"/>
        <v>Y</v>
      </c>
      <c r="O51" s="13" t="str">
        <f>IFERROR(VLOOKUP(G51,'Important Notes'!D:D,1,FALSE)," ")</f>
        <v>AC-5-0</v>
      </c>
      <c r="P51" s="13" t="str">
        <f>VLOOKUP(D51,'Ref-NIST 800-53 (Rev. 4)'!A:D,4,FALSE)</f>
        <v>P1</v>
      </c>
      <c r="Q51" s="13" t="s">
        <v>1152</v>
      </c>
    </row>
    <row r="52" spans="1:17">
      <c r="A52" s="13" t="str">
        <f t="shared" si="1"/>
        <v>AC</v>
      </c>
      <c r="B52" s="13" t="str">
        <f>VLOOKUP(A52,'Ref-Families'!A:B,2,FALSE)</f>
        <v xml:space="preserve"> Access Control</v>
      </c>
      <c r="C52" s="13" t="str">
        <f>TRIM(VLOOKUP(D52,'Ref-NIST 800-53 (Rev. 4)'!A:C,3,FALSE))</f>
        <v>LEAST PRIVILEGE</v>
      </c>
      <c r="D52" s="13" t="s">
        <v>20</v>
      </c>
      <c r="E52" s="13" t="str">
        <f>TRIM(VLOOKUP(G52,'Ref-ALL NIST 800-53 Controls'!A:F,6,FALSE))</f>
        <v/>
      </c>
      <c r="F52" s="55">
        <v>0</v>
      </c>
      <c r="G52" s="2" t="str">
        <f t="shared" si="0"/>
        <v>AC-6-0</v>
      </c>
      <c r="H52" s="17" t="s">
        <v>603</v>
      </c>
      <c r="I52" s="13" t="str">
        <f t="shared" si="2"/>
        <v>N</v>
      </c>
      <c r="J52" s="13"/>
      <c r="K52" s="13" t="str">
        <f>_xlfn.IFNA(VLOOKUP(G52,'Ref-LI-SaaS Baseline'!$D$2:$G$128,3,FALSE),"")</f>
        <v/>
      </c>
      <c r="L52" s="13" t="str">
        <f t="shared" si="4"/>
        <v>Y</v>
      </c>
      <c r="M52" s="13" t="str">
        <f>IFERROR(VLOOKUP(G52,'Important Notes'!I:I,1,FALSE)," ")</f>
        <v>AC-6-0</v>
      </c>
      <c r="N52" s="13" t="str">
        <f t="shared" si="5"/>
        <v>Y</v>
      </c>
      <c r="O52" s="13" t="str">
        <f>IFERROR(VLOOKUP(G52,'Important Notes'!D:D,1,FALSE)," ")</f>
        <v>AC-6-0</v>
      </c>
      <c r="P52" s="13" t="str">
        <f>VLOOKUP(D52,'Ref-NIST 800-53 (Rev. 4)'!A:D,4,FALSE)</f>
        <v>P1</v>
      </c>
      <c r="Q52" s="13" t="s">
        <v>1152</v>
      </c>
    </row>
    <row r="53" spans="1:17">
      <c r="A53" s="13" t="str">
        <f t="shared" si="1"/>
        <v>AC</v>
      </c>
      <c r="B53" s="13" t="str">
        <f>VLOOKUP(A53,'Ref-Families'!A:B,2,FALSE)</f>
        <v xml:space="preserve"> Access Control</v>
      </c>
      <c r="C53" s="13" t="str">
        <f>TRIM(VLOOKUP(D53,'Ref-NIST 800-53 (Rev. 4)'!A:C,3,FALSE))</f>
        <v>LEAST PRIVILEGE</v>
      </c>
      <c r="D53" s="13" t="s">
        <v>20</v>
      </c>
      <c r="E53" s="13" t="str">
        <f>TRIM(VLOOKUP(G53,'Ref-ALL NIST 800-53 Controls'!A:F,6,FALSE))</f>
        <v>AUTHORIZE ACCESS TO SECURITY FUNCTIONS</v>
      </c>
      <c r="F53" s="55">
        <v>1</v>
      </c>
      <c r="G53" s="2" t="str">
        <f t="shared" si="0"/>
        <v>AC-6-1</v>
      </c>
      <c r="H53" s="17" t="s">
        <v>604</v>
      </c>
      <c r="I53" s="13" t="str">
        <f t="shared" si="2"/>
        <v>N</v>
      </c>
      <c r="J53" s="13"/>
      <c r="K53" s="13" t="str">
        <f>_xlfn.IFNA(VLOOKUP(G53,'Ref-LI-SaaS Baseline'!$D$2:$G$128,3,FALSE),"")</f>
        <v/>
      </c>
      <c r="L53" s="13" t="str">
        <f t="shared" si="4"/>
        <v>Y</v>
      </c>
      <c r="M53" s="13" t="str">
        <f>IFERROR(VLOOKUP(G53,'Important Notes'!I:I,1,FALSE)," ")</f>
        <v>AC-6-1</v>
      </c>
      <c r="N53" s="13" t="str">
        <f t="shared" si="5"/>
        <v>Y</v>
      </c>
      <c r="O53" s="13" t="str">
        <f>IFERROR(VLOOKUP(G53,'Important Notes'!D:D,1,FALSE)," ")</f>
        <v>AC-6-1</v>
      </c>
      <c r="P53" s="13" t="str">
        <f>VLOOKUP(D53,'Ref-NIST 800-53 (Rev. 4)'!A:D,4,FALSE)</f>
        <v>P1</v>
      </c>
      <c r="Q53" s="13" t="s">
        <v>1152</v>
      </c>
    </row>
    <row r="54" spans="1:17">
      <c r="A54" s="13" t="str">
        <f t="shared" si="1"/>
        <v>AC</v>
      </c>
      <c r="B54" s="13" t="str">
        <f>VLOOKUP(A54,'Ref-Families'!A:B,2,FALSE)</f>
        <v xml:space="preserve"> Access Control</v>
      </c>
      <c r="C54" s="13" t="str">
        <f>TRIM(VLOOKUP(D54,'Ref-NIST 800-53 (Rev. 4)'!A:C,3,FALSE))</f>
        <v>LEAST PRIVILEGE</v>
      </c>
      <c r="D54" s="13" t="s">
        <v>20</v>
      </c>
      <c r="E54" s="13" t="str">
        <f>TRIM(VLOOKUP(G54,'Ref-ALL NIST 800-53 Controls'!A:F,6,FALSE))</f>
        <v>NON-PRIVILEGED ACCESS FOR NONSECURITY FUNCTIONS</v>
      </c>
      <c r="F54" s="55">
        <v>2</v>
      </c>
      <c r="G54" s="2" t="str">
        <f t="shared" si="0"/>
        <v>AC-6-2</v>
      </c>
      <c r="H54" s="17" t="s">
        <v>22</v>
      </c>
      <c r="I54" s="13" t="str">
        <f t="shared" si="2"/>
        <v>N</v>
      </c>
      <c r="J54" s="13"/>
      <c r="K54" s="13" t="str">
        <f>_xlfn.IFNA(VLOOKUP(G54,'Ref-LI-SaaS Baseline'!$D$2:$G$128,3,FALSE),"")</f>
        <v/>
      </c>
      <c r="L54" s="13" t="str">
        <f t="shared" si="4"/>
        <v>Y</v>
      </c>
      <c r="M54" s="13" t="str">
        <f>IFERROR(VLOOKUP(G54,'Important Notes'!I:I,1,FALSE)," ")</f>
        <v>AC-6-2</v>
      </c>
      <c r="N54" s="13" t="str">
        <f t="shared" si="5"/>
        <v>Y</v>
      </c>
      <c r="O54" s="13" t="str">
        <f>IFERROR(VLOOKUP(G54,'Important Notes'!D:D,1,FALSE)," ")</f>
        <v>AC-6-2</v>
      </c>
      <c r="P54" s="13" t="str">
        <f>VLOOKUP(D54,'Ref-NIST 800-53 (Rev. 4)'!A:D,4,FALSE)</f>
        <v>P1</v>
      </c>
      <c r="Q54" s="13" t="s">
        <v>1152</v>
      </c>
    </row>
    <row r="55" spans="1:17">
      <c r="A55" s="13" t="str">
        <f t="shared" si="1"/>
        <v>AC</v>
      </c>
      <c r="B55" s="13" t="str">
        <f>VLOOKUP(A55,'Ref-Families'!A:B,2,FALSE)</f>
        <v xml:space="preserve"> Access Control</v>
      </c>
      <c r="C55" s="13" t="str">
        <f>TRIM(VLOOKUP(D55,'Ref-NIST 800-53 (Rev. 4)'!A:C,3,FALSE))</f>
        <v>LEAST PRIVILEGE</v>
      </c>
      <c r="D55" s="13" t="s">
        <v>20</v>
      </c>
      <c r="E55" s="13" t="str">
        <f>TRIM(VLOOKUP(G55,'Ref-ALL NIST 800-53 Controls'!A:F,6,FALSE))</f>
        <v>NETWORK ACCESS TO PRIVILEGED COMMANDS</v>
      </c>
      <c r="F55" s="55">
        <v>3</v>
      </c>
      <c r="G55" s="2" t="str">
        <f t="shared" si="0"/>
        <v>AC-6-3</v>
      </c>
      <c r="H55" s="17" t="s">
        <v>23</v>
      </c>
      <c r="I55" s="13" t="str">
        <f t="shared" si="2"/>
        <v>N</v>
      </c>
      <c r="J55" s="13"/>
      <c r="K55" s="13" t="str">
        <f>_xlfn.IFNA(VLOOKUP(G55,'Ref-LI-SaaS Baseline'!$D$2:$G$128,3,FALSE),"")</f>
        <v/>
      </c>
      <c r="L55" s="13" t="str">
        <f t="shared" si="4"/>
        <v>N</v>
      </c>
      <c r="M55" s="13" t="str">
        <f>IFERROR(VLOOKUP(G55,'Important Notes'!I:I,1,FALSE)," ")</f>
        <v xml:space="preserve"> </v>
      </c>
      <c r="N55" s="13" t="str">
        <f t="shared" si="5"/>
        <v>Y</v>
      </c>
      <c r="O55" s="13" t="str">
        <f>IFERROR(VLOOKUP(G55,'Important Notes'!D:D,1,FALSE)," ")</f>
        <v>AC-6-3</v>
      </c>
      <c r="P55" s="13" t="str">
        <f>VLOOKUP(D55,'Ref-NIST 800-53 (Rev. 4)'!A:D,4,FALSE)</f>
        <v>P1</v>
      </c>
      <c r="Q55" s="13" t="s">
        <v>1152</v>
      </c>
    </row>
    <row r="56" spans="1:17">
      <c r="A56" s="13" t="str">
        <f t="shared" si="1"/>
        <v>AC</v>
      </c>
      <c r="B56" s="13" t="str">
        <f>VLOOKUP(A56,'Ref-Families'!A:B,2,FALSE)</f>
        <v xml:space="preserve"> Access Control</v>
      </c>
      <c r="C56" s="13" t="str">
        <f>TRIM(VLOOKUP(D56,'Ref-NIST 800-53 (Rev. 4)'!A:C,3,FALSE))</f>
        <v>LEAST PRIVILEGE</v>
      </c>
      <c r="D56" s="13" t="s">
        <v>20</v>
      </c>
      <c r="E56" s="13" t="str">
        <f>TRIM(VLOOKUP(G56,'Ref-ALL NIST 800-53 Controls'!A:F,6,FALSE))</f>
        <v>SEPARATE PROCESSING DOMAINS</v>
      </c>
      <c r="F56" s="55">
        <v>4</v>
      </c>
      <c r="G56" s="2" t="str">
        <f t="shared" si="0"/>
        <v>AC-6-4</v>
      </c>
      <c r="H56" s="17" t="s">
        <v>605</v>
      </c>
      <c r="I56" s="13" t="str">
        <f t="shared" si="2"/>
        <v>N</v>
      </c>
      <c r="J56" s="13"/>
      <c r="K56" s="13" t="str">
        <f>_xlfn.IFNA(VLOOKUP(G56,'Ref-LI-SaaS Baseline'!$D$2:$G$128,3,FALSE),"")</f>
        <v/>
      </c>
      <c r="L56" s="13" t="str">
        <f t="shared" si="4"/>
        <v>N</v>
      </c>
      <c r="M56" s="13" t="str">
        <f>IFERROR(VLOOKUP(G56,'Important Notes'!I:I,1,FALSE)," ")</f>
        <v xml:space="preserve"> </v>
      </c>
      <c r="N56" s="13" t="str">
        <f t="shared" si="5"/>
        <v>N</v>
      </c>
      <c r="O56" s="13" t="str">
        <f>IFERROR(VLOOKUP(G56,'Important Notes'!D:D,1,FALSE)," ")</f>
        <v xml:space="preserve"> </v>
      </c>
      <c r="P56" s="13" t="str">
        <f>VLOOKUP(D56,'Ref-NIST 800-53 (Rev. 4)'!A:D,4,FALSE)</f>
        <v>P1</v>
      </c>
      <c r="Q56" s="13" t="s">
        <v>1152</v>
      </c>
    </row>
    <row r="57" spans="1:17">
      <c r="A57" s="13" t="str">
        <f t="shared" si="1"/>
        <v>AC</v>
      </c>
      <c r="B57" s="13" t="str">
        <f>VLOOKUP(A57,'Ref-Families'!A:B,2,FALSE)</f>
        <v xml:space="preserve"> Access Control</v>
      </c>
      <c r="C57" s="13" t="str">
        <f>TRIM(VLOOKUP(D57,'Ref-NIST 800-53 (Rev. 4)'!A:C,3,FALSE))</f>
        <v>LEAST PRIVILEGE</v>
      </c>
      <c r="D57" s="13" t="s">
        <v>20</v>
      </c>
      <c r="E57" s="13" t="str">
        <f>TRIM(VLOOKUP(G57,'Ref-ALL NIST 800-53 Controls'!A:F,6,FALSE))</f>
        <v>PRIVILEGED ACCOUNTS</v>
      </c>
      <c r="F57" s="55">
        <v>5</v>
      </c>
      <c r="G57" s="2" t="str">
        <f t="shared" si="0"/>
        <v>AC-6-5</v>
      </c>
      <c r="H57" s="17" t="s">
        <v>25</v>
      </c>
      <c r="I57" s="13" t="str">
        <f t="shared" si="2"/>
        <v>N</v>
      </c>
      <c r="J57" s="13"/>
      <c r="K57" s="13" t="str">
        <f>_xlfn.IFNA(VLOOKUP(G57,'Ref-LI-SaaS Baseline'!$D$2:$G$128,3,FALSE),"")</f>
        <v/>
      </c>
      <c r="L57" s="13" t="str">
        <f t="shared" si="4"/>
        <v>Y</v>
      </c>
      <c r="M57" s="13" t="str">
        <f>IFERROR(VLOOKUP(G57,'Important Notes'!I:I,1,FALSE)," ")</f>
        <v>AC-6-5</v>
      </c>
      <c r="N57" s="13" t="str">
        <f t="shared" si="5"/>
        <v>Y</v>
      </c>
      <c r="O57" s="13" t="str">
        <f>IFERROR(VLOOKUP(G57,'Important Notes'!D:D,1,FALSE)," ")</f>
        <v>AC-6-5</v>
      </c>
      <c r="P57" s="13" t="str">
        <f>VLOOKUP(D57,'Ref-NIST 800-53 (Rev. 4)'!A:D,4,FALSE)</f>
        <v>P1</v>
      </c>
      <c r="Q57" s="13" t="s">
        <v>1152</v>
      </c>
    </row>
    <row r="58" spans="1:17">
      <c r="A58" s="13" t="str">
        <f t="shared" si="1"/>
        <v>AC</v>
      </c>
      <c r="B58" s="13" t="str">
        <f>VLOOKUP(A58,'Ref-Families'!A:B,2,FALSE)</f>
        <v xml:space="preserve"> Access Control</v>
      </c>
      <c r="C58" s="13" t="str">
        <f>TRIM(VLOOKUP(D58,'Ref-NIST 800-53 (Rev. 4)'!A:C,3,FALSE))</f>
        <v>LEAST PRIVILEGE</v>
      </c>
      <c r="D58" s="13" t="s">
        <v>20</v>
      </c>
      <c r="E58" s="13" t="str">
        <f>TRIM(VLOOKUP(G58,'Ref-ALL NIST 800-53 Controls'!A:F,6,FALSE))</f>
        <v>PRIVILEGED ACCESS BY NON-ORGANIZATIONAL USERS</v>
      </c>
      <c r="F58" s="55">
        <v>6</v>
      </c>
      <c r="G58" s="2" t="str">
        <f t="shared" si="0"/>
        <v>AC-6-6</v>
      </c>
      <c r="H58" s="17" t="s">
        <v>26</v>
      </c>
      <c r="I58" s="13" t="str">
        <f t="shared" si="2"/>
        <v>N</v>
      </c>
      <c r="J58" s="13"/>
      <c r="K58" s="13" t="str">
        <f>_xlfn.IFNA(VLOOKUP(G58,'Ref-LI-SaaS Baseline'!$D$2:$G$128,3,FALSE),"")</f>
        <v/>
      </c>
      <c r="L58" s="13" t="str">
        <f t="shared" si="4"/>
        <v>N</v>
      </c>
      <c r="M58" s="13" t="str">
        <f>IFERROR(VLOOKUP(G58,'Important Notes'!I:I,1,FALSE)," ")</f>
        <v xml:space="preserve"> </v>
      </c>
      <c r="N58" s="13" t="str">
        <f t="shared" si="5"/>
        <v>N</v>
      </c>
      <c r="O58" s="13" t="str">
        <f>IFERROR(VLOOKUP(G58,'Important Notes'!D:D,1,FALSE)," ")</f>
        <v xml:space="preserve"> </v>
      </c>
      <c r="P58" s="13" t="str">
        <f>VLOOKUP(D58,'Ref-NIST 800-53 (Rev. 4)'!A:D,4,FALSE)</f>
        <v>P1</v>
      </c>
      <c r="Q58" s="13" t="s">
        <v>1152</v>
      </c>
    </row>
    <row r="59" spans="1:17">
      <c r="A59" s="13" t="str">
        <f t="shared" si="1"/>
        <v>AC</v>
      </c>
      <c r="B59" s="13" t="str">
        <f>VLOOKUP(A59,'Ref-Families'!A:B,2,FALSE)</f>
        <v xml:space="preserve"> Access Control</v>
      </c>
      <c r="C59" s="13" t="str">
        <f>TRIM(VLOOKUP(D59,'Ref-NIST 800-53 (Rev. 4)'!A:C,3,FALSE))</f>
        <v>LEAST PRIVILEGE</v>
      </c>
      <c r="D59" s="13" t="s">
        <v>20</v>
      </c>
      <c r="E59" s="13" t="str">
        <f>TRIM(VLOOKUP(G59,'Ref-ALL NIST 800-53 Controls'!A:F,6,FALSE))</f>
        <v>REVIEW OF USER PRIVILEGES</v>
      </c>
      <c r="F59" s="55">
        <v>7</v>
      </c>
      <c r="G59" s="2" t="str">
        <f t="shared" si="0"/>
        <v>AC-6-7</v>
      </c>
      <c r="H59" s="17" t="s">
        <v>7</v>
      </c>
      <c r="I59" s="13" t="str">
        <f t="shared" si="2"/>
        <v>N</v>
      </c>
      <c r="J59" s="13"/>
      <c r="K59" s="13" t="str">
        <f>_xlfn.IFNA(VLOOKUP(G59,'Ref-LI-SaaS Baseline'!$D$2:$G$128,3,FALSE),"")</f>
        <v/>
      </c>
      <c r="L59" s="13" t="str">
        <f t="shared" si="4"/>
        <v>N</v>
      </c>
      <c r="M59" s="13" t="str">
        <f>IFERROR(VLOOKUP(G59,'Important Notes'!I:I,1,FALSE)," ")</f>
        <v xml:space="preserve"> </v>
      </c>
      <c r="N59" s="13" t="str">
        <f t="shared" si="5"/>
        <v>Y</v>
      </c>
      <c r="O59" s="13" t="str">
        <f>IFERROR(VLOOKUP(G59,'Important Notes'!D:D,1,FALSE)," ")</f>
        <v>AC-6-7</v>
      </c>
      <c r="P59" s="13" t="str">
        <f>VLOOKUP(D59,'Ref-NIST 800-53 (Rev. 4)'!A:D,4,FALSE)</f>
        <v>P1</v>
      </c>
      <c r="Q59" s="13" t="s">
        <v>1152</v>
      </c>
    </row>
    <row r="60" spans="1:17">
      <c r="A60" s="13" t="str">
        <f t="shared" si="1"/>
        <v>AC</v>
      </c>
      <c r="B60" s="13" t="str">
        <f>VLOOKUP(A60,'Ref-Families'!A:B,2,FALSE)</f>
        <v xml:space="preserve"> Access Control</v>
      </c>
      <c r="C60" s="13" t="str">
        <f>TRIM(VLOOKUP(D60,'Ref-NIST 800-53 (Rev. 4)'!A:C,3,FALSE))</f>
        <v>LEAST PRIVILEGE</v>
      </c>
      <c r="D60" s="13" t="s">
        <v>20</v>
      </c>
      <c r="E60" s="13" t="str">
        <f>TRIM(VLOOKUP(G60,'Ref-ALL NIST 800-53 Controls'!A:F,6,FALSE))</f>
        <v>PRIVILEGE LEVELS FOR CODE EXECUTION</v>
      </c>
      <c r="F60" s="55">
        <v>8</v>
      </c>
      <c r="G60" s="2" t="str">
        <f t="shared" si="0"/>
        <v>AC-6-8</v>
      </c>
      <c r="I60" s="13" t="str">
        <f t="shared" si="2"/>
        <v>N</v>
      </c>
      <c r="J60" s="13"/>
      <c r="K60" s="13" t="str">
        <f>_xlfn.IFNA(VLOOKUP(G60,'Ref-LI-SaaS Baseline'!$D$2:$G$128,3,FALSE),"")</f>
        <v/>
      </c>
      <c r="L60" s="13" t="str">
        <f t="shared" si="4"/>
        <v>N</v>
      </c>
      <c r="M60" s="13" t="str">
        <f>IFERROR(VLOOKUP(G60,'Important Notes'!I:I,1,FALSE)," ")</f>
        <v xml:space="preserve"> </v>
      </c>
      <c r="N60" s="13" t="str">
        <f t="shared" si="5"/>
        <v>Y</v>
      </c>
      <c r="O60" s="13" t="str">
        <f>IFERROR(VLOOKUP(G60,'Important Notes'!D:D,1,FALSE)," ")</f>
        <v>AC-6-8</v>
      </c>
      <c r="P60" s="13" t="str">
        <f>VLOOKUP(D60,'Ref-NIST 800-53 (Rev. 4)'!A:D,4,FALSE)</f>
        <v>P1</v>
      </c>
      <c r="Q60" s="13" t="s">
        <v>1152</v>
      </c>
    </row>
    <row r="61" spans="1:17">
      <c r="A61" s="13" t="str">
        <f t="shared" si="1"/>
        <v>AC</v>
      </c>
      <c r="B61" s="13" t="str">
        <f>VLOOKUP(A61,'Ref-Families'!A:B,2,FALSE)</f>
        <v xml:space="preserve"> Access Control</v>
      </c>
      <c r="C61" s="13" t="str">
        <f>TRIM(VLOOKUP(D61,'Ref-NIST 800-53 (Rev. 4)'!A:C,3,FALSE))</f>
        <v>LEAST PRIVILEGE</v>
      </c>
      <c r="D61" s="13" t="s">
        <v>20</v>
      </c>
      <c r="E61" s="13" t="str">
        <f>TRIM(VLOOKUP(G61,'Ref-ALL NIST 800-53 Controls'!A:F,6,FALSE))</f>
        <v>AUDITING USE OF PRIVILEGED FUNCTIONS</v>
      </c>
      <c r="F61" s="55">
        <v>9</v>
      </c>
      <c r="G61" s="2" t="str">
        <f t="shared" si="0"/>
        <v>AC-6-9</v>
      </c>
      <c r="H61" s="17" t="s">
        <v>27</v>
      </c>
      <c r="I61" s="13" t="str">
        <f t="shared" si="2"/>
        <v>N</v>
      </c>
      <c r="J61" s="13"/>
      <c r="K61" s="13" t="str">
        <f>_xlfn.IFNA(VLOOKUP(G61,'Ref-LI-SaaS Baseline'!$D$2:$G$128,3,FALSE),"")</f>
        <v/>
      </c>
      <c r="L61" s="13" t="str">
        <f t="shared" si="4"/>
        <v>Y</v>
      </c>
      <c r="M61" s="13" t="str">
        <f>IFERROR(VLOOKUP(G61,'Important Notes'!I:I,1,FALSE)," ")</f>
        <v>AC-6-9</v>
      </c>
      <c r="N61" s="13" t="str">
        <f t="shared" si="5"/>
        <v>Y</v>
      </c>
      <c r="O61" s="13" t="str">
        <f>IFERROR(VLOOKUP(G61,'Important Notes'!D:D,1,FALSE)," ")</f>
        <v>AC-6-9</v>
      </c>
      <c r="P61" s="13" t="str">
        <f>VLOOKUP(D61,'Ref-NIST 800-53 (Rev. 4)'!A:D,4,FALSE)</f>
        <v>P1</v>
      </c>
      <c r="Q61" s="13" t="s">
        <v>1152</v>
      </c>
    </row>
    <row r="62" spans="1:17">
      <c r="A62" s="13" t="str">
        <f t="shared" si="1"/>
        <v>AC</v>
      </c>
      <c r="B62" s="13" t="str">
        <f>VLOOKUP(A62,'Ref-Families'!A:B,2,FALSE)</f>
        <v xml:space="preserve"> Access Control</v>
      </c>
      <c r="C62" s="13" t="str">
        <f>TRIM(VLOOKUP(D62,'Ref-NIST 800-53 (Rev. 4)'!A:C,3,FALSE))</f>
        <v>LEAST PRIVILEGE</v>
      </c>
      <c r="D62" s="13" t="s">
        <v>20</v>
      </c>
      <c r="E62" s="13" t="str">
        <f>TRIM(VLOOKUP(G62,'Ref-ALL NIST 800-53 Controls'!A:F,6,FALSE))</f>
        <v>PROHIBIT NON-PRIVILEGED USERS FROM EXECUTING PRIVILEGED FUNCTIONS</v>
      </c>
      <c r="F62" s="55">
        <v>10</v>
      </c>
      <c r="G62" s="2" t="str">
        <f t="shared" si="0"/>
        <v>AC-6-10</v>
      </c>
      <c r="I62" s="13" t="str">
        <f t="shared" si="2"/>
        <v>N</v>
      </c>
      <c r="J62" s="13"/>
      <c r="K62" s="13" t="str">
        <f>_xlfn.IFNA(VLOOKUP(G62,'Ref-LI-SaaS Baseline'!$D$2:$G$128,3,FALSE),"")</f>
        <v/>
      </c>
      <c r="L62" s="13" t="str">
        <f t="shared" si="4"/>
        <v>Y</v>
      </c>
      <c r="M62" s="13" t="str">
        <f>IFERROR(VLOOKUP(G62,'Important Notes'!I:I,1,FALSE)," ")</f>
        <v>AC-6-10</v>
      </c>
      <c r="N62" s="13" t="str">
        <f t="shared" si="5"/>
        <v>Y</v>
      </c>
      <c r="O62" s="13" t="str">
        <f>IFERROR(VLOOKUP(G62,'Important Notes'!D:D,1,FALSE)," ")</f>
        <v>AC-6-10</v>
      </c>
      <c r="P62" s="13" t="str">
        <f>VLOOKUP(D62,'Ref-NIST 800-53 (Rev. 4)'!A:D,4,FALSE)</f>
        <v>P1</v>
      </c>
      <c r="Q62" s="13" t="s">
        <v>1152</v>
      </c>
    </row>
    <row r="63" spans="1:17">
      <c r="A63" s="13" t="str">
        <f t="shared" si="1"/>
        <v>AC</v>
      </c>
      <c r="B63" s="13" t="str">
        <f>VLOOKUP(A63,'Ref-Families'!A:B,2,FALSE)</f>
        <v xml:space="preserve"> Access Control</v>
      </c>
      <c r="C63" s="13" t="str">
        <f>TRIM(VLOOKUP(D63,'Ref-NIST 800-53 (Rev. 4)'!A:C,3,FALSE))</f>
        <v>UNSUCCESSFUL LOGON ATTEMPTS</v>
      </c>
      <c r="D63" s="13" t="s">
        <v>28</v>
      </c>
      <c r="E63" s="13" t="str">
        <f>TRIM(VLOOKUP(G63,'Ref-ALL NIST 800-53 Controls'!A:F,6,FALSE))</f>
        <v/>
      </c>
      <c r="F63" s="55">
        <v>0</v>
      </c>
      <c r="G63" s="2" t="str">
        <f t="shared" si="0"/>
        <v>AC-7-0</v>
      </c>
      <c r="H63" s="17" t="s">
        <v>610</v>
      </c>
      <c r="I63" s="13" t="str">
        <f t="shared" si="2"/>
        <v>Y</v>
      </c>
      <c r="J63" s="13" t="str">
        <f t="shared" si="3"/>
        <v>AC-7-0</v>
      </c>
      <c r="K63" s="13" t="str">
        <f>_xlfn.IFNA(VLOOKUP(G63,'Ref-LI-SaaS Baseline'!$D$2:$G$128,3,FALSE),"")</f>
        <v>NSO, Attest</v>
      </c>
      <c r="L63" s="13" t="str">
        <f t="shared" si="4"/>
        <v>Y</v>
      </c>
      <c r="M63" s="13" t="str">
        <f>IFERROR(VLOOKUP(G63,'Important Notes'!I:I,1,FALSE)," ")</f>
        <v>AC-7-0</v>
      </c>
      <c r="N63" s="13" t="str">
        <f t="shared" si="5"/>
        <v>Y</v>
      </c>
      <c r="O63" s="13" t="str">
        <f>IFERROR(VLOOKUP(G63,'Important Notes'!D:D,1,FALSE)," ")</f>
        <v>AC-7-0</v>
      </c>
      <c r="P63" s="13" t="str">
        <f>VLOOKUP(D63,'Ref-NIST 800-53 (Rev. 4)'!A:D,4,FALSE)</f>
        <v>P2</v>
      </c>
      <c r="Q63" s="13" t="s">
        <v>1152</v>
      </c>
    </row>
    <row r="64" spans="1:17">
      <c r="A64" s="13" t="str">
        <f t="shared" si="1"/>
        <v>AC</v>
      </c>
      <c r="B64" s="13" t="str">
        <f>VLOOKUP(A64,'Ref-Families'!A:B,2,FALSE)</f>
        <v xml:space="preserve"> Access Control</v>
      </c>
      <c r="C64" s="13" t="str">
        <f>TRIM(VLOOKUP(D64,'Ref-NIST 800-53 (Rev. 4)'!A:C,3,FALSE))</f>
        <v>UNSUCCESSFUL LOGON ATTEMPTS</v>
      </c>
      <c r="D64" s="13" t="s">
        <v>28</v>
      </c>
      <c r="E64" s="13" t="str">
        <f>TRIM(VLOOKUP(G64,'Ref-ALL NIST 800-53 Controls'!A:F,6,FALSE))</f>
        <v>AUTOMATIC ACCOUNT LOCK</v>
      </c>
      <c r="F64" s="55">
        <v>1</v>
      </c>
      <c r="G64" s="2" t="str">
        <f t="shared" si="0"/>
        <v>AC-7-1</v>
      </c>
      <c r="H64" s="17" t="s">
        <v>611</v>
      </c>
      <c r="I64" s="13" t="str">
        <f t="shared" si="2"/>
        <v>N</v>
      </c>
      <c r="J64" s="13"/>
      <c r="K64" s="13" t="str">
        <f>_xlfn.IFNA(VLOOKUP(G64,'Ref-LI-SaaS Baseline'!$D$2:$G$128,3,FALSE),"")</f>
        <v/>
      </c>
      <c r="L64" s="13" t="str">
        <f t="shared" si="4"/>
        <v>N</v>
      </c>
      <c r="M64" s="13" t="str">
        <f>IFERROR(VLOOKUP(G64,'Important Notes'!I:I,1,FALSE)," ")</f>
        <v xml:space="preserve"> </v>
      </c>
      <c r="N64" s="13" t="str">
        <f t="shared" si="5"/>
        <v>N</v>
      </c>
      <c r="O64" s="13" t="str">
        <f>IFERROR(VLOOKUP(G64,'Important Notes'!D:D,1,FALSE)," ")</f>
        <v xml:space="preserve"> </v>
      </c>
      <c r="P64" s="13" t="str">
        <f>VLOOKUP(D64,'Ref-NIST 800-53 (Rev. 4)'!A:D,4,FALSE)</f>
        <v>P2</v>
      </c>
      <c r="Q64" s="13" t="s">
        <v>1152</v>
      </c>
    </row>
    <row r="65" spans="1:17">
      <c r="A65" s="13" t="str">
        <f t="shared" si="1"/>
        <v>AC</v>
      </c>
      <c r="B65" s="13" t="str">
        <f>VLOOKUP(A65,'Ref-Families'!A:B,2,FALSE)</f>
        <v xml:space="preserve"> Access Control</v>
      </c>
      <c r="C65" s="13" t="str">
        <f>TRIM(VLOOKUP(D65,'Ref-NIST 800-53 (Rev. 4)'!A:C,3,FALSE))</f>
        <v>UNSUCCESSFUL LOGON ATTEMPTS</v>
      </c>
      <c r="D65" s="13" t="s">
        <v>28</v>
      </c>
      <c r="E65" s="13" t="str">
        <f>TRIM(VLOOKUP(G65,'Ref-ALL NIST 800-53 Controls'!A:F,6,FALSE))</f>
        <v>PURGE / WIPE MOBILE DEVICE</v>
      </c>
      <c r="F65" s="55">
        <v>2</v>
      </c>
      <c r="G65" s="2" t="str">
        <f t="shared" si="0"/>
        <v>AC-7-2</v>
      </c>
      <c r="H65" s="17" t="s">
        <v>29</v>
      </c>
      <c r="I65" s="13" t="str">
        <f t="shared" si="2"/>
        <v>N</v>
      </c>
      <c r="J65" s="13"/>
      <c r="K65" s="13" t="str">
        <f>_xlfn.IFNA(VLOOKUP(G65,'Ref-LI-SaaS Baseline'!$D$2:$G$128,3,FALSE),"")</f>
        <v/>
      </c>
      <c r="L65" s="13" t="str">
        <f t="shared" si="4"/>
        <v>N</v>
      </c>
      <c r="M65" s="13" t="str">
        <f>IFERROR(VLOOKUP(G65,'Important Notes'!I:I,1,FALSE)," ")</f>
        <v xml:space="preserve"> </v>
      </c>
      <c r="N65" s="13" t="str">
        <f t="shared" si="5"/>
        <v>Y</v>
      </c>
      <c r="O65" s="13" t="str">
        <f>IFERROR(VLOOKUP(G65,'Important Notes'!D:D,1,FALSE)," ")</f>
        <v>AC-7-2</v>
      </c>
      <c r="P65" s="13" t="str">
        <f>VLOOKUP(D65,'Ref-NIST 800-53 (Rev. 4)'!A:D,4,FALSE)</f>
        <v>P2</v>
      </c>
      <c r="Q65" s="13" t="s">
        <v>1152</v>
      </c>
    </row>
    <row r="66" spans="1:17">
      <c r="A66" s="13" t="str">
        <f t="shared" si="1"/>
        <v>AC</v>
      </c>
      <c r="B66" s="13" t="str">
        <f>VLOOKUP(A66,'Ref-Families'!A:B,2,FALSE)</f>
        <v xml:space="preserve"> Access Control</v>
      </c>
      <c r="C66" s="13" t="str">
        <f>TRIM(VLOOKUP(D66,'Ref-NIST 800-53 (Rev. 4)'!A:C,3,FALSE))</f>
        <v>SYSTEM USE NOTIFICATION</v>
      </c>
      <c r="D66" s="13" t="s">
        <v>240</v>
      </c>
      <c r="E66" s="13" t="str">
        <f>TRIM(VLOOKUP(G66,'Ref-ALL NIST 800-53 Controls'!A:F,6,FALSE))</f>
        <v/>
      </c>
      <c r="F66" s="55">
        <v>0</v>
      </c>
      <c r="G66" s="2" t="str">
        <f t="shared" ref="G66:G129" si="6">CONCATENATE(D66,"-",F66)</f>
        <v>AC-8-0</v>
      </c>
      <c r="H66" s="17" t="s">
        <v>609</v>
      </c>
      <c r="I66" s="13" t="str">
        <f t="shared" si="2"/>
        <v>Y</v>
      </c>
      <c r="J66" s="13" t="str">
        <f t="shared" si="3"/>
        <v>AC-8-0</v>
      </c>
      <c r="K66" s="13" t="str">
        <f>_xlfn.IFNA(VLOOKUP(G66,'Ref-LI-SaaS Baseline'!$D$2:$G$128,3,FALSE),"")</f>
        <v>FED</v>
      </c>
      <c r="L66" s="13" t="str">
        <f t="shared" si="4"/>
        <v>Y</v>
      </c>
      <c r="M66" s="13" t="str">
        <f>IFERROR(VLOOKUP(G66,'Important Notes'!I:I,1,FALSE)," ")</f>
        <v>AC-8-0</v>
      </c>
      <c r="N66" s="13" t="str">
        <f t="shared" si="5"/>
        <v>Y</v>
      </c>
      <c r="O66" s="13" t="str">
        <f>IFERROR(VLOOKUP(G66,'Important Notes'!D:D,1,FALSE)," ")</f>
        <v>AC-8-0</v>
      </c>
      <c r="P66" s="13" t="str">
        <f>VLOOKUP(D66,'Ref-NIST 800-53 (Rev. 4)'!A:D,4,FALSE)</f>
        <v>P1</v>
      </c>
      <c r="Q66" s="13" t="s">
        <v>1152</v>
      </c>
    </row>
    <row r="67" spans="1:17">
      <c r="A67" s="13" t="str">
        <f t="shared" ref="A67:A130" si="7">LEFT(D67,2)</f>
        <v>AC</v>
      </c>
      <c r="B67" s="13" t="str">
        <f>VLOOKUP(A67,'Ref-Families'!A:B,2,FALSE)</f>
        <v xml:space="preserve"> Access Control</v>
      </c>
      <c r="C67" s="13" t="str">
        <f>TRIM(VLOOKUP(D67,'Ref-NIST 800-53 (Rev. 4)'!A:C,3,FALSE))</f>
        <v>CONCURRENT SESSION CONTROL</v>
      </c>
      <c r="D67" s="13" t="s">
        <v>242</v>
      </c>
      <c r="E67" s="13" t="str">
        <f>TRIM(VLOOKUP(G67,'Ref-ALL NIST 800-53 Controls'!A:F,6,FALSE))</f>
        <v/>
      </c>
      <c r="F67" s="55">
        <v>0</v>
      </c>
      <c r="G67" s="2" t="str">
        <f t="shared" si="6"/>
        <v>AC-10-0</v>
      </c>
      <c r="H67" s="17" t="s">
        <v>609</v>
      </c>
      <c r="I67" s="13" t="str">
        <f t="shared" ref="I67:I130" si="8">IF(J67 = "", "N", "Y")</f>
        <v>N</v>
      </c>
      <c r="J67" s="13"/>
      <c r="K67" s="13" t="str">
        <f>_xlfn.IFNA(VLOOKUP(G67,'Ref-LI-SaaS Baseline'!$D$2:$G$128,3,FALSE),"")</f>
        <v/>
      </c>
      <c r="L67" s="13" t="str">
        <f t="shared" ref="L67:L130" si="9">IF(M67=" ","N","Y")</f>
        <v>Y</v>
      </c>
      <c r="M67" s="13" t="str">
        <f>IFERROR(VLOOKUP(G67,'Important Notes'!I:I,1,FALSE)," ")</f>
        <v>AC-10-0</v>
      </c>
      <c r="N67" s="13" t="str">
        <f t="shared" ref="N67:N130" si="10">IF(O67= " ", "N", "Y")</f>
        <v>Y</v>
      </c>
      <c r="O67" s="13" t="str">
        <f>IFERROR(VLOOKUP(G67,'Important Notes'!D:D,1,FALSE)," ")</f>
        <v>AC-10-0</v>
      </c>
      <c r="P67" s="13" t="str">
        <f>VLOOKUP(D67,'Ref-NIST 800-53 (Rev. 4)'!A:D,4,FALSE)</f>
        <v>P3</v>
      </c>
      <c r="Q67" s="13" t="s">
        <v>1152</v>
      </c>
    </row>
    <row r="68" spans="1:17">
      <c r="A68" s="13" t="str">
        <f t="shared" si="7"/>
        <v>AC</v>
      </c>
      <c r="B68" s="13" t="str">
        <f>VLOOKUP(A68,'Ref-Families'!A:B,2,FALSE)</f>
        <v xml:space="preserve"> Access Control</v>
      </c>
      <c r="C68" s="13" t="str">
        <f>TRIM(VLOOKUP(D68,'Ref-NIST 800-53 (Rev. 4)'!A:C,3,FALSE))</f>
        <v>SESSION LOCK</v>
      </c>
      <c r="D68" s="13" t="s">
        <v>245</v>
      </c>
      <c r="E68" s="13" t="str">
        <f>TRIM(VLOOKUP(G68,'Ref-ALL NIST 800-53 Controls'!A:F,6,FALSE))</f>
        <v/>
      </c>
      <c r="F68" s="55">
        <v>0</v>
      </c>
      <c r="G68" s="2" t="str">
        <f t="shared" si="6"/>
        <v>AC-11-0</v>
      </c>
      <c r="H68" s="17" t="s">
        <v>28</v>
      </c>
      <c r="I68" s="13" t="str">
        <f t="shared" si="8"/>
        <v>N</v>
      </c>
      <c r="J68" s="13"/>
      <c r="K68" s="13" t="str">
        <f>_xlfn.IFNA(VLOOKUP(G68,'Ref-LI-SaaS Baseline'!$D$2:$G$128,3,FALSE),"")</f>
        <v/>
      </c>
      <c r="L68" s="13" t="str">
        <f t="shared" si="9"/>
        <v>Y</v>
      </c>
      <c r="M68" s="13" t="str">
        <f>IFERROR(VLOOKUP(G68,'Important Notes'!I:I,1,FALSE)," ")</f>
        <v>AC-11-0</v>
      </c>
      <c r="N68" s="13" t="str">
        <f t="shared" si="10"/>
        <v>Y</v>
      </c>
      <c r="O68" s="13" t="str">
        <f>IFERROR(VLOOKUP(G68,'Important Notes'!D:D,1,FALSE)," ")</f>
        <v>AC-11-0</v>
      </c>
      <c r="P68" s="13" t="str">
        <f>VLOOKUP(D68,'Ref-NIST 800-53 (Rev. 4)'!A:D,4,FALSE)</f>
        <v>P3</v>
      </c>
      <c r="Q68" s="13" t="s">
        <v>1152</v>
      </c>
    </row>
    <row r="69" spans="1:17">
      <c r="A69" s="13" t="str">
        <f t="shared" si="7"/>
        <v>AC</v>
      </c>
      <c r="B69" s="13" t="str">
        <f>VLOOKUP(A69,'Ref-Families'!A:B,2,FALSE)</f>
        <v xml:space="preserve"> Access Control</v>
      </c>
      <c r="C69" s="13" t="str">
        <f>TRIM(VLOOKUP(D69,'Ref-NIST 800-53 (Rev. 4)'!A:C,3,FALSE))</f>
        <v>SESSION LOCK</v>
      </c>
      <c r="D69" s="13" t="s">
        <v>245</v>
      </c>
      <c r="E69" s="13" t="str">
        <f>TRIM(VLOOKUP(G69,'Ref-ALL NIST 800-53 Controls'!A:F,6,FALSE))</f>
        <v>PATTERN-HIDING DISPLAYS</v>
      </c>
      <c r="F69" s="55">
        <v>1</v>
      </c>
      <c r="G69" s="2" t="str">
        <f t="shared" si="6"/>
        <v>AC-11-1</v>
      </c>
      <c r="H69" s="17" t="s">
        <v>609</v>
      </c>
      <c r="I69" s="13" t="str">
        <f t="shared" si="8"/>
        <v>N</v>
      </c>
      <c r="J69" s="13"/>
      <c r="K69" s="13" t="str">
        <f>_xlfn.IFNA(VLOOKUP(G69,'Ref-LI-SaaS Baseline'!$D$2:$G$128,3,FALSE),"")</f>
        <v/>
      </c>
      <c r="L69" s="13" t="str">
        <f t="shared" si="9"/>
        <v>Y</v>
      </c>
      <c r="M69" s="13" t="str">
        <f>IFERROR(VLOOKUP(G69,'Important Notes'!I:I,1,FALSE)," ")</f>
        <v>AC-11-1</v>
      </c>
      <c r="N69" s="13" t="str">
        <f t="shared" si="10"/>
        <v>Y</v>
      </c>
      <c r="O69" s="13" t="str">
        <f>IFERROR(VLOOKUP(G69,'Important Notes'!D:D,1,FALSE)," ")</f>
        <v>AC-11-1</v>
      </c>
      <c r="P69" s="13" t="str">
        <f>VLOOKUP(D69,'Ref-NIST 800-53 (Rev. 4)'!A:D,4,FALSE)</f>
        <v>P3</v>
      </c>
      <c r="Q69" s="13" t="s">
        <v>1152</v>
      </c>
    </row>
    <row r="70" spans="1:17">
      <c r="A70" s="13" t="str">
        <f t="shared" si="7"/>
        <v>AC</v>
      </c>
      <c r="B70" s="13" t="str">
        <f>VLOOKUP(A70,'Ref-Families'!A:B,2,FALSE)</f>
        <v xml:space="preserve"> Access Control</v>
      </c>
      <c r="C70" s="13" t="str">
        <f>TRIM(VLOOKUP(D70,'Ref-NIST 800-53 (Rev. 4)'!A:C,3,FALSE))</f>
        <v>SESSION TERMINATION</v>
      </c>
      <c r="D70" s="13" t="s">
        <v>248</v>
      </c>
      <c r="E70" s="13" t="str">
        <f>TRIM(VLOOKUP(G70,'Ref-ALL NIST 800-53 Controls'!A:F,6,FALSE))</f>
        <v/>
      </c>
      <c r="F70" s="55">
        <v>0</v>
      </c>
      <c r="G70" s="2" t="str">
        <f t="shared" si="6"/>
        <v>AC-12-0</v>
      </c>
      <c r="H70" s="17" t="s">
        <v>612</v>
      </c>
      <c r="I70" s="13" t="str">
        <f t="shared" si="8"/>
        <v>N</v>
      </c>
      <c r="J70" s="13"/>
      <c r="K70" s="13" t="str">
        <f>_xlfn.IFNA(VLOOKUP(G70,'Ref-LI-SaaS Baseline'!$D$2:$G$128,3,FALSE),"")</f>
        <v/>
      </c>
      <c r="L70" s="13" t="str">
        <f t="shared" si="9"/>
        <v>Y</v>
      </c>
      <c r="M70" s="13" t="str">
        <f>IFERROR(VLOOKUP(G70,'Important Notes'!I:I,1,FALSE)," ")</f>
        <v>AC-12-0</v>
      </c>
      <c r="N70" s="13" t="str">
        <f t="shared" si="10"/>
        <v>Y</v>
      </c>
      <c r="O70" s="13" t="str">
        <f>IFERROR(VLOOKUP(G70,'Important Notes'!D:D,1,FALSE)," ")</f>
        <v>AC-12-0</v>
      </c>
      <c r="P70" s="13" t="str">
        <f>VLOOKUP(D70,'Ref-NIST 800-53 (Rev. 4)'!A:D,4,FALSE)</f>
        <v>P2</v>
      </c>
      <c r="Q70" s="13" t="s">
        <v>1152</v>
      </c>
    </row>
    <row r="71" spans="1:17">
      <c r="A71" s="13" t="str">
        <f t="shared" si="7"/>
        <v>AC</v>
      </c>
      <c r="B71" s="13" t="str">
        <f>VLOOKUP(A71,'Ref-Families'!A:B,2,FALSE)</f>
        <v xml:space="preserve"> Access Control</v>
      </c>
      <c r="C71" s="13" t="str">
        <f>TRIM(VLOOKUP(D71,'Ref-NIST 800-53 (Rev. 4)'!A:C,3,FALSE))</f>
        <v>SESSION TERMINATION</v>
      </c>
      <c r="D71" s="13" t="s">
        <v>248</v>
      </c>
      <c r="E71" s="13" t="str">
        <f>TRIM(VLOOKUP(G71,'Ref-ALL NIST 800-53 Controls'!A:F,6,FALSE))</f>
        <v>USER-INITIATED LOGOUTS / MESSAGE DISPLAYS</v>
      </c>
      <c r="F71" s="55">
        <v>1</v>
      </c>
      <c r="G71" s="2" t="str">
        <f t="shared" si="6"/>
        <v>AC-12-1</v>
      </c>
      <c r="H71" s="17" t="s">
        <v>609</v>
      </c>
      <c r="I71" s="13" t="str">
        <f t="shared" si="8"/>
        <v>N</v>
      </c>
      <c r="J71" s="13"/>
      <c r="K71" s="13" t="str">
        <f>_xlfn.IFNA(VLOOKUP(G71,'Ref-LI-SaaS Baseline'!$D$2:$G$128,3,FALSE),"")</f>
        <v/>
      </c>
      <c r="L71" s="13" t="str">
        <f t="shared" si="9"/>
        <v>N</v>
      </c>
      <c r="M71" s="13" t="str">
        <f>IFERROR(VLOOKUP(G71,'Important Notes'!I:I,1,FALSE)," ")</f>
        <v xml:space="preserve"> </v>
      </c>
      <c r="N71" s="13" t="str">
        <f t="shared" si="10"/>
        <v>Y</v>
      </c>
      <c r="O71" s="13" t="str">
        <f>IFERROR(VLOOKUP(G71,'Important Notes'!D:D,1,FALSE)," ")</f>
        <v>AC-12-1</v>
      </c>
      <c r="P71" s="13" t="str">
        <f>VLOOKUP(D71,'Ref-NIST 800-53 (Rev. 4)'!A:D,4,FALSE)</f>
        <v>P2</v>
      </c>
      <c r="Q71" s="13" t="s">
        <v>1152</v>
      </c>
    </row>
    <row r="72" spans="1:17">
      <c r="A72" s="13" t="str">
        <f t="shared" si="7"/>
        <v>AC</v>
      </c>
      <c r="B72" s="13" t="str">
        <f>VLOOKUP(A72,'Ref-Families'!A:B,2,FALSE)</f>
        <v xml:space="preserve"> Access Control</v>
      </c>
      <c r="C72" s="13" t="str">
        <f>TRIM(VLOOKUP(D72,'Ref-NIST 800-53 (Rev. 4)'!A:C,3,FALSE))</f>
        <v>PERMITTED ACTIONS WITHOUT IDENTIFICATION OR AUTHENTICATION</v>
      </c>
      <c r="D72" s="13" t="s">
        <v>250</v>
      </c>
      <c r="E72" s="13" t="str">
        <f>TRIM(VLOOKUP(G72,'Ref-ALL NIST 800-53 Controls'!A:F,6,FALSE))</f>
        <v/>
      </c>
      <c r="F72" s="55">
        <v>0</v>
      </c>
      <c r="G72" s="2" t="str">
        <f t="shared" si="6"/>
        <v>AC-14-0</v>
      </c>
      <c r="H72" s="17" t="s">
        <v>613</v>
      </c>
      <c r="I72" s="13" t="str">
        <f t="shared" si="8"/>
        <v>Y</v>
      </c>
      <c r="J72" s="13" t="str">
        <f t="shared" ref="J72:J126" si="11">G72</f>
        <v>AC-14-0</v>
      </c>
      <c r="K72" s="13" t="str">
        <f>_xlfn.IFNA(VLOOKUP(G72,'Ref-LI-SaaS Baseline'!$D$2:$G$128,3,FALSE),"")</f>
        <v>FED</v>
      </c>
      <c r="L72" s="13" t="str">
        <f t="shared" si="9"/>
        <v>Y</v>
      </c>
      <c r="M72" s="13" t="str">
        <f>IFERROR(VLOOKUP(G72,'Important Notes'!I:I,1,FALSE)," ")</f>
        <v>AC-14-0</v>
      </c>
      <c r="N72" s="13" t="str">
        <f t="shared" si="10"/>
        <v>Y</v>
      </c>
      <c r="O72" s="13" t="str">
        <f>IFERROR(VLOOKUP(G72,'Important Notes'!D:D,1,FALSE)," ")</f>
        <v>AC-14-0</v>
      </c>
      <c r="P72" s="13" t="str">
        <f>VLOOKUP(D72,'Ref-NIST 800-53 (Rev. 4)'!A:D,4,FALSE)</f>
        <v>P3</v>
      </c>
      <c r="Q72" s="13" t="s">
        <v>1152</v>
      </c>
    </row>
    <row r="73" spans="1:17">
      <c r="A73" s="13" t="str">
        <f t="shared" si="7"/>
        <v>AC</v>
      </c>
      <c r="B73" s="13" t="str">
        <f>VLOOKUP(A73,'Ref-Families'!A:B,2,FALSE)</f>
        <v xml:space="preserve"> Access Control</v>
      </c>
      <c r="C73" s="13" t="str">
        <f>TRIM(VLOOKUP(D73,'Ref-NIST 800-53 (Rev. 4)'!A:C,3,FALSE))</f>
        <v>PERMITTED ACTIONS WITHOUT IDENTIFICATION OR AUTHENTICATION</v>
      </c>
      <c r="D73" s="13" t="s">
        <v>250</v>
      </c>
      <c r="E73" s="13" t="str">
        <f>TRIM(VLOOKUP(G73,'Ref-ALL NIST 800-53 Controls'!A:F,6,FALSE))</f>
        <v>NECESSARY USES</v>
      </c>
      <c r="F73" s="55">
        <v>1</v>
      </c>
      <c r="G73" s="2" t="str">
        <f t="shared" si="6"/>
        <v>AC-14-1</v>
      </c>
      <c r="H73" s="17" t="s">
        <v>611</v>
      </c>
      <c r="I73" s="13" t="str">
        <f t="shared" si="8"/>
        <v>N</v>
      </c>
      <c r="J73" s="13"/>
      <c r="K73" s="13" t="str">
        <f>_xlfn.IFNA(VLOOKUP(G73,'Ref-LI-SaaS Baseline'!$D$2:$G$128,3,FALSE),"")</f>
        <v/>
      </c>
      <c r="L73" s="13" t="str">
        <f t="shared" si="9"/>
        <v>N</v>
      </c>
      <c r="M73" s="13" t="str">
        <f>IFERROR(VLOOKUP(G73,'Important Notes'!I:I,1,FALSE)," ")</f>
        <v xml:space="preserve"> </v>
      </c>
      <c r="N73" s="13" t="str">
        <f t="shared" si="10"/>
        <v>N</v>
      </c>
      <c r="O73" s="13" t="str">
        <f>IFERROR(VLOOKUP(G73,'Important Notes'!D:D,1,FALSE)," ")</f>
        <v xml:space="preserve"> </v>
      </c>
      <c r="P73" s="13" t="str">
        <f>VLOOKUP(D73,'Ref-NIST 800-53 (Rev. 4)'!A:D,4,FALSE)</f>
        <v>P3</v>
      </c>
      <c r="Q73" s="13" t="s">
        <v>1152</v>
      </c>
    </row>
    <row r="74" spans="1:17" ht="30">
      <c r="A74" s="13" t="str">
        <f t="shared" si="7"/>
        <v>AC</v>
      </c>
      <c r="B74" s="13" t="str">
        <f>VLOOKUP(A74,'Ref-Families'!A:B,2,FALSE)</f>
        <v xml:space="preserve"> Access Control</v>
      </c>
      <c r="C74" s="13" t="str">
        <f>TRIM(VLOOKUP(D74,'Ref-NIST 800-53 (Rev. 4)'!A:C,3,FALSE))</f>
        <v>REMOTE ACCESS</v>
      </c>
      <c r="D74" s="13" t="s">
        <v>23</v>
      </c>
      <c r="E74" s="13" t="str">
        <f>TRIM(VLOOKUP(G74,'Ref-ALL NIST 800-53 Controls'!A:F,6,FALSE))</f>
        <v/>
      </c>
      <c r="F74" s="55">
        <v>0</v>
      </c>
      <c r="G74" s="2" t="str">
        <f t="shared" si="6"/>
        <v>AC-17-0</v>
      </c>
      <c r="H74" s="17" t="s">
        <v>614</v>
      </c>
      <c r="I74" s="13" t="str">
        <f t="shared" si="8"/>
        <v>Y</v>
      </c>
      <c r="J74" s="13" t="str">
        <f t="shared" si="11"/>
        <v>AC-17-0</v>
      </c>
      <c r="K74" s="13" t="str">
        <f>_xlfn.IFNA(VLOOKUP(G74,'Ref-LI-SaaS Baseline'!$D$2:$G$128,3,FALSE),"")</f>
        <v>Document and Assess</v>
      </c>
      <c r="L74" s="13" t="str">
        <f t="shared" si="9"/>
        <v>Y</v>
      </c>
      <c r="M74" s="13" t="str">
        <f>IFERROR(VLOOKUP(G74,'Important Notes'!I:I,1,FALSE)," ")</f>
        <v>AC-17-0</v>
      </c>
      <c r="N74" s="13" t="str">
        <f t="shared" si="10"/>
        <v>Y</v>
      </c>
      <c r="O74" s="13" t="str">
        <f>IFERROR(VLOOKUP(G74,'Important Notes'!D:D,1,FALSE)," ")</f>
        <v>AC-17-0</v>
      </c>
      <c r="P74" s="13" t="str">
        <f>VLOOKUP(D74,'Ref-NIST 800-53 (Rev. 4)'!A:D,4,FALSE)</f>
        <v>P1</v>
      </c>
      <c r="Q74" s="13" t="s">
        <v>1152</v>
      </c>
    </row>
    <row r="75" spans="1:17">
      <c r="A75" s="13" t="str">
        <f t="shared" si="7"/>
        <v>AC</v>
      </c>
      <c r="B75" s="13" t="str">
        <f>VLOOKUP(A75,'Ref-Families'!A:B,2,FALSE)</f>
        <v xml:space="preserve"> Access Control</v>
      </c>
      <c r="C75" s="13" t="str">
        <f>TRIM(VLOOKUP(D75,'Ref-NIST 800-53 (Rev. 4)'!A:C,3,FALSE))</f>
        <v>REMOTE ACCESS</v>
      </c>
      <c r="D75" s="13" t="s">
        <v>23</v>
      </c>
      <c r="E75" s="13" t="str">
        <f>TRIM(VLOOKUP(G75,'Ref-ALL NIST 800-53 Controls'!A:F,6,FALSE))</f>
        <v>AUTOMATED MONITORING / CONTROL</v>
      </c>
      <c r="F75" s="55">
        <v>1</v>
      </c>
      <c r="G75" s="2" t="str">
        <f t="shared" si="6"/>
        <v>AC-17-1</v>
      </c>
      <c r="H75" s="17" t="s">
        <v>30</v>
      </c>
      <c r="I75" s="13" t="str">
        <f t="shared" si="8"/>
        <v>N</v>
      </c>
      <c r="J75" s="13"/>
      <c r="K75" s="13" t="str">
        <f>_xlfn.IFNA(VLOOKUP(G75,'Ref-LI-SaaS Baseline'!$D$2:$G$128,3,FALSE),"")</f>
        <v/>
      </c>
      <c r="L75" s="13" t="str">
        <f t="shared" si="9"/>
        <v>Y</v>
      </c>
      <c r="M75" s="13" t="str">
        <f>IFERROR(VLOOKUP(G75,'Important Notes'!I:I,1,FALSE)," ")</f>
        <v>AC-17-1</v>
      </c>
      <c r="N75" s="13" t="str">
        <f t="shared" si="10"/>
        <v>Y</v>
      </c>
      <c r="O75" s="13" t="str">
        <f>IFERROR(VLOOKUP(G75,'Important Notes'!D:D,1,FALSE)," ")</f>
        <v>AC-17-1</v>
      </c>
      <c r="P75" s="13" t="str">
        <f>VLOOKUP(D75,'Ref-NIST 800-53 (Rev. 4)'!A:D,4,FALSE)</f>
        <v>P1</v>
      </c>
      <c r="Q75" s="13" t="s">
        <v>1152</v>
      </c>
    </row>
    <row r="76" spans="1:17">
      <c r="A76" s="13" t="str">
        <f t="shared" si="7"/>
        <v>AC</v>
      </c>
      <c r="B76" s="13" t="str">
        <f>VLOOKUP(A76,'Ref-Families'!A:B,2,FALSE)</f>
        <v xml:space="preserve"> Access Control</v>
      </c>
      <c r="C76" s="13" t="str">
        <f>TRIM(VLOOKUP(D76,'Ref-NIST 800-53 (Rev. 4)'!A:C,3,FALSE))</f>
        <v>REMOTE ACCESS</v>
      </c>
      <c r="D76" s="13" t="s">
        <v>23</v>
      </c>
      <c r="E76" s="13" t="str">
        <f>TRIM(VLOOKUP(G76,'Ref-ALL NIST 800-53 Controls'!A:F,6,FALSE))</f>
        <v>PROTECTION OF CONFIDENTIALITY / INTEGRITY USING ENCRYPTION</v>
      </c>
      <c r="F76" s="55">
        <v>2</v>
      </c>
      <c r="G76" s="2" t="str">
        <f t="shared" si="6"/>
        <v>AC-17-2</v>
      </c>
      <c r="H76" s="17" t="s">
        <v>31</v>
      </c>
      <c r="I76" s="13" t="str">
        <f t="shared" si="8"/>
        <v>N</v>
      </c>
      <c r="J76" s="13"/>
      <c r="K76" s="13" t="str">
        <f>_xlfn.IFNA(VLOOKUP(G76,'Ref-LI-SaaS Baseline'!$D$2:$G$128,3,FALSE),"")</f>
        <v/>
      </c>
      <c r="L76" s="13" t="str">
        <f t="shared" si="9"/>
        <v>Y</v>
      </c>
      <c r="M76" s="13" t="str">
        <f>IFERROR(VLOOKUP(G76,'Important Notes'!I:I,1,FALSE)," ")</f>
        <v>AC-17-2</v>
      </c>
      <c r="N76" s="13" t="str">
        <f t="shared" si="10"/>
        <v>Y</v>
      </c>
      <c r="O76" s="13" t="str">
        <f>IFERROR(VLOOKUP(G76,'Important Notes'!D:D,1,FALSE)," ")</f>
        <v>AC-17-2</v>
      </c>
      <c r="P76" s="13" t="str">
        <f>VLOOKUP(D76,'Ref-NIST 800-53 (Rev. 4)'!A:D,4,FALSE)</f>
        <v>P1</v>
      </c>
      <c r="Q76" s="13" t="s">
        <v>1152</v>
      </c>
    </row>
    <row r="77" spans="1:17">
      <c r="A77" s="13" t="str">
        <f t="shared" si="7"/>
        <v>AC</v>
      </c>
      <c r="B77" s="13" t="str">
        <f>VLOOKUP(A77,'Ref-Families'!A:B,2,FALSE)</f>
        <v xml:space="preserve"> Access Control</v>
      </c>
      <c r="C77" s="13" t="str">
        <f>TRIM(VLOOKUP(D77,'Ref-NIST 800-53 (Rev. 4)'!A:C,3,FALSE))</f>
        <v>REMOTE ACCESS</v>
      </c>
      <c r="D77" s="13" t="s">
        <v>23</v>
      </c>
      <c r="E77" s="13" t="str">
        <f>TRIM(VLOOKUP(G77,'Ref-ALL NIST 800-53 Controls'!A:F,6,FALSE))</f>
        <v>MANAGED ACCESS CONTROL POINTS</v>
      </c>
      <c r="F77" s="55">
        <v>3</v>
      </c>
      <c r="G77" s="2" t="str">
        <f t="shared" si="6"/>
        <v>AC-17-3</v>
      </c>
      <c r="H77" s="17" t="s">
        <v>32</v>
      </c>
      <c r="I77" s="13" t="str">
        <f t="shared" si="8"/>
        <v>N</v>
      </c>
      <c r="J77" s="13"/>
      <c r="K77" s="13" t="str">
        <f>_xlfn.IFNA(VLOOKUP(G77,'Ref-LI-SaaS Baseline'!$D$2:$G$128,3,FALSE),"")</f>
        <v/>
      </c>
      <c r="L77" s="13" t="str">
        <f t="shared" si="9"/>
        <v>Y</v>
      </c>
      <c r="M77" s="13" t="str">
        <f>IFERROR(VLOOKUP(G77,'Important Notes'!I:I,1,FALSE)," ")</f>
        <v>AC-17-3</v>
      </c>
      <c r="N77" s="13" t="str">
        <f t="shared" si="10"/>
        <v>Y</v>
      </c>
      <c r="O77" s="13" t="str">
        <f>IFERROR(VLOOKUP(G77,'Important Notes'!D:D,1,FALSE)," ")</f>
        <v>AC-17-3</v>
      </c>
      <c r="P77" s="13" t="str">
        <f>VLOOKUP(D77,'Ref-NIST 800-53 (Rev. 4)'!A:D,4,FALSE)</f>
        <v>P1</v>
      </c>
      <c r="Q77" s="13" t="s">
        <v>1152</v>
      </c>
    </row>
    <row r="78" spans="1:17">
      <c r="A78" s="13" t="str">
        <f t="shared" si="7"/>
        <v>AC</v>
      </c>
      <c r="B78" s="13" t="str">
        <f>VLOOKUP(A78,'Ref-Families'!A:B,2,FALSE)</f>
        <v xml:space="preserve"> Access Control</v>
      </c>
      <c r="C78" s="13" t="str">
        <f>TRIM(VLOOKUP(D78,'Ref-NIST 800-53 (Rev. 4)'!A:C,3,FALSE))</f>
        <v>REMOTE ACCESS</v>
      </c>
      <c r="D78" s="13" t="s">
        <v>23</v>
      </c>
      <c r="E78" s="13" t="str">
        <f>TRIM(VLOOKUP(G78,'Ref-ALL NIST 800-53 Controls'!A:F,6,FALSE))</f>
        <v>PRIVILEGED COMMANDS / ACCESS</v>
      </c>
      <c r="F78" s="55">
        <v>4</v>
      </c>
      <c r="G78" s="2" t="str">
        <f t="shared" si="6"/>
        <v>AC-17-4</v>
      </c>
      <c r="H78" s="17" t="s">
        <v>20</v>
      </c>
      <c r="I78" s="13" t="str">
        <f t="shared" si="8"/>
        <v>N</v>
      </c>
      <c r="J78" s="13"/>
      <c r="K78" s="13" t="str">
        <f>_xlfn.IFNA(VLOOKUP(G78,'Ref-LI-SaaS Baseline'!$D$2:$G$128,3,FALSE),"")</f>
        <v/>
      </c>
      <c r="L78" s="13" t="str">
        <f t="shared" si="9"/>
        <v>Y</v>
      </c>
      <c r="M78" s="13" t="str">
        <f>IFERROR(VLOOKUP(G78,'Important Notes'!I:I,1,FALSE)," ")</f>
        <v>AC-17-4</v>
      </c>
      <c r="N78" s="13" t="str">
        <f t="shared" si="10"/>
        <v>Y</v>
      </c>
      <c r="O78" s="13" t="str">
        <f>IFERROR(VLOOKUP(G78,'Important Notes'!D:D,1,FALSE)," ")</f>
        <v>AC-17-4</v>
      </c>
      <c r="P78" s="13" t="str">
        <f>VLOOKUP(D78,'Ref-NIST 800-53 (Rev. 4)'!A:D,4,FALSE)</f>
        <v>P1</v>
      </c>
      <c r="Q78" s="13" t="s">
        <v>1152</v>
      </c>
    </row>
    <row r="79" spans="1:17">
      <c r="A79" s="13" t="str">
        <f t="shared" si="7"/>
        <v>AC</v>
      </c>
      <c r="B79" s="13" t="str">
        <f>VLOOKUP(A79,'Ref-Families'!A:B,2,FALSE)</f>
        <v xml:space="preserve"> Access Control</v>
      </c>
      <c r="C79" s="13" t="str">
        <f>TRIM(VLOOKUP(D79,'Ref-NIST 800-53 (Rev. 4)'!A:C,3,FALSE))</f>
        <v>REMOTE ACCESS</v>
      </c>
      <c r="D79" s="13" t="s">
        <v>23</v>
      </c>
      <c r="E79" s="13" t="str">
        <f>TRIM(VLOOKUP(G79,'Ref-ALL NIST 800-53 Controls'!A:F,6,FALSE))</f>
        <v>MONITORING FOR UNAUTHORIZED CONNECTIONS</v>
      </c>
      <c r="F79" s="55">
        <v>5</v>
      </c>
      <c r="G79" s="2" t="str">
        <f t="shared" si="6"/>
        <v>AC-17-5</v>
      </c>
      <c r="H79" s="17" t="s">
        <v>611</v>
      </c>
      <c r="I79" s="13" t="str">
        <f t="shared" si="8"/>
        <v>N</v>
      </c>
      <c r="J79" s="13"/>
      <c r="K79" s="13" t="str">
        <f>_xlfn.IFNA(VLOOKUP(G79,'Ref-LI-SaaS Baseline'!$D$2:$G$128,3,FALSE),"")</f>
        <v/>
      </c>
      <c r="L79" s="13" t="str">
        <f t="shared" si="9"/>
        <v>N</v>
      </c>
      <c r="M79" s="13" t="str">
        <f>IFERROR(VLOOKUP(G79,'Important Notes'!I:I,1,FALSE)," ")</f>
        <v xml:space="preserve"> </v>
      </c>
      <c r="N79" s="13" t="str">
        <f t="shared" si="10"/>
        <v>N</v>
      </c>
      <c r="O79" s="13" t="str">
        <f>IFERROR(VLOOKUP(G79,'Important Notes'!D:D,1,FALSE)," ")</f>
        <v xml:space="preserve"> </v>
      </c>
      <c r="P79" s="13" t="str">
        <f>VLOOKUP(D79,'Ref-NIST 800-53 (Rev. 4)'!A:D,4,FALSE)</f>
        <v>P1</v>
      </c>
      <c r="Q79" s="13" t="s">
        <v>1152</v>
      </c>
    </row>
    <row r="80" spans="1:17">
      <c r="A80" s="13" t="str">
        <f t="shared" si="7"/>
        <v>AC</v>
      </c>
      <c r="B80" s="13" t="str">
        <f>VLOOKUP(A80,'Ref-Families'!A:B,2,FALSE)</f>
        <v xml:space="preserve"> Access Control</v>
      </c>
      <c r="C80" s="13" t="str">
        <f>TRIM(VLOOKUP(D80,'Ref-NIST 800-53 (Rev. 4)'!A:C,3,FALSE))</f>
        <v>REMOTE ACCESS</v>
      </c>
      <c r="D80" s="13" t="s">
        <v>23</v>
      </c>
      <c r="E80" s="13" t="str">
        <f>TRIM(VLOOKUP(G80,'Ref-ALL NIST 800-53 Controls'!A:F,6,FALSE))</f>
        <v>PROTECTION OF INFORMATION</v>
      </c>
      <c r="F80" s="55">
        <v>6</v>
      </c>
      <c r="G80" s="2" t="str">
        <f t="shared" si="6"/>
        <v>AC-17-6</v>
      </c>
      <c r="H80" s="17" t="s">
        <v>33</v>
      </c>
      <c r="I80" s="13" t="str">
        <f t="shared" si="8"/>
        <v>N</v>
      </c>
      <c r="J80" s="13"/>
      <c r="K80" s="13" t="str">
        <f>_xlfn.IFNA(VLOOKUP(G80,'Ref-LI-SaaS Baseline'!$D$2:$G$128,3,FALSE),"")</f>
        <v/>
      </c>
      <c r="L80" s="13" t="str">
        <f t="shared" si="9"/>
        <v>N</v>
      </c>
      <c r="M80" s="13" t="str">
        <f>IFERROR(VLOOKUP(G80,'Important Notes'!I:I,1,FALSE)," ")</f>
        <v xml:space="preserve"> </v>
      </c>
      <c r="N80" s="13" t="str">
        <f t="shared" si="10"/>
        <v>N</v>
      </c>
      <c r="O80" s="13" t="str">
        <f>IFERROR(VLOOKUP(G80,'Important Notes'!D:D,1,FALSE)," ")</f>
        <v xml:space="preserve"> </v>
      </c>
      <c r="P80" s="13" t="str">
        <f>VLOOKUP(D80,'Ref-NIST 800-53 (Rev. 4)'!A:D,4,FALSE)</f>
        <v>P1</v>
      </c>
      <c r="Q80" s="13" t="s">
        <v>1152</v>
      </c>
    </row>
    <row r="81" spans="1:17">
      <c r="A81" s="13" t="str">
        <f t="shared" si="7"/>
        <v>AC</v>
      </c>
      <c r="B81" s="13" t="str">
        <f>VLOOKUP(A81,'Ref-Families'!A:B,2,FALSE)</f>
        <v xml:space="preserve"> Access Control</v>
      </c>
      <c r="C81" s="13" t="str">
        <f>TRIM(VLOOKUP(D81,'Ref-NIST 800-53 (Rev. 4)'!A:C,3,FALSE))</f>
        <v>REMOTE ACCESS</v>
      </c>
      <c r="D81" s="13" t="s">
        <v>23</v>
      </c>
      <c r="E81" s="13" t="str">
        <f>TRIM(VLOOKUP(G81,'Ref-ALL NIST 800-53 Controls'!A:F,6,FALSE))</f>
        <v>ADDITIONAL PROTECTION FOR SECURITY FUNCTION ACCESS</v>
      </c>
      <c r="F81" s="55">
        <v>7</v>
      </c>
      <c r="G81" s="2" t="str">
        <f t="shared" si="6"/>
        <v>AC-17-7</v>
      </c>
      <c r="H81" s="17" t="s">
        <v>611</v>
      </c>
      <c r="I81" s="13" t="str">
        <f t="shared" si="8"/>
        <v>N</v>
      </c>
      <c r="J81" s="13"/>
      <c r="K81" s="13" t="str">
        <f>_xlfn.IFNA(VLOOKUP(G81,'Ref-LI-SaaS Baseline'!$D$2:$G$128,3,FALSE),"")</f>
        <v/>
      </c>
      <c r="L81" s="13" t="str">
        <f t="shared" si="9"/>
        <v>N</v>
      </c>
      <c r="M81" s="13" t="str">
        <f>IFERROR(VLOOKUP(G81,'Important Notes'!I:I,1,FALSE)," ")</f>
        <v xml:space="preserve"> </v>
      </c>
      <c r="N81" s="13" t="str">
        <f t="shared" si="10"/>
        <v>N</v>
      </c>
      <c r="O81" s="13" t="str">
        <f>IFERROR(VLOOKUP(G81,'Important Notes'!D:D,1,FALSE)," ")</f>
        <v xml:space="preserve"> </v>
      </c>
      <c r="P81" s="13" t="str">
        <f>VLOOKUP(D81,'Ref-NIST 800-53 (Rev. 4)'!A:D,4,FALSE)</f>
        <v>P1</v>
      </c>
      <c r="Q81" s="13" t="s">
        <v>1152</v>
      </c>
    </row>
    <row r="82" spans="1:17">
      <c r="A82" s="13" t="str">
        <f t="shared" si="7"/>
        <v>AC</v>
      </c>
      <c r="B82" s="13" t="str">
        <f>VLOOKUP(A82,'Ref-Families'!A:B,2,FALSE)</f>
        <v xml:space="preserve"> Access Control</v>
      </c>
      <c r="C82" s="13" t="str">
        <f>TRIM(VLOOKUP(D82,'Ref-NIST 800-53 (Rev. 4)'!A:C,3,FALSE))</f>
        <v>REMOTE ACCESS</v>
      </c>
      <c r="D82" s="13" t="s">
        <v>23</v>
      </c>
      <c r="E82" s="13" t="str">
        <f>TRIM(VLOOKUP(G82,'Ref-ALL NIST 800-53 Controls'!A:F,6,FALSE))</f>
        <v>DISABLE NONSECURE NETWORK PROTOCOLS</v>
      </c>
      <c r="F82" s="55">
        <v>8</v>
      </c>
      <c r="G82" s="2" t="str">
        <f t="shared" si="6"/>
        <v>AC-17-8</v>
      </c>
      <c r="H82" s="17" t="s">
        <v>611</v>
      </c>
      <c r="I82" s="13" t="str">
        <f t="shared" si="8"/>
        <v>N</v>
      </c>
      <c r="J82" s="13"/>
      <c r="K82" s="13" t="str">
        <f>_xlfn.IFNA(VLOOKUP(G82,'Ref-LI-SaaS Baseline'!$D$2:$G$128,3,FALSE),"")</f>
        <v/>
      </c>
      <c r="L82" s="13" t="str">
        <f t="shared" si="9"/>
        <v>N</v>
      </c>
      <c r="M82" s="13" t="str">
        <f>IFERROR(VLOOKUP(G82,'Important Notes'!I:I,1,FALSE)," ")</f>
        <v xml:space="preserve"> </v>
      </c>
      <c r="N82" s="13" t="str">
        <f t="shared" si="10"/>
        <v>N</v>
      </c>
      <c r="O82" s="13" t="str">
        <f>IFERROR(VLOOKUP(G82,'Important Notes'!D:D,1,FALSE)," ")</f>
        <v xml:space="preserve"> </v>
      </c>
      <c r="P82" s="13" t="str">
        <f>VLOOKUP(D82,'Ref-NIST 800-53 (Rev. 4)'!A:D,4,FALSE)</f>
        <v>P1</v>
      </c>
      <c r="Q82" s="13" t="s">
        <v>1152</v>
      </c>
    </row>
    <row r="83" spans="1:17">
      <c r="A83" s="13" t="str">
        <f t="shared" si="7"/>
        <v>AC</v>
      </c>
      <c r="B83" s="13" t="str">
        <f>VLOOKUP(A83,'Ref-Families'!A:B,2,FALSE)</f>
        <v xml:space="preserve"> Access Control</v>
      </c>
      <c r="C83" s="13" t="str">
        <f>TRIM(VLOOKUP(D83,'Ref-NIST 800-53 (Rev. 4)'!A:C,3,FALSE))</f>
        <v>REMOTE ACCESS</v>
      </c>
      <c r="D83" s="13" t="s">
        <v>23</v>
      </c>
      <c r="E83" s="13" t="str">
        <f>TRIM(VLOOKUP(G83,'Ref-ALL NIST 800-53 Controls'!A:F,6,FALSE))</f>
        <v>DISCONNECT / DISABLE ACCESS</v>
      </c>
      <c r="F83" s="55">
        <v>9</v>
      </c>
      <c r="G83" s="2" t="str">
        <f t="shared" si="6"/>
        <v>AC-17-9</v>
      </c>
      <c r="H83" s="17" t="s">
        <v>609</v>
      </c>
      <c r="I83" s="13" t="str">
        <f t="shared" si="8"/>
        <v>N</v>
      </c>
      <c r="J83" s="13"/>
      <c r="K83" s="13" t="str">
        <f>_xlfn.IFNA(VLOOKUP(G83,'Ref-LI-SaaS Baseline'!$D$2:$G$128,3,FALSE),"")</f>
        <v/>
      </c>
      <c r="L83" s="13" t="str">
        <f t="shared" si="9"/>
        <v>Y</v>
      </c>
      <c r="M83" s="13" t="str">
        <f>IFERROR(VLOOKUP(G83,'Important Notes'!I:I,1,FALSE)," ")</f>
        <v>AC-17-9</v>
      </c>
      <c r="N83" s="13" t="str">
        <f t="shared" si="10"/>
        <v>Y</v>
      </c>
      <c r="O83" s="13" t="str">
        <f>IFERROR(VLOOKUP(G83,'Important Notes'!D:D,1,FALSE)," ")</f>
        <v>AC-17-9</v>
      </c>
      <c r="P83" s="13" t="str">
        <f>VLOOKUP(D83,'Ref-NIST 800-53 (Rev. 4)'!A:D,4,FALSE)</f>
        <v>P1</v>
      </c>
      <c r="Q83" s="13" t="s">
        <v>1152</v>
      </c>
    </row>
    <row r="84" spans="1:17">
      <c r="A84" s="13" t="str">
        <f t="shared" si="7"/>
        <v>AC</v>
      </c>
      <c r="B84" s="13" t="str">
        <f>VLOOKUP(A84,'Ref-Families'!A:B,2,FALSE)</f>
        <v xml:space="preserve"> Access Control</v>
      </c>
      <c r="C84" s="13" t="str">
        <f>TRIM(VLOOKUP(D84,'Ref-NIST 800-53 (Rev. 4)'!A:C,3,FALSE))</f>
        <v>WIRELESS ACCESS</v>
      </c>
      <c r="D84" s="13" t="s">
        <v>34</v>
      </c>
      <c r="E84" s="13" t="str">
        <f>TRIM(VLOOKUP(G84,'Ref-ALL NIST 800-53 Controls'!A:F,6,FALSE))</f>
        <v/>
      </c>
      <c r="F84" s="55">
        <v>0</v>
      </c>
      <c r="G84" s="2" t="str">
        <f t="shared" si="6"/>
        <v>AC-18-0</v>
      </c>
      <c r="H84" s="17" t="s">
        <v>615</v>
      </c>
      <c r="I84" s="13" t="str">
        <f t="shared" si="8"/>
        <v>Y</v>
      </c>
      <c r="J84" s="13" t="str">
        <f t="shared" si="11"/>
        <v>AC-18-0</v>
      </c>
      <c r="K84" s="13" t="str">
        <f>_xlfn.IFNA(VLOOKUP(G84,'Ref-LI-SaaS Baseline'!$D$2:$G$128,3,FALSE),"")</f>
        <v>NSO</v>
      </c>
      <c r="L84" s="13" t="str">
        <f t="shared" si="9"/>
        <v>Y</v>
      </c>
      <c r="M84" s="13" t="str">
        <f>IFERROR(VLOOKUP(G84,'Important Notes'!I:I,1,FALSE)," ")</f>
        <v>AC-18-0</v>
      </c>
      <c r="N84" s="13" t="str">
        <f t="shared" si="10"/>
        <v>Y</v>
      </c>
      <c r="O84" s="13" t="str">
        <f>IFERROR(VLOOKUP(G84,'Important Notes'!D:D,1,FALSE)," ")</f>
        <v>AC-18-0</v>
      </c>
      <c r="P84" s="13" t="str">
        <f>VLOOKUP(D84,'Ref-NIST 800-53 (Rev. 4)'!A:D,4,FALSE)</f>
        <v>P1</v>
      </c>
      <c r="Q84" s="13" t="s">
        <v>1152</v>
      </c>
    </row>
    <row r="85" spans="1:17">
      <c r="A85" s="13" t="str">
        <f t="shared" si="7"/>
        <v>AC</v>
      </c>
      <c r="B85" s="13" t="str">
        <f>VLOOKUP(A85,'Ref-Families'!A:B,2,FALSE)</f>
        <v xml:space="preserve"> Access Control</v>
      </c>
      <c r="C85" s="13" t="str">
        <f>TRIM(VLOOKUP(D85,'Ref-NIST 800-53 (Rev. 4)'!A:C,3,FALSE))</f>
        <v>WIRELESS ACCESS</v>
      </c>
      <c r="D85" s="13" t="s">
        <v>34</v>
      </c>
      <c r="E85" s="13" t="str">
        <f>TRIM(VLOOKUP(G85,'Ref-ALL NIST 800-53 Controls'!A:F,6,FALSE))</f>
        <v>AUTHENTICATION AND ENCRYPTION</v>
      </c>
      <c r="F85" s="55">
        <v>1</v>
      </c>
      <c r="G85" s="2" t="str">
        <f t="shared" si="6"/>
        <v>AC-18-1</v>
      </c>
      <c r="H85" s="17" t="s">
        <v>35</v>
      </c>
      <c r="I85" s="13" t="str">
        <f t="shared" si="8"/>
        <v>N</v>
      </c>
      <c r="J85" s="13"/>
      <c r="K85" s="13" t="str">
        <f>_xlfn.IFNA(VLOOKUP(G85,'Ref-LI-SaaS Baseline'!$D$2:$G$128,3,FALSE),"")</f>
        <v/>
      </c>
      <c r="L85" s="13" t="str">
        <f t="shared" si="9"/>
        <v>Y</v>
      </c>
      <c r="M85" s="13" t="str">
        <f>IFERROR(VLOOKUP(G85,'Important Notes'!I:I,1,FALSE)," ")</f>
        <v>AC-18-1</v>
      </c>
      <c r="N85" s="13" t="str">
        <f t="shared" si="10"/>
        <v>Y</v>
      </c>
      <c r="O85" s="13" t="str">
        <f>IFERROR(VLOOKUP(G85,'Important Notes'!D:D,1,FALSE)," ")</f>
        <v>AC-18-1</v>
      </c>
      <c r="P85" s="13" t="str">
        <f>VLOOKUP(D85,'Ref-NIST 800-53 (Rev. 4)'!A:D,4,FALSE)</f>
        <v>P1</v>
      </c>
      <c r="Q85" s="13" t="s">
        <v>1152</v>
      </c>
    </row>
    <row r="86" spans="1:17">
      <c r="A86" s="13" t="str">
        <f t="shared" si="7"/>
        <v>AC</v>
      </c>
      <c r="B86" s="13" t="str">
        <f>VLOOKUP(A86,'Ref-Families'!A:B,2,FALSE)</f>
        <v xml:space="preserve"> Access Control</v>
      </c>
      <c r="C86" s="13" t="str">
        <f>TRIM(VLOOKUP(D86,'Ref-NIST 800-53 (Rev. 4)'!A:C,3,FALSE))</f>
        <v>WIRELESS ACCESS</v>
      </c>
      <c r="D86" s="13" t="s">
        <v>34</v>
      </c>
      <c r="E86" s="13" t="str">
        <f>TRIM(VLOOKUP(G86,'Ref-ALL NIST 800-53 Controls'!A:F,6,FALSE))</f>
        <v>MONITORING UNAUTHORIZED CONNECTIONS</v>
      </c>
      <c r="F86" s="55">
        <v>2</v>
      </c>
      <c r="G86" s="2" t="str">
        <f t="shared" si="6"/>
        <v>AC-18-2</v>
      </c>
      <c r="H86" s="17" t="s">
        <v>611</v>
      </c>
      <c r="I86" s="13" t="str">
        <f t="shared" si="8"/>
        <v>N</v>
      </c>
      <c r="J86" s="13"/>
      <c r="K86" s="13" t="str">
        <f>_xlfn.IFNA(VLOOKUP(G86,'Ref-LI-SaaS Baseline'!$D$2:$G$128,3,FALSE),"")</f>
        <v/>
      </c>
      <c r="L86" s="13" t="str">
        <f t="shared" si="9"/>
        <v>N</v>
      </c>
      <c r="M86" s="13" t="str">
        <f>IFERROR(VLOOKUP(G86,'Important Notes'!I:I,1,FALSE)," ")</f>
        <v xml:space="preserve"> </v>
      </c>
      <c r="N86" s="13" t="str">
        <f t="shared" si="10"/>
        <v>N</v>
      </c>
      <c r="O86" s="13" t="str">
        <f>IFERROR(VLOOKUP(G86,'Important Notes'!D:D,1,FALSE)," ")</f>
        <v xml:space="preserve"> </v>
      </c>
      <c r="P86" s="13" t="str">
        <f>VLOOKUP(D86,'Ref-NIST 800-53 (Rev. 4)'!A:D,4,FALSE)</f>
        <v>P1</v>
      </c>
      <c r="Q86" s="13" t="s">
        <v>1152</v>
      </c>
    </row>
    <row r="87" spans="1:17">
      <c r="A87" s="13" t="str">
        <f t="shared" si="7"/>
        <v>AC</v>
      </c>
      <c r="B87" s="13" t="str">
        <f>VLOOKUP(A87,'Ref-Families'!A:B,2,FALSE)</f>
        <v xml:space="preserve"> Access Control</v>
      </c>
      <c r="C87" s="13" t="str">
        <f>TRIM(VLOOKUP(D87,'Ref-NIST 800-53 (Rev. 4)'!A:C,3,FALSE))</f>
        <v>WIRELESS ACCESS</v>
      </c>
      <c r="D87" s="13" t="s">
        <v>34</v>
      </c>
      <c r="E87" s="13" t="str">
        <f>TRIM(VLOOKUP(G87,'Ref-ALL NIST 800-53 Controls'!A:F,6,FALSE))</f>
        <v>DISABLE WIRELESS NETWORKING</v>
      </c>
      <c r="F87" s="55">
        <v>3</v>
      </c>
      <c r="G87" s="2" t="str">
        <f t="shared" si="6"/>
        <v>AC-18-3</v>
      </c>
      <c r="H87" s="17" t="s">
        <v>36</v>
      </c>
      <c r="I87" s="13" t="str">
        <f t="shared" si="8"/>
        <v>N</v>
      </c>
      <c r="J87" s="13"/>
      <c r="K87" s="13" t="str">
        <f>_xlfn.IFNA(VLOOKUP(G87,'Ref-LI-SaaS Baseline'!$D$2:$G$128,3,FALSE),"")</f>
        <v/>
      </c>
      <c r="L87" s="13" t="str">
        <f t="shared" si="9"/>
        <v>N</v>
      </c>
      <c r="M87" s="13" t="str">
        <f>IFERROR(VLOOKUP(G87,'Important Notes'!I:I,1,FALSE)," ")</f>
        <v xml:space="preserve"> </v>
      </c>
      <c r="N87" s="13" t="str">
        <f t="shared" si="10"/>
        <v>Y</v>
      </c>
      <c r="O87" s="13" t="str">
        <f>IFERROR(VLOOKUP(G87,'Important Notes'!D:D,1,FALSE)," ")</f>
        <v>AC-18-3</v>
      </c>
      <c r="P87" s="13" t="str">
        <f>VLOOKUP(D87,'Ref-NIST 800-53 (Rev. 4)'!A:D,4,FALSE)</f>
        <v>P1</v>
      </c>
      <c r="Q87" s="13" t="s">
        <v>1152</v>
      </c>
    </row>
    <row r="88" spans="1:17">
      <c r="A88" s="13" t="str">
        <f t="shared" si="7"/>
        <v>AC</v>
      </c>
      <c r="B88" s="13" t="str">
        <f>VLOOKUP(A88,'Ref-Families'!A:B,2,FALSE)</f>
        <v xml:space="preserve"> Access Control</v>
      </c>
      <c r="C88" s="13" t="str">
        <f>TRIM(VLOOKUP(D88,'Ref-NIST 800-53 (Rev. 4)'!A:C,3,FALSE))</f>
        <v>WIRELESS ACCESS</v>
      </c>
      <c r="D88" s="13" t="s">
        <v>34</v>
      </c>
      <c r="E88" s="13" t="str">
        <f>TRIM(VLOOKUP(G88,'Ref-ALL NIST 800-53 Controls'!A:F,6,FALSE))</f>
        <v>RESTRICT CONFIGURATIONS BY USERS</v>
      </c>
      <c r="F88" s="55">
        <v>4</v>
      </c>
      <c r="G88" s="2" t="str">
        <f t="shared" si="6"/>
        <v>AC-18-4</v>
      </c>
      <c r="H88" s="17" t="s">
        <v>37</v>
      </c>
      <c r="I88" s="13" t="str">
        <f t="shared" si="8"/>
        <v>N</v>
      </c>
      <c r="J88" s="13"/>
      <c r="K88" s="13" t="str">
        <f>_xlfn.IFNA(VLOOKUP(G88,'Ref-LI-SaaS Baseline'!$D$2:$G$128,3,FALSE),"")</f>
        <v/>
      </c>
      <c r="L88" s="13" t="str">
        <f t="shared" si="9"/>
        <v>N</v>
      </c>
      <c r="M88" s="13" t="str">
        <f>IFERROR(VLOOKUP(G88,'Important Notes'!I:I,1,FALSE)," ")</f>
        <v xml:space="preserve"> </v>
      </c>
      <c r="N88" s="13" t="str">
        <f t="shared" si="10"/>
        <v>Y</v>
      </c>
      <c r="O88" s="13" t="str">
        <f>IFERROR(VLOOKUP(G88,'Important Notes'!D:D,1,FALSE)," ")</f>
        <v>AC-18-4</v>
      </c>
      <c r="P88" s="13" t="str">
        <f>VLOOKUP(D88,'Ref-NIST 800-53 (Rev. 4)'!A:D,4,FALSE)</f>
        <v>P1</v>
      </c>
      <c r="Q88" s="13" t="s">
        <v>1152</v>
      </c>
    </row>
    <row r="89" spans="1:17">
      <c r="A89" s="13" t="str">
        <f t="shared" si="7"/>
        <v>AC</v>
      </c>
      <c r="B89" s="13" t="str">
        <f>VLOOKUP(A89,'Ref-Families'!A:B,2,FALSE)</f>
        <v xml:space="preserve"> Access Control</v>
      </c>
      <c r="C89" s="13" t="str">
        <f>TRIM(VLOOKUP(D89,'Ref-NIST 800-53 (Rev. 4)'!A:C,3,FALSE))</f>
        <v>WIRELESS ACCESS</v>
      </c>
      <c r="D89" s="13" t="s">
        <v>34</v>
      </c>
      <c r="E89" s="13" t="str">
        <f>TRIM(VLOOKUP(G89,'Ref-ALL NIST 800-53 Controls'!A:F,6,FALSE))</f>
        <v>ANTENNAS / TRANSMISSION POWER LEVELS</v>
      </c>
      <c r="F89" s="55">
        <v>5</v>
      </c>
      <c r="G89" s="2" t="str">
        <f t="shared" si="6"/>
        <v>AC-18-5</v>
      </c>
      <c r="H89" s="17" t="s">
        <v>38</v>
      </c>
      <c r="I89" s="13" t="str">
        <f t="shared" si="8"/>
        <v>N</v>
      </c>
      <c r="J89" s="13"/>
      <c r="K89" s="13" t="str">
        <f>_xlfn.IFNA(VLOOKUP(G89,'Ref-LI-SaaS Baseline'!$D$2:$G$128,3,FALSE),"")</f>
        <v/>
      </c>
      <c r="L89" s="13" t="str">
        <f t="shared" si="9"/>
        <v>N</v>
      </c>
      <c r="M89" s="13" t="str">
        <f>IFERROR(VLOOKUP(G89,'Important Notes'!I:I,1,FALSE)," ")</f>
        <v xml:space="preserve"> </v>
      </c>
      <c r="N89" s="13" t="str">
        <f t="shared" si="10"/>
        <v>Y</v>
      </c>
      <c r="O89" s="13" t="str">
        <f>IFERROR(VLOOKUP(G89,'Important Notes'!D:D,1,FALSE)," ")</f>
        <v>AC-18-5</v>
      </c>
      <c r="P89" s="13" t="str">
        <f>VLOOKUP(D89,'Ref-NIST 800-53 (Rev. 4)'!A:D,4,FALSE)</f>
        <v>P1</v>
      </c>
      <c r="Q89" s="13" t="s">
        <v>1152</v>
      </c>
    </row>
    <row r="90" spans="1:17" ht="30">
      <c r="A90" s="13" t="str">
        <f t="shared" si="7"/>
        <v>AC</v>
      </c>
      <c r="B90" s="13" t="str">
        <f>VLOOKUP(A90,'Ref-Families'!A:B,2,FALSE)</f>
        <v xml:space="preserve"> Access Control</v>
      </c>
      <c r="C90" s="13" t="str">
        <f>TRIM(VLOOKUP(D90,'Ref-NIST 800-53 (Rev. 4)'!A:C,3,FALSE))</f>
        <v>ACCESS CONTROL FOR MOBILE DEVICES</v>
      </c>
      <c r="D90" s="13" t="s">
        <v>36</v>
      </c>
      <c r="E90" s="13" t="str">
        <f>TRIM(VLOOKUP(G90,'Ref-ALL NIST 800-53 Controls'!A:F,6,FALSE))</f>
        <v/>
      </c>
      <c r="F90" s="55">
        <v>0</v>
      </c>
      <c r="G90" s="2" t="str">
        <f t="shared" si="6"/>
        <v>AC-19-0</v>
      </c>
      <c r="H90" s="17" t="s">
        <v>616</v>
      </c>
      <c r="I90" s="13" t="str">
        <f t="shared" si="8"/>
        <v>Y</v>
      </c>
      <c r="J90" s="13" t="str">
        <f t="shared" si="11"/>
        <v>AC-19-0</v>
      </c>
      <c r="K90" s="13" t="str">
        <f>_xlfn.IFNA(VLOOKUP(G90,'Ref-LI-SaaS Baseline'!$D$2:$G$128,3,FALSE),"")</f>
        <v>NSO</v>
      </c>
      <c r="L90" s="13" t="str">
        <f t="shared" si="9"/>
        <v>Y</v>
      </c>
      <c r="M90" s="13" t="str">
        <f>IFERROR(VLOOKUP(G90,'Important Notes'!I:I,1,FALSE)," ")</f>
        <v>AC-19-0</v>
      </c>
      <c r="N90" s="13" t="str">
        <f t="shared" si="10"/>
        <v>Y</v>
      </c>
      <c r="O90" s="13" t="str">
        <f>IFERROR(VLOOKUP(G90,'Important Notes'!D:D,1,FALSE)," ")</f>
        <v>AC-19-0</v>
      </c>
      <c r="P90" s="13" t="str">
        <f>VLOOKUP(D90,'Ref-NIST 800-53 (Rev. 4)'!A:D,4,FALSE)</f>
        <v>P1</v>
      </c>
      <c r="Q90" s="13" t="s">
        <v>1152</v>
      </c>
    </row>
    <row r="91" spans="1:17">
      <c r="A91" s="13" t="str">
        <f t="shared" si="7"/>
        <v>AC</v>
      </c>
      <c r="B91" s="13" t="str">
        <f>VLOOKUP(A91,'Ref-Families'!A:B,2,FALSE)</f>
        <v xml:space="preserve"> Access Control</v>
      </c>
      <c r="C91" s="13" t="str">
        <f>TRIM(VLOOKUP(D91,'Ref-NIST 800-53 (Rev. 4)'!A:C,3,FALSE))</f>
        <v>ACCESS CONTROL FOR MOBILE DEVICES</v>
      </c>
      <c r="D91" s="13" t="s">
        <v>36</v>
      </c>
      <c r="E91" s="13" t="str">
        <f>TRIM(VLOOKUP(G91,'Ref-ALL NIST 800-53 Controls'!A:F,6,FALSE))</f>
        <v>USE OF WRITABLE / PORTABLE STORAGE DEVICES</v>
      </c>
      <c r="F91" s="55">
        <v>1</v>
      </c>
      <c r="G91" s="2" t="str">
        <f t="shared" si="6"/>
        <v>AC-19-1</v>
      </c>
      <c r="H91" s="17" t="s">
        <v>611</v>
      </c>
      <c r="I91" s="13" t="str">
        <f t="shared" si="8"/>
        <v>N</v>
      </c>
      <c r="J91" s="13"/>
      <c r="K91" s="13" t="str">
        <f>_xlfn.IFNA(VLOOKUP(G91,'Ref-LI-SaaS Baseline'!$D$2:$G$128,3,FALSE),"")</f>
        <v/>
      </c>
      <c r="L91" s="13" t="str">
        <f t="shared" si="9"/>
        <v>N</v>
      </c>
      <c r="M91" s="13" t="str">
        <f>IFERROR(VLOOKUP(G91,'Important Notes'!I:I,1,FALSE)," ")</f>
        <v xml:space="preserve"> </v>
      </c>
      <c r="N91" s="13" t="str">
        <f t="shared" si="10"/>
        <v>N</v>
      </c>
      <c r="O91" s="13" t="str">
        <f>IFERROR(VLOOKUP(G91,'Important Notes'!D:D,1,FALSE)," ")</f>
        <v xml:space="preserve"> </v>
      </c>
      <c r="P91" s="13" t="str">
        <f>VLOOKUP(D91,'Ref-NIST 800-53 (Rev. 4)'!A:D,4,FALSE)</f>
        <v>P1</v>
      </c>
      <c r="Q91" s="13" t="s">
        <v>1152</v>
      </c>
    </row>
    <row r="92" spans="1:17">
      <c r="A92" s="13" t="str">
        <f t="shared" si="7"/>
        <v>AC</v>
      </c>
      <c r="B92" s="13" t="str">
        <f>VLOOKUP(A92,'Ref-Families'!A:B,2,FALSE)</f>
        <v xml:space="preserve"> Access Control</v>
      </c>
      <c r="C92" s="13" t="str">
        <f>TRIM(VLOOKUP(D92,'Ref-NIST 800-53 (Rev. 4)'!A:C,3,FALSE))</f>
        <v>ACCESS CONTROL FOR MOBILE DEVICES</v>
      </c>
      <c r="D92" s="13" t="s">
        <v>36</v>
      </c>
      <c r="E92" s="13" t="str">
        <f>TRIM(VLOOKUP(G92,'Ref-ALL NIST 800-53 Controls'!A:F,6,FALSE))</f>
        <v>USE OF PERSONALLY OWNED PORTABLE STORAGE DEVICES</v>
      </c>
      <c r="F92" s="55">
        <v>2</v>
      </c>
      <c r="G92" s="2" t="str">
        <f t="shared" si="6"/>
        <v>AC-19-2</v>
      </c>
      <c r="H92" s="17" t="s">
        <v>611</v>
      </c>
      <c r="I92" s="13" t="str">
        <f t="shared" si="8"/>
        <v>N</v>
      </c>
      <c r="J92" s="13"/>
      <c r="K92" s="13" t="str">
        <f>_xlfn.IFNA(VLOOKUP(G92,'Ref-LI-SaaS Baseline'!$D$2:$G$128,3,FALSE),"")</f>
        <v/>
      </c>
      <c r="L92" s="13" t="str">
        <f t="shared" si="9"/>
        <v>N</v>
      </c>
      <c r="M92" s="13" t="str">
        <f>IFERROR(VLOOKUP(G92,'Important Notes'!I:I,1,FALSE)," ")</f>
        <v xml:space="preserve"> </v>
      </c>
      <c r="N92" s="13" t="str">
        <f t="shared" si="10"/>
        <v>N</v>
      </c>
      <c r="O92" s="13" t="str">
        <f>IFERROR(VLOOKUP(G92,'Important Notes'!D:D,1,FALSE)," ")</f>
        <v xml:space="preserve"> </v>
      </c>
      <c r="P92" s="13" t="str">
        <f>VLOOKUP(D92,'Ref-NIST 800-53 (Rev. 4)'!A:D,4,FALSE)</f>
        <v>P1</v>
      </c>
      <c r="Q92" s="13" t="s">
        <v>1152</v>
      </c>
    </row>
    <row r="93" spans="1:17">
      <c r="A93" s="13" t="str">
        <f t="shared" si="7"/>
        <v>AC</v>
      </c>
      <c r="B93" s="13" t="str">
        <f>VLOOKUP(A93,'Ref-Families'!A:B,2,FALSE)</f>
        <v xml:space="preserve"> Access Control</v>
      </c>
      <c r="C93" s="13" t="str">
        <f>TRIM(VLOOKUP(D93,'Ref-NIST 800-53 (Rev. 4)'!A:C,3,FALSE))</f>
        <v>ACCESS CONTROL FOR MOBILE DEVICES</v>
      </c>
      <c r="D93" s="13" t="s">
        <v>36</v>
      </c>
      <c r="E93" s="13" t="str">
        <f>TRIM(VLOOKUP(G93,'Ref-ALL NIST 800-53 Controls'!A:F,6,FALSE))</f>
        <v>USE OF PORTABLE STORAGE DEVICES WITH NO IDENTIFIABLE OWNER</v>
      </c>
      <c r="F93" s="55">
        <v>3</v>
      </c>
      <c r="G93" s="2" t="str">
        <f t="shared" si="6"/>
        <v>AC-19-3</v>
      </c>
      <c r="H93" s="17" t="s">
        <v>611</v>
      </c>
      <c r="I93" s="13" t="str">
        <f t="shared" si="8"/>
        <v>N</v>
      </c>
      <c r="J93" s="13"/>
      <c r="K93" s="13" t="str">
        <f>_xlfn.IFNA(VLOOKUP(G93,'Ref-LI-SaaS Baseline'!$D$2:$G$128,3,FALSE),"")</f>
        <v/>
      </c>
      <c r="L93" s="13" t="str">
        <f t="shared" si="9"/>
        <v>N</v>
      </c>
      <c r="M93" s="13" t="str">
        <f>IFERROR(VLOOKUP(G93,'Important Notes'!I:I,1,FALSE)," ")</f>
        <v xml:space="preserve"> </v>
      </c>
      <c r="N93" s="13" t="str">
        <f t="shared" si="10"/>
        <v>N</v>
      </c>
      <c r="O93" s="13" t="str">
        <f>IFERROR(VLOOKUP(G93,'Important Notes'!D:D,1,FALSE)," ")</f>
        <v xml:space="preserve"> </v>
      </c>
      <c r="P93" s="13" t="str">
        <f>VLOOKUP(D93,'Ref-NIST 800-53 (Rev. 4)'!A:D,4,FALSE)</f>
        <v>P1</v>
      </c>
      <c r="Q93" s="13" t="s">
        <v>1152</v>
      </c>
    </row>
    <row r="94" spans="1:17">
      <c r="A94" s="13" t="str">
        <f t="shared" si="7"/>
        <v>AC</v>
      </c>
      <c r="B94" s="13" t="str">
        <f>VLOOKUP(A94,'Ref-Families'!A:B,2,FALSE)</f>
        <v xml:space="preserve"> Access Control</v>
      </c>
      <c r="C94" s="13" t="str">
        <f>TRIM(VLOOKUP(D94,'Ref-NIST 800-53 (Rev. 4)'!A:C,3,FALSE))</f>
        <v>ACCESS CONTROL FOR MOBILE DEVICES</v>
      </c>
      <c r="D94" s="13" t="s">
        <v>36</v>
      </c>
      <c r="E94" s="13" t="str">
        <f>TRIM(VLOOKUP(G94,'Ref-ALL NIST 800-53 Controls'!A:F,6,FALSE))</f>
        <v>RESTRICTIONS FOR CLASSIFIED INFORMATION</v>
      </c>
      <c r="F94" s="55">
        <v>4</v>
      </c>
      <c r="G94" s="2" t="str">
        <f t="shared" si="6"/>
        <v>AC-19-4</v>
      </c>
      <c r="H94" s="17" t="s">
        <v>39</v>
      </c>
      <c r="I94" s="13" t="str">
        <f t="shared" si="8"/>
        <v>N</v>
      </c>
      <c r="J94" s="13"/>
      <c r="K94" s="13" t="str">
        <f>_xlfn.IFNA(VLOOKUP(G94,'Ref-LI-SaaS Baseline'!$D$2:$G$128,3,FALSE),"")</f>
        <v/>
      </c>
      <c r="L94" s="13" t="str">
        <f t="shared" si="9"/>
        <v>N</v>
      </c>
      <c r="M94" s="13" t="str">
        <f>IFERROR(VLOOKUP(G94,'Important Notes'!I:I,1,FALSE)," ")</f>
        <v xml:space="preserve"> </v>
      </c>
      <c r="N94" s="13" t="str">
        <f t="shared" si="10"/>
        <v>N</v>
      </c>
      <c r="O94" s="13" t="str">
        <f>IFERROR(VLOOKUP(G94,'Important Notes'!D:D,1,FALSE)," ")</f>
        <v xml:space="preserve"> </v>
      </c>
      <c r="P94" s="13" t="str">
        <f>VLOOKUP(D94,'Ref-NIST 800-53 (Rev. 4)'!A:D,4,FALSE)</f>
        <v>P1</v>
      </c>
      <c r="Q94" s="13" t="s">
        <v>1152</v>
      </c>
    </row>
    <row r="95" spans="1:17">
      <c r="A95" s="13" t="str">
        <f t="shared" si="7"/>
        <v>AC</v>
      </c>
      <c r="B95" s="13" t="str">
        <f>VLOOKUP(A95,'Ref-Families'!A:B,2,FALSE)</f>
        <v xml:space="preserve"> Access Control</v>
      </c>
      <c r="C95" s="13" t="str">
        <f>TRIM(VLOOKUP(D95,'Ref-NIST 800-53 (Rev. 4)'!A:C,3,FALSE))</f>
        <v>ACCESS CONTROL FOR MOBILE DEVICES</v>
      </c>
      <c r="D95" s="13" t="s">
        <v>36</v>
      </c>
      <c r="E95" s="13" t="str">
        <f>TRIM(VLOOKUP(G95,'Ref-ALL NIST 800-53 Controls'!A:F,6,FALSE))</f>
        <v>FULL DEVICE / CONTAINER- BASED ENCRYPTION</v>
      </c>
      <c r="F95" s="55">
        <v>5</v>
      </c>
      <c r="G95" s="2" t="str">
        <f t="shared" si="6"/>
        <v>AC-19-5</v>
      </c>
      <c r="H95" s="17" t="s">
        <v>40</v>
      </c>
      <c r="I95" s="13" t="str">
        <f t="shared" si="8"/>
        <v>N</v>
      </c>
      <c r="J95" s="13"/>
      <c r="K95" s="13" t="str">
        <f>_xlfn.IFNA(VLOOKUP(G95,'Ref-LI-SaaS Baseline'!$D$2:$G$128,3,FALSE),"")</f>
        <v/>
      </c>
      <c r="L95" s="13" t="str">
        <f t="shared" si="9"/>
        <v>Y</v>
      </c>
      <c r="M95" s="13" t="str">
        <f>IFERROR(VLOOKUP(G95,'Important Notes'!I:I,1,FALSE)," ")</f>
        <v>AC-19-5</v>
      </c>
      <c r="N95" s="13" t="str">
        <f t="shared" si="10"/>
        <v>Y</v>
      </c>
      <c r="O95" s="13" t="str">
        <f>IFERROR(VLOOKUP(G95,'Important Notes'!D:D,1,FALSE)," ")</f>
        <v>AC-19-5</v>
      </c>
      <c r="P95" s="13" t="str">
        <f>VLOOKUP(D95,'Ref-NIST 800-53 (Rev. 4)'!A:D,4,FALSE)</f>
        <v>P1</v>
      </c>
      <c r="Q95" s="13" t="s">
        <v>1152</v>
      </c>
    </row>
    <row r="96" spans="1:17">
      <c r="A96" s="13" t="str">
        <f t="shared" si="7"/>
        <v>AC</v>
      </c>
      <c r="B96" s="13" t="str">
        <f>VLOOKUP(A96,'Ref-Families'!A:B,2,FALSE)</f>
        <v xml:space="preserve"> Access Control</v>
      </c>
      <c r="C96" s="13" t="str">
        <f>TRIM(VLOOKUP(D96,'Ref-NIST 800-53 (Rev. 4)'!A:C,3,FALSE))</f>
        <v>USE OF EXTERNAL INFORMATION SYSTEMS</v>
      </c>
      <c r="D96" s="13" t="s">
        <v>41</v>
      </c>
      <c r="E96" s="13" t="str">
        <f>TRIM(VLOOKUP(G96,'Ref-ALL NIST 800-53 Controls'!A:F,6,FALSE))</f>
        <v/>
      </c>
      <c r="F96" s="55">
        <v>0</v>
      </c>
      <c r="G96" s="2" t="str">
        <f t="shared" si="6"/>
        <v>AC-20-0</v>
      </c>
      <c r="H96" s="17" t="s">
        <v>617</v>
      </c>
      <c r="I96" s="13" t="str">
        <f t="shared" si="8"/>
        <v>Y</v>
      </c>
      <c r="J96" s="13" t="str">
        <f t="shared" si="11"/>
        <v>AC-20-0</v>
      </c>
      <c r="K96" s="13" t="str">
        <f>_xlfn.IFNA(VLOOKUP(G96,'Ref-LI-SaaS Baseline'!$D$2:$G$128,3,FALSE),"")</f>
        <v>Attest</v>
      </c>
      <c r="L96" s="13" t="str">
        <f t="shared" si="9"/>
        <v>Y</v>
      </c>
      <c r="M96" s="13" t="str">
        <f>IFERROR(VLOOKUP(G96,'Important Notes'!I:I,1,FALSE)," ")</f>
        <v>AC-20-0</v>
      </c>
      <c r="N96" s="13" t="str">
        <f t="shared" si="10"/>
        <v>Y</v>
      </c>
      <c r="O96" s="13" t="str">
        <f>IFERROR(VLOOKUP(G96,'Important Notes'!D:D,1,FALSE)," ")</f>
        <v>AC-20-0</v>
      </c>
      <c r="P96" s="13" t="str">
        <f>VLOOKUP(D96,'Ref-NIST 800-53 (Rev. 4)'!A:D,4,FALSE)</f>
        <v>P1</v>
      </c>
      <c r="Q96" s="13" t="s">
        <v>1152</v>
      </c>
    </row>
    <row r="97" spans="1:17">
      <c r="A97" s="13" t="str">
        <f t="shared" si="7"/>
        <v>AC</v>
      </c>
      <c r="B97" s="13" t="str">
        <f>VLOOKUP(A97,'Ref-Families'!A:B,2,FALSE)</f>
        <v xml:space="preserve"> Access Control</v>
      </c>
      <c r="C97" s="13" t="str">
        <f>TRIM(VLOOKUP(D97,'Ref-NIST 800-53 (Rev. 4)'!A:C,3,FALSE))</f>
        <v>USE OF EXTERNAL INFORMATION SYSTEMS</v>
      </c>
      <c r="D97" s="13" t="s">
        <v>41</v>
      </c>
      <c r="E97" s="13" t="str">
        <f>TRIM(VLOOKUP(G97,'Ref-ALL NIST 800-53 Controls'!A:F,6,FALSE))</f>
        <v>LIMITS ON AUTHORIZED USE</v>
      </c>
      <c r="F97" s="55">
        <v>1</v>
      </c>
      <c r="G97" s="2" t="str">
        <f t="shared" si="6"/>
        <v>AC-20-1</v>
      </c>
      <c r="H97" s="17" t="s">
        <v>42</v>
      </c>
      <c r="I97" s="13" t="str">
        <f t="shared" si="8"/>
        <v>N</v>
      </c>
      <c r="J97" s="13"/>
      <c r="K97" s="13" t="str">
        <f>_xlfn.IFNA(VLOOKUP(G97,'Ref-LI-SaaS Baseline'!$D$2:$G$128,3,FALSE),"")</f>
        <v/>
      </c>
      <c r="L97" s="13" t="str">
        <f t="shared" si="9"/>
        <v>Y</v>
      </c>
      <c r="M97" s="13" t="str">
        <f>IFERROR(VLOOKUP(G97,'Important Notes'!I:I,1,FALSE)," ")</f>
        <v>AC-20-1</v>
      </c>
      <c r="N97" s="13" t="str">
        <f t="shared" si="10"/>
        <v>Y</v>
      </c>
      <c r="O97" s="13" t="str">
        <f>IFERROR(VLOOKUP(G97,'Important Notes'!D:D,1,FALSE)," ")</f>
        <v>AC-20-1</v>
      </c>
      <c r="P97" s="13" t="str">
        <f>VLOOKUP(D97,'Ref-NIST 800-53 (Rev. 4)'!A:D,4,FALSE)</f>
        <v>P1</v>
      </c>
      <c r="Q97" s="13" t="s">
        <v>1152</v>
      </c>
    </row>
    <row r="98" spans="1:17">
      <c r="A98" s="13" t="str">
        <f t="shared" si="7"/>
        <v>AC</v>
      </c>
      <c r="B98" s="13" t="str">
        <f>VLOOKUP(A98,'Ref-Families'!A:B,2,FALSE)</f>
        <v xml:space="preserve"> Access Control</v>
      </c>
      <c r="C98" s="13" t="str">
        <f>TRIM(VLOOKUP(D98,'Ref-NIST 800-53 (Rev. 4)'!A:C,3,FALSE))</f>
        <v>USE OF EXTERNAL INFORMATION SYSTEMS</v>
      </c>
      <c r="D98" s="13" t="s">
        <v>41</v>
      </c>
      <c r="E98" s="13" t="str">
        <f>TRIM(VLOOKUP(G98,'Ref-ALL NIST 800-53 Controls'!A:F,6,FALSE))</f>
        <v>PORTABLE STORAGE DEVICES</v>
      </c>
      <c r="F98" s="55">
        <v>2</v>
      </c>
      <c r="G98" s="2" t="str">
        <f t="shared" si="6"/>
        <v>AC-20-2</v>
      </c>
      <c r="H98" s="17" t="s">
        <v>609</v>
      </c>
      <c r="I98" s="13" t="str">
        <f t="shared" si="8"/>
        <v>N</v>
      </c>
      <c r="J98" s="13"/>
      <c r="K98" s="13" t="str">
        <f>_xlfn.IFNA(VLOOKUP(G98,'Ref-LI-SaaS Baseline'!$D$2:$G$128,3,FALSE),"")</f>
        <v/>
      </c>
      <c r="L98" s="13" t="str">
        <f t="shared" si="9"/>
        <v>Y</v>
      </c>
      <c r="M98" s="13" t="str">
        <f>IFERROR(VLOOKUP(G98,'Important Notes'!I:I,1,FALSE)," ")</f>
        <v>AC-20-2</v>
      </c>
      <c r="N98" s="13" t="str">
        <f t="shared" si="10"/>
        <v>Y</v>
      </c>
      <c r="O98" s="13" t="str">
        <f>IFERROR(VLOOKUP(G98,'Important Notes'!D:D,1,FALSE)," ")</f>
        <v>AC-20-2</v>
      </c>
      <c r="P98" s="13" t="str">
        <f>VLOOKUP(D98,'Ref-NIST 800-53 (Rev. 4)'!A:D,4,FALSE)</f>
        <v>P1</v>
      </c>
      <c r="Q98" s="13" t="s">
        <v>1152</v>
      </c>
    </row>
    <row r="99" spans="1:17">
      <c r="A99" s="13" t="str">
        <f t="shared" si="7"/>
        <v>AC</v>
      </c>
      <c r="B99" s="13" t="str">
        <f>VLOOKUP(A99,'Ref-Families'!A:B,2,FALSE)</f>
        <v xml:space="preserve"> Access Control</v>
      </c>
      <c r="C99" s="13" t="str">
        <f>TRIM(VLOOKUP(D99,'Ref-NIST 800-53 (Rev. 4)'!A:C,3,FALSE))</f>
        <v>USE OF EXTERNAL INFORMATION SYSTEMS</v>
      </c>
      <c r="D99" s="13" t="s">
        <v>41</v>
      </c>
      <c r="E99" s="13" t="str">
        <f>TRIM(VLOOKUP(G99,'Ref-ALL NIST 800-53 Controls'!A:F,6,FALSE))</f>
        <v>NON- ORGANIZATIONALLY OWNED SYSTEMS / COMPONENTS / DEVICES</v>
      </c>
      <c r="F99" s="55">
        <v>3</v>
      </c>
      <c r="G99" s="2" t="str">
        <f t="shared" si="6"/>
        <v>AC-20-3</v>
      </c>
      <c r="H99" s="17" t="s">
        <v>609</v>
      </c>
      <c r="I99" s="13" t="str">
        <f t="shared" si="8"/>
        <v>N</v>
      </c>
      <c r="J99" s="13"/>
      <c r="K99" s="13" t="str">
        <f>_xlfn.IFNA(VLOOKUP(G99,'Ref-LI-SaaS Baseline'!$D$2:$G$128,3,FALSE),"")</f>
        <v/>
      </c>
      <c r="L99" s="13" t="str">
        <f t="shared" si="9"/>
        <v>N</v>
      </c>
      <c r="M99" s="13" t="str">
        <f>IFERROR(VLOOKUP(G99,'Important Notes'!I:I,1,FALSE)," ")</f>
        <v xml:space="preserve"> </v>
      </c>
      <c r="N99" s="13" t="str">
        <f t="shared" si="10"/>
        <v>N</v>
      </c>
      <c r="O99" s="13" t="str">
        <f>IFERROR(VLOOKUP(G99,'Important Notes'!D:D,1,FALSE)," ")</f>
        <v xml:space="preserve"> </v>
      </c>
      <c r="P99" s="13" t="str">
        <f>VLOOKUP(D99,'Ref-NIST 800-53 (Rev. 4)'!A:D,4,FALSE)</f>
        <v>P1</v>
      </c>
      <c r="Q99" s="13" t="s">
        <v>1152</v>
      </c>
    </row>
    <row r="100" spans="1:17">
      <c r="A100" s="13" t="str">
        <f t="shared" si="7"/>
        <v>AC</v>
      </c>
      <c r="B100" s="13" t="str">
        <f>VLOOKUP(A100,'Ref-Families'!A:B,2,FALSE)</f>
        <v xml:space="preserve"> Access Control</v>
      </c>
      <c r="C100" s="13" t="str">
        <f>TRIM(VLOOKUP(D100,'Ref-NIST 800-53 (Rev. 4)'!A:C,3,FALSE))</f>
        <v>USE OF EXTERNAL INFORMATION SYSTEMS</v>
      </c>
      <c r="D100" s="13" t="s">
        <v>41</v>
      </c>
      <c r="E100" s="13" t="str">
        <f>TRIM(VLOOKUP(G100,'Ref-ALL NIST 800-53 Controls'!A:F,6,FALSE))</f>
        <v>NETWORK ACCESSIBLE STORAGE DEVICES</v>
      </c>
      <c r="F100" s="55">
        <v>4</v>
      </c>
      <c r="G100" s="2" t="str">
        <f t="shared" si="6"/>
        <v>AC-20-4</v>
      </c>
      <c r="H100" s="17" t="s">
        <v>609</v>
      </c>
      <c r="I100" s="13" t="str">
        <f t="shared" si="8"/>
        <v>N</v>
      </c>
      <c r="J100" s="13"/>
      <c r="K100" s="13" t="str">
        <f>_xlfn.IFNA(VLOOKUP(G100,'Ref-LI-SaaS Baseline'!$D$2:$G$128,3,FALSE),"")</f>
        <v/>
      </c>
      <c r="L100" s="13" t="str">
        <f t="shared" si="9"/>
        <v>N</v>
      </c>
      <c r="M100" s="13" t="str">
        <f>IFERROR(VLOOKUP(G100,'Important Notes'!I:I,1,FALSE)," ")</f>
        <v xml:space="preserve"> </v>
      </c>
      <c r="N100" s="13" t="str">
        <f t="shared" si="10"/>
        <v>N</v>
      </c>
      <c r="O100" s="13" t="str">
        <f>IFERROR(VLOOKUP(G100,'Important Notes'!D:D,1,FALSE)," ")</f>
        <v xml:space="preserve"> </v>
      </c>
      <c r="P100" s="13" t="str">
        <f>VLOOKUP(D100,'Ref-NIST 800-53 (Rev. 4)'!A:D,4,FALSE)</f>
        <v>P1</v>
      </c>
      <c r="Q100" s="13" t="s">
        <v>1152</v>
      </c>
    </row>
    <row r="101" spans="1:17">
      <c r="A101" s="13" t="str">
        <f t="shared" si="7"/>
        <v>AC</v>
      </c>
      <c r="B101" s="13" t="str">
        <f>VLOOKUP(A101,'Ref-Families'!A:B,2,FALSE)</f>
        <v xml:space="preserve"> Access Control</v>
      </c>
      <c r="C101" s="13" t="str">
        <f>TRIM(VLOOKUP(D101,'Ref-NIST 800-53 (Rev. 4)'!A:C,3,FALSE))</f>
        <v>INFORMATION SHARING</v>
      </c>
      <c r="D101" s="13" t="s">
        <v>261</v>
      </c>
      <c r="E101" s="13" t="str">
        <f>TRIM(VLOOKUP(G101,'Ref-ALL NIST 800-53 Controls'!A:F,6,FALSE))</f>
        <v/>
      </c>
      <c r="F101" s="55">
        <v>0</v>
      </c>
      <c r="G101" s="2" t="str">
        <f t="shared" si="6"/>
        <v>AC-21-0</v>
      </c>
      <c r="H101" s="17" t="s">
        <v>9</v>
      </c>
      <c r="I101" s="13" t="str">
        <f t="shared" si="8"/>
        <v>N</v>
      </c>
      <c r="J101" s="13"/>
      <c r="K101" s="13" t="str">
        <f>_xlfn.IFNA(VLOOKUP(G101,'Ref-LI-SaaS Baseline'!$D$2:$G$128,3,FALSE),"")</f>
        <v/>
      </c>
      <c r="L101" s="13" t="str">
        <f t="shared" si="9"/>
        <v>Y</v>
      </c>
      <c r="M101" s="13" t="str">
        <f>IFERROR(VLOOKUP(G101,'Important Notes'!I:I,1,FALSE)," ")</f>
        <v>AC-21-0</v>
      </c>
      <c r="N101" s="13" t="str">
        <f t="shared" si="10"/>
        <v>Y</v>
      </c>
      <c r="O101" s="13" t="str">
        <f>IFERROR(VLOOKUP(G101,'Important Notes'!D:D,1,FALSE)," ")</f>
        <v>AC-21-0</v>
      </c>
      <c r="P101" s="13" t="str">
        <f>VLOOKUP(D101,'Ref-NIST 800-53 (Rev. 4)'!A:D,4,FALSE)</f>
        <v>P2</v>
      </c>
      <c r="Q101" s="13" t="s">
        <v>1152</v>
      </c>
    </row>
    <row r="102" spans="1:17">
      <c r="A102" s="13" t="str">
        <f t="shared" si="7"/>
        <v>AC</v>
      </c>
      <c r="B102" s="13" t="str">
        <f>VLOOKUP(A102,'Ref-Families'!A:B,2,FALSE)</f>
        <v xml:space="preserve"> Access Control</v>
      </c>
      <c r="C102" s="13" t="str">
        <f>TRIM(VLOOKUP(D102,'Ref-NIST 800-53 (Rev. 4)'!A:C,3,FALSE))</f>
        <v>INFORMATION SHARING</v>
      </c>
      <c r="D102" s="13" t="s">
        <v>261</v>
      </c>
      <c r="E102" s="13" t="str">
        <f>TRIM(VLOOKUP(G102,'Ref-ALL NIST 800-53 Controls'!A:F,6,FALSE))</f>
        <v>AUTOMATED DECISION SUPPORT</v>
      </c>
      <c r="F102" s="55">
        <v>1</v>
      </c>
      <c r="G102" s="2" t="str">
        <f t="shared" si="6"/>
        <v>AC-21-1</v>
      </c>
      <c r="H102" s="17" t="s">
        <v>609</v>
      </c>
      <c r="I102" s="13" t="str">
        <f t="shared" si="8"/>
        <v>N</v>
      </c>
      <c r="J102" s="13"/>
      <c r="K102" s="13" t="str">
        <f>_xlfn.IFNA(VLOOKUP(G102,'Ref-LI-SaaS Baseline'!$D$2:$G$128,3,FALSE),"")</f>
        <v/>
      </c>
      <c r="L102" s="13" t="str">
        <f t="shared" si="9"/>
        <v>N</v>
      </c>
      <c r="M102" s="13" t="str">
        <f>IFERROR(VLOOKUP(G102,'Important Notes'!I:I,1,FALSE)," ")</f>
        <v xml:space="preserve"> </v>
      </c>
      <c r="N102" s="13" t="str">
        <f t="shared" si="10"/>
        <v>N</v>
      </c>
      <c r="O102" s="13" t="str">
        <f>IFERROR(VLOOKUP(G102,'Important Notes'!D:D,1,FALSE)," ")</f>
        <v xml:space="preserve"> </v>
      </c>
      <c r="P102" s="13" t="str">
        <f>VLOOKUP(D102,'Ref-NIST 800-53 (Rev. 4)'!A:D,4,FALSE)</f>
        <v>P2</v>
      </c>
      <c r="Q102" s="13" t="s">
        <v>1152</v>
      </c>
    </row>
    <row r="103" spans="1:17">
      <c r="A103" s="13" t="str">
        <f t="shared" si="7"/>
        <v>AC</v>
      </c>
      <c r="B103" s="13" t="str">
        <f>VLOOKUP(A103,'Ref-Families'!A:B,2,FALSE)</f>
        <v xml:space="preserve"> Access Control</v>
      </c>
      <c r="C103" s="13" t="str">
        <f>TRIM(VLOOKUP(D103,'Ref-NIST 800-53 (Rev. 4)'!A:C,3,FALSE))</f>
        <v>INFORMATION SHARING</v>
      </c>
      <c r="D103" s="13" t="s">
        <v>261</v>
      </c>
      <c r="E103" s="13" t="str">
        <f>TRIM(VLOOKUP(G103,'Ref-ALL NIST 800-53 Controls'!A:F,6,FALSE))</f>
        <v>INFORMATION SEARCH AND RETRIEVAL</v>
      </c>
      <c r="F103" s="55">
        <v>2</v>
      </c>
      <c r="G103" s="2" t="str">
        <f t="shared" si="6"/>
        <v>AC-21-2</v>
      </c>
      <c r="H103" s="17" t="s">
        <v>609</v>
      </c>
      <c r="I103" s="13" t="str">
        <f t="shared" si="8"/>
        <v>N</v>
      </c>
      <c r="J103" s="13"/>
      <c r="K103" s="13" t="str">
        <f>_xlfn.IFNA(VLOOKUP(G103,'Ref-LI-SaaS Baseline'!$D$2:$G$128,3,FALSE),"")</f>
        <v/>
      </c>
      <c r="L103" s="13" t="str">
        <f t="shared" si="9"/>
        <v>N</v>
      </c>
      <c r="M103" s="13" t="str">
        <f>IFERROR(VLOOKUP(G103,'Important Notes'!I:I,1,FALSE)," ")</f>
        <v xml:space="preserve"> </v>
      </c>
      <c r="N103" s="13" t="str">
        <f t="shared" si="10"/>
        <v>N</v>
      </c>
      <c r="O103" s="13" t="str">
        <f>IFERROR(VLOOKUP(G103,'Important Notes'!D:D,1,FALSE)," ")</f>
        <v xml:space="preserve"> </v>
      </c>
      <c r="P103" s="13" t="str">
        <f>VLOOKUP(D103,'Ref-NIST 800-53 (Rev. 4)'!A:D,4,FALSE)</f>
        <v>P2</v>
      </c>
      <c r="Q103" s="13" t="s">
        <v>1152</v>
      </c>
    </row>
    <row r="104" spans="1:17">
      <c r="A104" s="13" t="str">
        <f t="shared" si="7"/>
        <v>AC</v>
      </c>
      <c r="B104" s="13" t="str">
        <f>VLOOKUP(A104,'Ref-Families'!A:B,2,FALSE)</f>
        <v xml:space="preserve"> Access Control</v>
      </c>
      <c r="C104" s="13" t="str">
        <f>TRIM(VLOOKUP(D104,'Ref-NIST 800-53 (Rev. 4)'!A:C,3,FALSE))</f>
        <v>PUBLICLY ACCESSIBLE CONTENT</v>
      </c>
      <c r="D104" s="13" t="s">
        <v>263</v>
      </c>
      <c r="E104" s="13" t="str">
        <f>TRIM(VLOOKUP(G104,'Ref-ALL NIST 800-53 Controls'!A:F,6,FALSE))</f>
        <v/>
      </c>
      <c r="F104" s="55">
        <v>0</v>
      </c>
      <c r="G104" s="2" t="str">
        <f t="shared" si="6"/>
        <v>AC-22-0</v>
      </c>
      <c r="H104" s="17" t="s">
        <v>618</v>
      </c>
      <c r="I104" s="13" t="str">
        <f t="shared" si="8"/>
        <v>Y</v>
      </c>
      <c r="J104" s="13" t="str">
        <f t="shared" si="11"/>
        <v>AC-22-0</v>
      </c>
      <c r="K104" s="13" t="str">
        <f>_xlfn.IFNA(VLOOKUP(G104,'Ref-LI-SaaS Baseline'!$D$2:$G$128,3,FALSE),"")</f>
        <v>Document and Assess</v>
      </c>
      <c r="L104" s="13" t="str">
        <f t="shared" si="9"/>
        <v>Y</v>
      </c>
      <c r="M104" s="13" t="str">
        <f>IFERROR(VLOOKUP(G104,'Important Notes'!I:I,1,FALSE)," ")</f>
        <v>AC-22-0</v>
      </c>
      <c r="N104" s="13" t="str">
        <f t="shared" si="10"/>
        <v>Y</v>
      </c>
      <c r="O104" s="13" t="str">
        <f>IFERROR(VLOOKUP(G104,'Important Notes'!D:D,1,FALSE)," ")</f>
        <v>AC-22-0</v>
      </c>
      <c r="P104" s="13" t="str">
        <f>VLOOKUP(D104,'Ref-NIST 800-53 (Rev. 4)'!A:D,4,FALSE)</f>
        <v>P3</v>
      </c>
      <c r="Q104" s="13" t="s">
        <v>1152</v>
      </c>
    </row>
    <row r="105" spans="1:17">
      <c r="A105" s="13" t="str">
        <f t="shared" si="7"/>
        <v>AT</v>
      </c>
      <c r="B105" s="13" t="str">
        <f>VLOOKUP(A105,'Ref-Families'!A:B,2,FALSE)</f>
        <v xml:space="preserve"> Awareness and Training</v>
      </c>
      <c r="C105" s="13" t="str">
        <f>TRIM(VLOOKUP(D105,'Ref-NIST 800-53 (Rev. 4)'!A:C,3,FALSE))</f>
        <v>SECURITY AWARENESS AND TRAINING POLICY AND PROCEDURES</v>
      </c>
      <c r="D105" s="12" t="s">
        <v>265</v>
      </c>
      <c r="E105" s="13" t="str">
        <f>TRIM(VLOOKUP(G105,'Ref-ALL NIST 800-53 Controls'!A:F,6,FALSE))</f>
        <v/>
      </c>
      <c r="F105" s="56">
        <v>0</v>
      </c>
      <c r="G105" s="2" t="str">
        <f t="shared" si="6"/>
        <v>AT-1-0</v>
      </c>
      <c r="H105" s="17" t="s">
        <v>219</v>
      </c>
      <c r="I105" s="13" t="str">
        <f t="shared" si="8"/>
        <v>Y</v>
      </c>
      <c r="J105" s="13" t="str">
        <f t="shared" si="11"/>
        <v>AT-1-0</v>
      </c>
      <c r="K105" s="13" t="str">
        <f>_xlfn.IFNA(VLOOKUP(G105,'Ref-LI-SaaS Baseline'!$D$2:$G$128,3,FALSE),"")</f>
        <v>Attest</v>
      </c>
      <c r="L105" s="13" t="str">
        <f t="shared" si="9"/>
        <v>Y</v>
      </c>
      <c r="M105" s="13" t="str">
        <f>IFERROR(VLOOKUP(G105,'Important Notes'!I:I,1,FALSE)," ")</f>
        <v>AT-1-0</v>
      </c>
      <c r="N105" s="13" t="str">
        <f t="shared" si="10"/>
        <v>Y</v>
      </c>
      <c r="O105" s="13" t="str">
        <f>IFERROR(VLOOKUP(G105,'Important Notes'!D:D,1,FALSE)," ")</f>
        <v>AT-1-0</v>
      </c>
      <c r="P105" s="13" t="str">
        <f>VLOOKUP(D105,'Ref-NIST 800-53 (Rev. 4)'!A:D,4,FALSE)</f>
        <v>P1</v>
      </c>
      <c r="Q105" s="13" t="s">
        <v>1152</v>
      </c>
    </row>
    <row r="106" spans="1:17">
      <c r="A106" s="13" t="str">
        <f t="shared" si="7"/>
        <v>AT</v>
      </c>
      <c r="B106" s="13" t="str">
        <f>VLOOKUP(A106,'Ref-Families'!A:B,2,FALSE)</f>
        <v xml:space="preserve"> Awareness and Training</v>
      </c>
      <c r="C106" s="13" t="str">
        <f>TRIM(VLOOKUP(D106,'Ref-NIST 800-53 (Rev. 4)'!A:C,3,FALSE))</f>
        <v>SECURITY AWARENESS TRAINING</v>
      </c>
      <c r="D106" s="12" t="s">
        <v>43</v>
      </c>
      <c r="E106" s="13" t="str">
        <f>TRIM(VLOOKUP(G106,'Ref-ALL NIST 800-53 Controls'!A:F,6,FALSE))</f>
        <v/>
      </c>
      <c r="F106" s="55">
        <v>0</v>
      </c>
      <c r="G106" s="2" t="str">
        <f t="shared" si="6"/>
        <v>AT-2-0</v>
      </c>
      <c r="H106" s="17" t="s">
        <v>629</v>
      </c>
      <c r="I106" s="13" t="str">
        <f t="shared" si="8"/>
        <v>Y</v>
      </c>
      <c r="J106" s="13" t="str">
        <f t="shared" si="11"/>
        <v>AT-2-0</v>
      </c>
      <c r="K106" s="13" t="str">
        <f>_xlfn.IFNA(VLOOKUP(G106,'Ref-LI-SaaS Baseline'!$D$2:$G$128,3,FALSE),"")</f>
        <v>Attest</v>
      </c>
      <c r="L106" s="13" t="str">
        <f t="shared" si="9"/>
        <v>Y</v>
      </c>
      <c r="M106" s="13" t="str">
        <f>IFERROR(VLOOKUP(G106,'Important Notes'!I:I,1,FALSE)," ")</f>
        <v>AT-2-0</v>
      </c>
      <c r="N106" s="13" t="str">
        <f t="shared" si="10"/>
        <v>Y</v>
      </c>
      <c r="O106" s="13" t="str">
        <f>IFERROR(VLOOKUP(G106,'Important Notes'!D:D,1,FALSE)," ")</f>
        <v>AT-2-0</v>
      </c>
      <c r="P106" s="13" t="str">
        <f>VLOOKUP(D106,'Ref-NIST 800-53 (Rev. 4)'!A:D,4,FALSE)</f>
        <v>P1</v>
      </c>
      <c r="Q106" s="13" t="s">
        <v>1152</v>
      </c>
    </row>
    <row r="107" spans="1:17">
      <c r="A107" s="13" t="str">
        <f t="shared" si="7"/>
        <v>AT</v>
      </c>
      <c r="B107" s="13" t="str">
        <f>VLOOKUP(A107,'Ref-Families'!A:B,2,FALSE)</f>
        <v xml:space="preserve"> Awareness and Training</v>
      </c>
      <c r="C107" s="13" t="str">
        <f>TRIM(VLOOKUP(D107,'Ref-NIST 800-53 (Rev. 4)'!A:C,3,FALSE))</f>
        <v>SECURITY AWARENESS TRAINING</v>
      </c>
      <c r="D107" s="12" t="s">
        <v>43</v>
      </c>
      <c r="E107" s="13" t="str">
        <f>TRIM(VLOOKUP(G107,'Ref-ALL NIST 800-53 Controls'!A:F,6,FALSE))</f>
        <v>PRACTICAL EXERCISES</v>
      </c>
      <c r="F107" s="55">
        <v>1</v>
      </c>
      <c r="G107" s="2" t="str">
        <f t="shared" si="6"/>
        <v>AT-2-1</v>
      </c>
      <c r="H107" s="17" t="s">
        <v>44</v>
      </c>
      <c r="I107" s="13" t="str">
        <f t="shared" si="8"/>
        <v>N</v>
      </c>
      <c r="J107" s="13"/>
      <c r="K107" s="13" t="str">
        <f>_xlfn.IFNA(VLOOKUP(G107,'Ref-LI-SaaS Baseline'!$D$2:$G$128,3,FALSE),"")</f>
        <v/>
      </c>
      <c r="L107" s="13" t="str">
        <f t="shared" si="9"/>
        <v>N</v>
      </c>
      <c r="M107" s="13" t="str">
        <f>IFERROR(VLOOKUP(G107,'Important Notes'!I:I,1,FALSE)," ")</f>
        <v xml:space="preserve"> </v>
      </c>
      <c r="N107" s="13" t="str">
        <f t="shared" si="10"/>
        <v>N</v>
      </c>
      <c r="O107" s="13" t="str">
        <f>IFERROR(VLOOKUP(G107,'Important Notes'!D:D,1,FALSE)," ")</f>
        <v xml:space="preserve"> </v>
      </c>
      <c r="P107" s="13" t="str">
        <f>VLOOKUP(D107,'Ref-NIST 800-53 (Rev. 4)'!A:D,4,FALSE)</f>
        <v>P1</v>
      </c>
      <c r="Q107" s="13" t="s">
        <v>1152</v>
      </c>
    </row>
    <row r="108" spans="1:17">
      <c r="A108" s="13" t="str">
        <f t="shared" si="7"/>
        <v>AT</v>
      </c>
      <c r="B108" s="13" t="str">
        <f>VLOOKUP(A108,'Ref-Families'!A:B,2,FALSE)</f>
        <v xml:space="preserve"> Awareness and Training</v>
      </c>
      <c r="C108" s="13" t="str">
        <f>TRIM(VLOOKUP(D108,'Ref-NIST 800-53 (Rev. 4)'!A:C,3,FALSE))</f>
        <v>SECURITY AWARENESS TRAINING</v>
      </c>
      <c r="D108" s="12" t="s">
        <v>43</v>
      </c>
      <c r="E108" s="13" t="str">
        <f>TRIM(VLOOKUP(G108,'Ref-ALL NIST 800-53 Controls'!A:F,6,FALSE))</f>
        <v>INSIDER THREAT</v>
      </c>
      <c r="F108" s="55">
        <v>2</v>
      </c>
      <c r="G108" s="2" t="str">
        <f t="shared" si="6"/>
        <v>AT-2-2</v>
      </c>
      <c r="H108" s="17" t="s">
        <v>45</v>
      </c>
      <c r="I108" s="13" t="str">
        <f t="shared" si="8"/>
        <v>N</v>
      </c>
      <c r="J108" s="13"/>
      <c r="K108" s="13" t="str">
        <f>_xlfn.IFNA(VLOOKUP(G108,'Ref-LI-SaaS Baseline'!$D$2:$G$128,3,FALSE),"")</f>
        <v/>
      </c>
      <c r="L108" s="13" t="str">
        <f t="shared" si="9"/>
        <v>Y</v>
      </c>
      <c r="M108" s="13" t="str">
        <f>IFERROR(VLOOKUP(G108,'Important Notes'!I:I,1,FALSE)," ")</f>
        <v>AT-2-2</v>
      </c>
      <c r="N108" s="13" t="str">
        <f t="shared" si="10"/>
        <v>Y</v>
      </c>
      <c r="O108" s="13" t="str">
        <f>IFERROR(VLOOKUP(G108,'Important Notes'!D:D,1,FALSE)," ")</f>
        <v>AT-2-2</v>
      </c>
      <c r="P108" s="13" t="str">
        <f>VLOOKUP(D108,'Ref-NIST 800-53 (Rev. 4)'!A:D,4,FALSE)</f>
        <v>P1</v>
      </c>
      <c r="Q108" s="13" t="s">
        <v>1152</v>
      </c>
    </row>
    <row r="109" spans="1:17">
      <c r="A109" s="13" t="str">
        <f t="shared" si="7"/>
        <v>AT</v>
      </c>
      <c r="B109" s="13" t="str">
        <f>VLOOKUP(A109,'Ref-Families'!A:B,2,FALSE)</f>
        <v xml:space="preserve"> Awareness and Training</v>
      </c>
      <c r="C109" s="13" t="str">
        <f>TRIM(VLOOKUP(D109,'Ref-NIST 800-53 (Rev. 4)'!A:C,3,FALSE))</f>
        <v>ROLE-BASED SECURITY TRAINING</v>
      </c>
      <c r="D109" s="12" t="s">
        <v>46</v>
      </c>
      <c r="E109" s="13" t="str">
        <f>TRIM(VLOOKUP(G109,'Ref-ALL NIST 800-53 Controls'!A:F,6,FALSE))</f>
        <v/>
      </c>
      <c r="F109" s="55">
        <v>0</v>
      </c>
      <c r="G109" s="2" t="str">
        <f t="shared" si="6"/>
        <v>AT-3-0</v>
      </c>
      <c r="H109" s="17" t="s">
        <v>630</v>
      </c>
      <c r="I109" s="13" t="str">
        <f t="shared" si="8"/>
        <v>Y</v>
      </c>
      <c r="J109" s="13" t="str">
        <f t="shared" si="11"/>
        <v>AT-3-0</v>
      </c>
      <c r="K109" s="13" t="str">
        <f>_xlfn.IFNA(VLOOKUP(G109,'Ref-LI-SaaS Baseline'!$D$2:$G$128,3,FALSE),"")</f>
        <v>Attest</v>
      </c>
      <c r="L109" s="13" t="str">
        <f t="shared" si="9"/>
        <v>Y</v>
      </c>
      <c r="M109" s="13" t="str">
        <f>IFERROR(VLOOKUP(G109,'Important Notes'!I:I,1,FALSE)," ")</f>
        <v>AT-3-0</v>
      </c>
      <c r="N109" s="13" t="str">
        <f t="shared" si="10"/>
        <v>Y</v>
      </c>
      <c r="O109" s="13" t="str">
        <f>IFERROR(VLOOKUP(G109,'Important Notes'!D:D,1,FALSE)," ")</f>
        <v>AT-3-0</v>
      </c>
      <c r="P109" s="13" t="str">
        <f>VLOOKUP(D109,'Ref-NIST 800-53 (Rev. 4)'!A:D,4,FALSE)</f>
        <v>P1</v>
      </c>
      <c r="Q109" s="13" t="s">
        <v>1152</v>
      </c>
    </row>
    <row r="110" spans="1:17">
      <c r="A110" s="13" t="str">
        <f t="shared" si="7"/>
        <v>AT</v>
      </c>
      <c r="B110" s="13" t="str">
        <f>VLOOKUP(A110,'Ref-Families'!A:B,2,FALSE)</f>
        <v xml:space="preserve"> Awareness and Training</v>
      </c>
      <c r="C110" s="13" t="str">
        <f>TRIM(VLOOKUP(D110,'Ref-NIST 800-53 (Rev. 4)'!A:C,3,FALSE))</f>
        <v>ROLE-BASED SECURITY TRAINING</v>
      </c>
      <c r="D110" s="12" t="s">
        <v>46</v>
      </c>
      <c r="E110" s="13" t="str">
        <f>TRIM(VLOOKUP(G110,'Ref-ALL NIST 800-53 Controls'!A:F,6,FALSE))</f>
        <v>ENVIRONMENTAL CONTROLS</v>
      </c>
      <c r="F110" s="55">
        <v>1</v>
      </c>
      <c r="G110" s="2" t="str">
        <f t="shared" si="6"/>
        <v>AT-3-1</v>
      </c>
      <c r="H110" s="17" t="s">
        <v>47</v>
      </c>
      <c r="I110" s="13" t="str">
        <f t="shared" si="8"/>
        <v>N</v>
      </c>
      <c r="J110" s="13"/>
      <c r="K110" s="13" t="str">
        <f>_xlfn.IFNA(VLOOKUP(G110,'Ref-LI-SaaS Baseline'!$D$2:$G$128,3,FALSE),"")</f>
        <v/>
      </c>
      <c r="L110" s="13" t="str">
        <f t="shared" si="9"/>
        <v>N</v>
      </c>
      <c r="M110" s="13" t="str">
        <f>IFERROR(VLOOKUP(G110,'Important Notes'!I:I,1,FALSE)," ")</f>
        <v xml:space="preserve"> </v>
      </c>
      <c r="N110" s="13" t="str">
        <f t="shared" si="10"/>
        <v>N</v>
      </c>
      <c r="O110" s="13" t="str">
        <f>IFERROR(VLOOKUP(G110,'Important Notes'!D:D,1,FALSE)," ")</f>
        <v xml:space="preserve"> </v>
      </c>
      <c r="P110" s="13" t="str">
        <f>VLOOKUP(D110,'Ref-NIST 800-53 (Rev. 4)'!A:D,4,FALSE)</f>
        <v>P1</v>
      </c>
      <c r="Q110" s="13" t="s">
        <v>1152</v>
      </c>
    </row>
    <row r="111" spans="1:17">
      <c r="A111" s="13" t="str">
        <f t="shared" si="7"/>
        <v>AT</v>
      </c>
      <c r="B111" s="13" t="str">
        <f>VLOOKUP(A111,'Ref-Families'!A:B,2,FALSE)</f>
        <v xml:space="preserve"> Awareness and Training</v>
      </c>
      <c r="C111" s="13" t="str">
        <f>TRIM(VLOOKUP(D111,'Ref-NIST 800-53 (Rev. 4)'!A:C,3,FALSE))</f>
        <v>ROLE-BASED SECURITY TRAINING</v>
      </c>
      <c r="D111" s="12" t="s">
        <v>46</v>
      </c>
      <c r="E111" s="13" t="str">
        <f>TRIM(VLOOKUP(G111,'Ref-ALL NIST 800-53 Controls'!A:F,6,FALSE))</f>
        <v>PHYSICAL SECURITY CONTROLS</v>
      </c>
      <c r="F111" s="55">
        <v>2</v>
      </c>
      <c r="G111" s="2" t="str">
        <f t="shared" si="6"/>
        <v>AT-3-2</v>
      </c>
      <c r="H111" s="17" t="s">
        <v>48</v>
      </c>
      <c r="I111" s="13" t="str">
        <f t="shared" si="8"/>
        <v>N</v>
      </c>
      <c r="J111" s="13"/>
      <c r="K111" s="13" t="str">
        <f>_xlfn.IFNA(VLOOKUP(G111,'Ref-LI-SaaS Baseline'!$D$2:$G$128,3,FALSE),"")</f>
        <v/>
      </c>
      <c r="L111" s="13" t="str">
        <f t="shared" si="9"/>
        <v>N</v>
      </c>
      <c r="M111" s="13" t="str">
        <f>IFERROR(VLOOKUP(G111,'Important Notes'!I:I,1,FALSE)," ")</f>
        <v xml:space="preserve"> </v>
      </c>
      <c r="N111" s="13" t="str">
        <f t="shared" si="10"/>
        <v>N</v>
      </c>
      <c r="O111" s="13" t="str">
        <f>IFERROR(VLOOKUP(G111,'Important Notes'!D:D,1,FALSE)," ")</f>
        <v xml:space="preserve"> </v>
      </c>
      <c r="P111" s="13" t="str">
        <f>VLOOKUP(D111,'Ref-NIST 800-53 (Rev. 4)'!A:D,4,FALSE)</f>
        <v>P1</v>
      </c>
      <c r="Q111" s="13" t="s">
        <v>1152</v>
      </c>
    </row>
    <row r="112" spans="1:17">
      <c r="A112" s="13" t="str">
        <f t="shared" si="7"/>
        <v>AT</v>
      </c>
      <c r="B112" s="13" t="str">
        <f>VLOOKUP(A112,'Ref-Families'!A:B,2,FALSE)</f>
        <v xml:space="preserve"> Awareness and Training</v>
      </c>
      <c r="C112" s="13" t="str">
        <f>TRIM(VLOOKUP(D112,'Ref-NIST 800-53 (Rev. 4)'!A:C,3,FALSE))</f>
        <v>ROLE-BASED SECURITY TRAINING</v>
      </c>
      <c r="D112" s="12" t="s">
        <v>46</v>
      </c>
      <c r="E112" s="13" t="str">
        <f>TRIM(VLOOKUP(G112,'Ref-ALL NIST 800-53 Controls'!A:F,6,FALSE))</f>
        <v>PRACTICAL EXERCISES</v>
      </c>
      <c r="F112" s="55">
        <v>3</v>
      </c>
      <c r="G112" s="2" t="str">
        <f t="shared" si="6"/>
        <v>AT-3-3</v>
      </c>
      <c r="H112" s="17" t="s">
        <v>609</v>
      </c>
      <c r="I112" s="13" t="str">
        <f t="shared" si="8"/>
        <v>N</v>
      </c>
      <c r="J112" s="13"/>
      <c r="K112" s="13" t="str">
        <f>_xlfn.IFNA(VLOOKUP(G112,'Ref-LI-SaaS Baseline'!$D$2:$G$128,3,FALSE),"")</f>
        <v/>
      </c>
      <c r="L112" s="13" t="str">
        <f t="shared" si="9"/>
        <v>N</v>
      </c>
      <c r="M112" s="13" t="str">
        <f>IFERROR(VLOOKUP(G112,'Important Notes'!I:I,1,FALSE)," ")</f>
        <v xml:space="preserve"> </v>
      </c>
      <c r="N112" s="13" t="str">
        <f t="shared" si="10"/>
        <v>Y</v>
      </c>
      <c r="O112" s="13" t="str">
        <f>IFERROR(VLOOKUP(G112,'Important Notes'!D:D,1,FALSE)," ")</f>
        <v>AT-3-3</v>
      </c>
      <c r="P112" s="13" t="str">
        <f>VLOOKUP(D112,'Ref-NIST 800-53 (Rev. 4)'!A:D,4,FALSE)</f>
        <v>P1</v>
      </c>
      <c r="Q112" s="13" t="s">
        <v>1152</v>
      </c>
    </row>
    <row r="113" spans="1:17">
      <c r="A113" s="13" t="str">
        <f t="shared" si="7"/>
        <v>AT</v>
      </c>
      <c r="B113" s="13" t="str">
        <f>VLOOKUP(A113,'Ref-Families'!A:B,2,FALSE)</f>
        <v xml:space="preserve"> Awareness and Training</v>
      </c>
      <c r="C113" s="13" t="str">
        <f>TRIM(VLOOKUP(D113,'Ref-NIST 800-53 (Rev. 4)'!A:C,3,FALSE))</f>
        <v>ROLE-BASED SECURITY TRAINING</v>
      </c>
      <c r="D113" s="12" t="s">
        <v>46</v>
      </c>
      <c r="E113" s="13" t="str">
        <f>TRIM(VLOOKUP(G113,'Ref-ALL NIST 800-53 Controls'!A:F,6,FALSE))</f>
        <v>SUSPICIOUS COMMUNICATIONS AND ANOMALOUS SYSTEM BEHAVIOR</v>
      </c>
      <c r="F113" s="55">
        <v>4</v>
      </c>
      <c r="G113" s="2" t="str">
        <f t="shared" si="6"/>
        <v>AT-3-4</v>
      </c>
      <c r="H113" s="17" t="s">
        <v>609</v>
      </c>
      <c r="I113" s="13" t="str">
        <f t="shared" si="8"/>
        <v>N</v>
      </c>
      <c r="J113" s="13"/>
      <c r="K113" s="13" t="str">
        <f>_xlfn.IFNA(VLOOKUP(G113,'Ref-LI-SaaS Baseline'!$D$2:$G$128,3,FALSE),"")</f>
        <v/>
      </c>
      <c r="L113" s="13" t="str">
        <f t="shared" si="9"/>
        <v>N</v>
      </c>
      <c r="M113" s="13" t="str">
        <f>IFERROR(VLOOKUP(G113,'Important Notes'!I:I,1,FALSE)," ")</f>
        <v xml:space="preserve"> </v>
      </c>
      <c r="N113" s="13" t="str">
        <f t="shared" si="10"/>
        <v>Y</v>
      </c>
      <c r="O113" s="13" t="str">
        <f>IFERROR(VLOOKUP(G113,'Important Notes'!D:D,1,FALSE)," ")</f>
        <v>AT-3-4</v>
      </c>
      <c r="P113" s="13" t="str">
        <f>VLOOKUP(D113,'Ref-NIST 800-53 (Rev. 4)'!A:D,4,FALSE)</f>
        <v>P1</v>
      </c>
      <c r="Q113" s="13" t="s">
        <v>1152</v>
      </c>
    </row>
    <row r="114" spans="1:17">
      <c r="A114" s="13" t="str">
        <f t="shared" si="7"/>
        <v>AT</v>
      </c>
      <c r="B114" s="13" t="str">
        <f>VLOOKUP(A114,'Ref-Families'!A:B,2,FALSE)</f>
        <v xml:space="preserve"> Awareness and Training</v>
      </c>
      <c r="C114" s="13" t="str">
        <f>TRIM(VLOOKUP(D114,'Ref-NIST 800-53 (Rev. 4)'!A:C,3,FALSE))</f>
        <v>SECURITY TRAINING RECORDS</v>
      </c>
      <c r="D114" s="12" t="s">
        <v>270</v>
      </c>
      <c r="E114" s="13" t="str">
        <f>TRIM(VLOOKUP(G114,'Ref-ALL NIST 800-53 Controls'!A:F,6,FALSE))</f>
        <v/>
      </c>
      <c r="F114" s="56">
        <v>0</v>
      </c>
      <c r="G114" s="2" t="str">
        <f t="shared" si="6"/>
        <v>AT-4-0</v>
      </c>
      <c r="H114" s="17" t="s">
        <v>631</v>
      </c>
      <c r="I114" s="13" t="str">
        <f t="shared" si="8"/>
        <v>Y</v>
      </c>
      <c r="J114" s="13" t="str">
        <f t="shared" si="11"/>
        <v>AT-4-0</v>
      </c>
      <c r="K114" s="13" t="str">
        <f>_xlfn.IFNA(VLOOKUP(G114,'Ref-LI-SaaS Baseline'!$D$2:$G$128,3,FALSE),"")</f>
        <v>Attest</v>
      </c>
      <c r="L114" s="13" t="str">
        <f t="shared" si="9"/>
        <v>Y</v>
      </c>
      <c r="M114" s="13" t="str">
        <f>IFERROR(VLOOKUP(G114,'Important Notes'!I:I,1,FALSE)," ")</f>
        <v>AT-4-0</v>
      </c>
      <c r="N114" s="13" t="str">
        <f t="shared" si="10"/>
        <v>Y</v>
      </c>
      <c r="O114" s="13" t="str">
        <f>IFERROR(VLOOKUP(G114,'Important Notes'!D:D,1,FALSE)," ")</f>
        <v>AT-4-0</v>
      </c>
      <c r="P114" s="13" t="str">
        <f>VLOOKUP(D114,'Ref-NIST 800-53 (Rev. 4)'!A:D,4,FALSE)</f>
        <v>P3</v>
      </c>
      <c r="Q114" s="13" t="s">
        <v>1152</v>
      </c>
    </row>
    <row r="115" spans="1:17">
      <c r="A115" s="13" t="str">
        <f t="shared" si="7"/>
        <v>AU</v>
      </c>
      <c r="B115" s="13" t="str">
        <f>VLOOKUP(A115,'Ref-Families'!A:B,2,FALSE)</f>
        <v xml:space="preserve"> Audit and Accountability</v>
      </c>
      <c r="C115" s="13" t="str">
        <f>TRIM(VLOOKUP(D115,'Ref-NIST 800-53 (Rev. 4)'!A:C,3,FALSE))</f>
        <v>AUDIT AND ACCOUNTABILITY POLICY AND PROCEDURES</v>
      </c>
      <c r="D115" s="12" t="s">
        <v>272</v>
      </c>
      <c r="E115" s="13" t="str">
        <f>TRIM(VLOOKUP(G115,'Ref-ALL NIST 800-53 Controls'!A:F,6,FALSE))</f>
        <v/>
      </c>
      <c r="F115" s="56">
        <v>0</v>
      </c>
      <c r="G115" s="2" t="str">
        <f t="shared" si="6"/>
        <v>AU-1-0</v>
      </c>
      <c r="H115" s="17" t="s">
        <v>219</v>
      </c>
      <c r="I115" s="13" t="str">
        <f t="shared" si="8"/>
        <v>Y</v>
      </c>
      <c r="J115" s="13" t="str">
        <f t="shared" si="11"/>
        <v>AU-1-0</v>
      </c>
      <c r="K115" s="13" t="str">
        <f>_xlfn.IFNA(VLOOKUP(G115,'Ref-LI-SaaS Baseline'!$D$2:$G$128,3,FALSE),"")</f>
        <v>Attest</v>
      </c>
      <c r="L115" s="13" t="str">
        <f t="shared" si="9"/>
        <v>Y</v>
      </c>
      <c r="M115" s="13" t="str">
        <f>IFERROR(VLOOKUP(G115,'Important Notes'!I:I,1,FALSE)," ")</f>
        <v>AU-1-0</v>
      </c>
      <c r="N115" s="13" t="str">
        <f t="shared" si="10"/>
        <v>Y</v>
      </c>
      <c r="O115" s="13" t="str">
        <f>IFERROR(VLOOKUP(G115,'Important Notes'!D:D,1,FALSE)," ")</f>
        <v>AU-1-0</v>
      </c>
      <c r="P115" s="13" t="str">
        <f>VLOOKUP(D115,'Ref-NIST 800-53 (Rev. 4)'!A:D,4,FALSE)</f>
        <v>P1</v>
      </c>
      <c r="Q115" s="13" t="s">
        <v>1152</v>
      </c>
    </row>
    <row r="116" spans="1:17">
      <c r="A116" s="13" t="str">
        <f t="shared" si="7"/>
        <v>AU</v>
      </c>
      <c r="B116" s="13" t="str">
        <f>VLOOKUP(A116,'Ref-Families'!A:B,2,FALSE)</f>
        <v xml:space="preserve"> Audit and Accountability</v>
      </c>
      <c r="C116" s="13" t="str">
        <f>TRIM(VLOOKUP(D116,'Ref-NIST 800-53 (Rev. 4)'!A:C,3,FALSE))</f>
        <v>AUDIT EVENTS</v>
      </c>
      <c r="D116" s="12" t="s">
        <v>27</v>
      </c>
      <c r="E116" s="13" t="str">
        <f>TRIM(VLOOKUP(G116,'Ref-ALL NIST 800-53 Controls'!A:F,6,FALSE))</f>
        <v/>
      </c>
      <c r="F116" s="55">
        <v>0</v>
      </c>
      <c r="G116" s="2" t="str">
        <f t="shared" si="6"/>
        <v>AU-2-0</v>
      </c>
      <c r="H116" s="17" t="s">
        <v>632</v>
      </c>
      <c r="I116" s="13" t="str">
        <f t="shared" si="8"/>
        <v>Y</v>
      </c>
      <c r="J116" s="13" t="str">
        <f t="shared" si="11"/>
        <v>AU-2-0</v>
      </c>
      <c r="K116" s="13" t="str">
        <f>_xlfn.IFNA(VLOOKUP(G116,'Ref-LI-SaaS Baseline'!$D$2:$G$128,3,FALSE),"")</f>
        <v>Attest</v>
      </c>
      <c r="L116" s="13" t="str">
        <f t="shared" si="9"/>
        <v>Y</v>
      </c>
      <c r="M116" s="13" t="str">
        <f>IFERROR(VLOOKUP(G116,'Important Notes'!I:I,1,FALSE)," ")</f>
        <v>AU-2-0</v>
      </c>
      <c r="N116" s="13" t="str">
        <f t="shared" si="10"/>
        <v>Y</v>
      </c>
      <c r="O116" s="13" t="str">
        <f>IFERROR(VLOOKUP(G116,'Important Notes'!D:D,1,FALSE)," ")</f>
        <v>AU-2-0</v>
      </c>
      <c r="P116" s="13" t="str">
        <f>VLOOKUP(D116,'Ref-NIST 800-53 (Rev. 4)'!A:D,4,FALSE)</f>
        <v>P1</v>
      </c>
      <c r="Q116" s="13" t="s">
        <v>1152</v>
      </c>
    </row>
    <row r="117" spans="1:17">
      <c r="A117" s="13" t="str">
        <f t="shared" si="7"/>
        <v>AU</v>
      </c>
      <c r="B117" s="13" t="str">
        <f>VLOOKUP(A117,'Ref-Families'!A:B,2,FALSE)</f>
        <v xml:space="preserve"> Audit and Accountability</v>
      </c>
      <c r="C117" s="13" t="str">
        <f>TRIM(VLOOKUP(D117,'Ref-NIST 800-53 (Rev. 4)'!A:C,3,FALSE))</f>
        <v>AUDIT EVENTS</v>
      </c>
      <c r="D117" s="12" t="s">
        <v>27</v>
      </c>
      <c r="E117" s="13" t="str">
        <f>TRIM(VLOOKUP(G117,'Ref-ALL NIST 800-53 Controls'!A:F,6,FALSE))</f>
        <v>COMPILATION OF AUDIT RECORDS FROM MULTIPLE SOURCES</v>
      </c>
      <c r="F117" s="55">
        <v>1</v>
      </c>
      <c r="G117" s="2" t="str">
        <f t="shared" si="6"/>
        <v>AU-2-1</v>
      </c>
      <c r="H117" s="17" t="s">
        <v>611</v>
      </c>
      <c r="I117" s="13" t="str">
        <f t="shared" si="8"/>
        <v>N</v>
      </c>
      <c r="J117" s="13"/>
      <c r="K117" s="13" t="str">
        <f>_xlfn.IFNA(VLOOKUP(G117,'Ref-LI-SaaS Baseline'!$D$2:$G$128,3,FALSE),"")</f>
        <v/>
      </c>
      <c r="L117" s="13" t="str">
        <f t="shared" si="9"/>
        <v>N</v>
      </c>
      <c r="M117" s="13" t="str">
        <f>IFERROR(VLOOKUP(G117,'Important Notes'!I:I,1,FALSE)," ")</f>
        <v xml:space="preserve"> </v>
      </c>
      <c r="N117" s="13" t="str">
        <f t="shared" si="10"/>
        <v>N</v>
      </c>
      <c r="O117" s="13" t="str">
        <f>IFERROR(VLOOKUP(G117,'Important Notes'!D:D,1,FALSE)," ")</f>
        <v xml:space="preserve"> </v>
      </c>
      <c r="P117" s="13" t="str">
        <f>VLOOKUP(D117,'Ref-NIST 800-53 (Rev. 4)'!A:D,4,FALSE)</f>
        <v>P1</v>
      </c>
      <c r="Q117" s="13" t="s">
        <v>1152</v>
      </c>
    </row>
    <row r="118" spans="1:17">
      <c r="A118" s="13" t="str">
        <f t="shared" si="7"/>
        <v>AU</v>
      </c>
      <c r="B118" s="13" t="str">
        <f>VLOOKUP(A118,'Ref-Families'!A:B,2,FALSE)</f>
        <v xml:space="preserve"> Audit and Accountability</v>
      </c>
      <c r="C118" s="13" t="str">
        <f>TRIM(VLOOKUP(D118,'Ref-NIST 800-53 (Rev. 4)'!A:C,3,FALSE))</f>
        <v>AUDIT EVENTS</v>
      </c>
      <c r="D118" s="12" t="s">
        <v>27</v>
      </c>
      <c r="E118" s="13" t="str">
        <f>TRIM(VLOOKUP(G118,'Ref-ALL NIST 800-53 Controls'!A:F,6,FALSE))</f>
        <v>SELECTION OF AUDIT EVENTS BY COMPONENT</v>
      </c>
      <c r="F118" s="55">
        <v>2</v>
      </c>
      <c r="G118" s="2" t="str">
        <f t="shared" si="6"/>
        <v>AU-2-2</v>
      </c>
      <c r="H118" s="17" t="s">
        <v>611</v>
      </c>
      <c r="I118" s="13" t="str">
        <f t="shared" si="8"/>
        <v>N</v>
      </c>
      <c r="J118" s="13"/>
      <c r="K118" s="13" t="str">
        <f>_xlfn.IFNA(VLOOKUP(G118,'Ref-LI-SaaS Baseline'!$D$2:$G$128,3,FALSE),"")</f>
        <v/>
      </c>
      <c r="L118" s="13" t="str">
        <f t="shared" si="9"/>
        <v>N</v>
      </c>
      <c r="M118" s="13" t="str">
        <f>IFERROR(VLOOKUP(G118,'Important Notes'!I:I,1,FALSE)," ")</f>
        <v xml:space="preserve"> </v>
      </c>
      <c r="N118" s="13" t="str">
        <f t="shared" si="10"/>
        <v>N</v>
      </c>
      <c r="O118" s="13" t="str">
        <f>IFERROR(VLOOKUP(G118,'Important Notes'!D:D,1,FALSE)," ")</f>
        <v xml:space="preserve"> </v>
      </c>
      <c r="P118" s="13" t="str">
        <f>VLOOKUP(D118,'Ref-NIST 800-53 (Rev. 4)'!A:D,4,FALSE)</f>
        <v>P1</v>
      </c>
      <c r="Q118" s="13" t="s">
        <v>1152</v>
      </c>
    </row>
    <row r="119" spans="1:17">
      <c r="A119" s="13" t="str">
        <f t="shared" si="7"/>
        <v>AU</v>
      </c>
      <c r="B119" s="13" t="str">
        <f>VLOOKUP(A119,'Ref-Families'!A:B,2,FALSE)</f>
        <v xml:space="preserve"> Audit and Accountability</v>
      </c>
      <c r="C119" s="13" t="str">
        <f>TRIM(VLOOKUP(D119,'Ref-NIST 800-53 (Rev. 4)'!A:C,3,FALSE))</f>
        <v>AUDIT EVENTS</v>
      </c>
      <c r="D119" s="12" t="s">
        <v>27</v>
      </c>
      <c r="E119" s="13" t="str">
        <f>TRIM(VLOOKUP(G119,'Ref-ALL NIST 800-53 Controls'!A:F,6,FALSE))</f>
        <v>REVIEWS AND UPDATES</v>
      </c>
      <c r="F119" s="55">
        <v>3</v>
      </c>
      <c r="G119" s="2" t="str">
        <f t="shared" si="6"/>
        <v>AU-2-3</v>
      </c>
      <c r="H119" s="17" t="s">
        <v>609</v>
      </c>
      <c r="I119" s="13" t="str">
        <f t="shared" si="8"/>
        <v>N</v>
      </c>
      <c r="J119" s="13"/>
      <c r="K119" s="13" t="str">
        <f>_xlfn.IFNA(VLOOKUP(G119,'Ref-LI-SaaS Baseline'!$D$2:$G$128,3,FALSE),"")</f>
        <v/>
      </c>
      <c r="L119" s="13" t="str">
        <f t="shared" si="9"/>
        <v>Y</v>
      </c>
      <c r="M119" s="13" t="str">
        <f>IFERROR(VLOOKUP(G119,'Important Notes'!I:I,1,FALSE)," ")</f>
        <v>AU-2-3</v>
      </c>
      <c r="N119" s="13" t="str">
        <f t="shared" si="10"/>
        <v>Y</v>
      </c>
      <c r="O119" s="13" t="str">
        <f>IFERROR(VLOOKUP(G119,'Important Notes'!D:D,1,FALSE)," ")</f>
        <v>AU-2-3</v>
      </c>
      <c r="P119" s="13" t="str">
        <f>VLOOKUP(D119,'Ref-NIST 800-53 (Rev. 4)'!A:D,4,FALSE)</f>
        <v>P1</v>
      </c>
      <c r="Q119" s="13" t="s">
        <v>1152</v>
      </c>
    </row>
    <row r="120" spans="1:17">
      <c r="A120" s="13" t="str">
        <f t="shared" si="7"/>
        <v>AU</v>
      </c>
      <c r="B120" s="13" t="str">
        <f>VLOOKUP(A120,'Ref-Families'!A:B,2,FALSE)</f>
        <v xml:space="preserve"> Audit and Accountability</v>
      </c>
      <c r="C120" s="13" t="str">
        <f>TRIM(VLOOKUP(D120,'Ref-NIST 800-53 (Rev. 4)'!A:C,3,FALSE))</f>
        <v>AUDIT EVENTS</v>
      </c>
      <c r="D120" s="12" t="s">
        <v>27</v>
      </c>
      <c r="E120" s="13" t="str">
        <f>TRIM(VLOOKUP(G120,'Ref-ALL NIST 800-53 Controls'!A:F,6,FALSE))</f>
        <v>PRIVILEGED FUNCTIONS</v>
      </c>
      <c r="F120" s="55">
        <v>4</v>
      </c>
      <c r="G120" s="2" t="str">
        <f t="shared" si="6"/>
        <v>AU-2-4</v>
      </c>
      <c r="H120" s="17" t="s">
        <v>611</v>
      </c>
      <c r="I120" s="13" t="str">
        <f t="shared" si="8"/>
        <v>N</v>
      </c>
      <c r="J120" s="13"/>
      <c r="K120" s="13" t="str">
        <f>_xlfn.IFNA(VLOOKUP(G120,'Ref-LI-SaaS Baseline'!$D$2:$G$128,3,FALSE),"")</f>
        <v/>
      </c>
      <c r="L120" s="13" t="str">
        <f t="shared" si="9"/>
        <v>N</v>
      </c>
      <c r="M120" s="13" t="str">
        <f>IFERROR(VLOOKUP(G120,'Important Notes'!I:I,1,FALSE)," ")</f>
        <v xml:space="preserve"> </v>
      </c>
      <c r="N120" s="13" t="str">
        <f t="shared" si="10"/>
        <v>N</v>
      </c>
      <c r="O120" s="13" t="str">
        <f>IFERROR(VLOOKUP(G120,'Important Notes'!D:D,1,FALSE)," ")</f>
        <v xml:space="preserve"> </v>
      </c>
      <c r="P120" s="13" t="str">
        <f>VLOOKUP(D120,'Ref-NIST 800-53 (Rev. 4)'!A:D,4,FALSE)</f>
        <v>P1</v>
      </c>
      <c r="Q120" s="13" t="s">
        <v>1152</v>
      </c>
    </row>
    <row r="121" spans="1:17">
      <c r="A121" s="13" t="str">
        <f t="shared" si="7"/>
        <v>AU</v>
      </c>
      <c r="B121" s="13" t="str">
        <f>VLOOKUP(A121,'Ref-Families'!A:B,2,FALSE)</f>
        <v xml:space="preserve"> Audit and Accountability</v>
      </c>
      <c r="C121" s="13" t="str">
        <f>TRIM(VLOOKUP(D121,'Ref-NIST 800-53 (Rev. 4)'!A:C,3,FALSE))</f>
        <v>CONTENT OF AUDIT RECORDS</v>
      </c>
      <c r="D121" s="12" t="s">
        <v>49</v>
      </c>
      <c r="E121" s="13" t="str">
        <f>TRIM(VLOOKUP(G121,'Ref-ALL NIST 800-53 Controls'!A:F,6,FALSE))</f>
        <v/>
      </c>
      <c r="F121" s="55">
        <v>0</v>
      </c>
      <c r="G121" s="2" t="str">
        <f t="shared" si="6"/>
        <v>AU-3-0</v>
      </c>
      <c r="H121" s="17" t="s">
        <v>622</v>
      </c>
      <c r="I121" s="13" t="str">
        <f t="shared" si="8"/>
        <v>Y</v>
      </c>
      <c r="J121" s="13" t="str">
        <f t="shared" si="11"/>
        <v>AU-3-0</v>
      </c>
      <c r="K121" s="13" t="str">
        <f>_xlfn.IFNA(VLOOKUP(G121,'Ref-LI-SaaS Baseline'!$D$2:$G$128,3,FALSE),"")</f>
        <v>Document and Assess</v>
      </c>
      <c r="L121" s="13" t="str">
        <f t="shared" si="9"/>
        <v>Y</v>
      </c>
      <c r="M121" s="13" t="str">
        <f>IFERROR(VLOOKUP(G121,'Important Notes'!I:I,1,FALSE)," ")</f>
        <v>AU-3-0</v>
      </c>
      <c r="N121" s="13" t="str">
        <f t="shared" si="10"/>
        <v>Y</v>
      </c>
      <c r="O121" s="13" t="str">
        <f>IFERROR(VLOOKUP(G121,'Important Notes'!D:D,1,FALSE)," ")</f>
        <v>AU-3-0</v>
      </c>
      <c r="P121" s="13" t="str">
        <f>VLOOKUP(D121,'Ref-NIST 800-53 (Rev. 4)'!A:D,4,FALSE)</f>
        <v>P1</v>
      </c>
      <c r="Q121" s="13" t="s">
        <v>1152</v>
      </c>
    </row>
    <row r="122" spans="1:17">
      <c r="A122" s="13" t="str">
        <f t="shared" si="7"/>
        <v>AU</v>
      </c>
      <c r="B122" s="13" t="str">
        <f>VLOOKUP(A122,'Ref-Families'!A:B,2,FALSE)</f>
        <v xml:space="preserve"> Audit and Accountability</v>
      </c>
      <c r="C122" s="13" t="str">
        <f>TRIM(VLOOKUP(D122,'Ref-NIST 800-53 (Rev. 4)'!A:C,3,FALSE))</f>
        <v>CONTENT OF AUDIT RECORDS</v>
      </c>
      <c r="D122" s="12" t="s">
        <v>49</v>
      </c>
      <c r="E122" s="13" t="str">
        <f>TRIM(VLOOKUP(G122,'Ref-ALL NIST 800-53 Controls'!A:F,6,FALSE))</f>
        <v>ADDITIONAL AUDIT INFORMATION</v>
      </c>
      <c r="F122" s="55">
        <v>1</v>
      </c>
      <c r="G122" s="2" t="str">
        <f t="shared" si="6"/>
        <v>AU-3-1</v>
      </c>
      <c r="H122" s="17" t="s">
        <v>609</v>
      </c>
      <c r="I122" s="13" t="str">
        <f t="shared" si="8"/>
        <v>N</v>
      </c>
      <c r="J122" s="13"/>
      <c r="K122" s="13" t="str">
        <f>_xlfn.IFNA(VLOOKUP(G122,'Ref-LI-SaaS Baseline'!$D$2:$G$128,3,FALSE),"")</f>
        <v/>
      </c>
      <c r="L122" s="13" t="str">
        <f t="shared" si="9"/>
        <v>Y</v>
      </c>
      <c r="M122" s="13" t="str">
        <f>IFERROR(VLOOKUP(G122,'Important Notes'!I:I,1,FALSE)," ")</f>
        <v>AU-3-1</v>
      </c>
      <c r="N122" s="13" t="str">
        <f t="shared" si="10"/>
        <v>Y</v>
      </c>
      <c r="O122" s="13" t="str">
        <f>IFERROR(VLOOKUP(G122,'Important Notes'!D:D,1,FALSE)," ")</f>
        <v>AU-3-1</v>
      </c>
      <c r="P122" s="13" t="str">
        <f>VLOOKUP(D122,'Ref-NIST 800-53 (Rev. 4)'!A:D,4,FALSE)</f>
        <v>P1</v>
      </c>
      <c r="Q122" s="13" t="s">
        <v>1152</v>
      </c>
    </row>
    <row r="123" spans="1:17">
      <c r="A123" s="13" t="str">
        <f t="shared" si="7"/>
        <v>AU</v>
      </c>
      <c r="B123" s="13" t="str">
        <f>VLOOKUP(A123,'Ref-Families'!A:B,2,FALSE)</f>
        <v xml:space="preserve"> Audit and Accountability</v>
      </c>
      <c r="C123" s="13" t="str">
        <f>TRIM(VLOOKUP(D123,'Ref-NIST 800-53 (Rev. 4)'!A:C,3,FALSE))</f>
        <v>CONTENT OF AUDIT RECORDS</v>
      </c>
      <c r="D123" s="12" t="s">
        <v>49</v>
      </c>
      <c r="E123" s="13" t="str">
        <f>TRIM(VLOOKUP(G123,'Ref-ALL NIST 800-53 Controls'!A:F,6,FALSE))</f>
        <v>CENTRALIZED MANAGEMENT OF PLANNED AUDIT RECORD CONTENT</v>
      </c>
      <c r="F123" s="55">
        <v>2</v>
      </c>
      <c r="G123" s="2" t="str">
        <f t="shared" si="6"/>
        <v>AU-3-2</v>
      </c>
      <c r="H123" s="17" t="s">
        <v>50</v>
      </c>
      <c r="I123" s="13" t="str">
        <f t="shared" si="8"/>
        <v>N</v>
      </c>
      <c r="J123" s="13"/>
      <c r="K123" s="13" t="str">
        <f>_xlfn.IFNA(VLOOKUP(G123,'Ref-LI-SaaS Baseline'!$D$2:$G$128,3,FALSE),"")</f>
        <v/>
      </c>
      <c r="L123" s="13" t="str">
        <f t="shared" si="9"/>
        <v>N</v>
      </c>
      <c r="M123" s="13" t="str">
        <f>IFERROR(VLOOKUP(G123,'Important Notes'!I:I,1,FALSE)," ")</f>
        <v xml:space="preserve"> </v>
      </c>
      <c r="N123" s="13" t="str">
        <f t="shared" si="10"/>
        <v>Y</v>
      </c>
      <c r="O123" s="13" t="str">
        <f>IFERROR(VLOOKUP(G123,'Important Notes'!D:D,1,FALSE)," ")</f>
        <v>AU-3-2</v>
      </c>
      <c r="P123" s="13" t="str">
        <f>VLOOKUP(D123,'Ref-NIST 800-53 (Rev. 4)'!A:D,4,FALSE)</f>
        <v>P1</v>
      </c>
      <c r="Q123" s="13" t="s">
        <v>1152</v>
      </c>
    </row>
    <row r="124" spans="1:17">
      <c r="A124" s="13" t="str">
        <f t="shared" si="7"/>
        <v>AU</v>
      </c>
      <c r="B124" s="13" t="str">
        <f>VLOOKUP(A124,'Ref-Families'!A:B,2,FALSE)</f>
        <v xml:space="preserve"> Audit and Accountability</v>
      </c>
      <c r="C124" s="13" t="str">
        <f>TRIM(VLOOKUP(D124,'Ref-NIST 800-53 (Rev. 4)'!A:C,3,FALSE))</f>
        <v>AUDIT STORAGE CAPACITY</v>
      </c>
      <c r="D124" s="12" t="s">
        <v>279</v>
      </c>
      <c r="E124" s="13" t="str">
        <f>TRIM(VLOOKUP(G124,'Ref-ALL NIST 800-53 Controls'!A:F,6,FALSE))</f>
        <v/>
      </c>
      <c r="F124" s="56">
        <v>0</v>
      </c>
      <c r="G124" s="2" t="str">
        <f t="shared" si="6"/>
        <v>AU-4-0</v>
      </c>
      <c r="H124" s="17" t="s">
        <v>633</v>
      </c>
      <c r="I124" s="13" t="str">
        <f t="shared" si="8"/>
        <v>Y</v>
      </c>
      <c r="J124" s="13" t="str">
        <f t="shared" si="11"/>
        <v>AU-4-0</v>
      </c>
      <c r="K124" s="13" t="str">
        <f>_xlfn.IFNA(VLOOKUP(G124,'Ref-LI-SaaS Baseline'!$D$2:$G$128,3,FALSE),"")</f>
        <v>NSO</v>
      </c>
      <c r="L124" s="13" t="str">
        <f t="shared" si="9"/>
        <v>Y</v>
      </c>
      <c r="M124" s="13" t="str">
        <f>IFERROR(VLOOKUP(G124,'Important Notes'!I:I,1,FALSE)," ")</f>
        <v>AU-4-0</v>
      </c>
      <c r="N124" s="13" t="str">
        <f t="shared" si="10"/>
        <v>Y</v>
      </c>
      <c r="O124" s="13" t="str">
        <f>IFERROR(VLOOKUP(G124,'Important Notes'!D:D,1,FALSE)," ")</f>
        <v>AU-4-0</v>
      </c>
      <c r="P124" s="13" t="str">
        <f>VLOOKUP(D124,'Ref-NIST 800-53 (Rev. 4)'!A:D,4,FALSE)</f>
        <v>P1</v>
      </c>
      <c r="Q124" s="13" t="s">
        <v>1152</v>
      </c>
    </row>
    <row r="125" spans="1:17">
      <c r="A125" s="13" t="str">
        <f t="shared" si="7"/>
        <v>AU</v>
      </c>
      <c r="B125" s="13" t="str">
        <f>VLOOKUP(A125,'Ref-Families'!A:B,2,FALSE)</f>
        <v xml:space="preserve"> Audit and Accountability</v>
      </c>
      <c r="C125" s="13" t="str">
        <f>TRIM(VLOOKUP(D125,'Ref-NIST 800-53 (Rev. 4)'!A:C,3,FALSE))</f>
        <v>AUDIT STORAGE CAPACITY</v>
      </c>
      <c r="D125" s="12" t="s">
        <v>279</v>
      </c>
      <c r="E125" s="13" t="str">
        <f>TRIM(VLOOKUP(G125,'Ref-ALL NIST 800-53 Controls'!A:F,6,FALSE))</f>
        <v>TRANSFER TO ALTERNATE STORAGE</v>
      </c>
      <c r="F125" s="55">
        <v>1</v>
      </c>
      <c r="G125" s="2" t="str">
        <f t="shared" si="6"/>
        <v>AU-4-1</v>
      </c>
      <c r="H125" s="17" t="s">
        <v>609</v>
      </c>
      <c r="I125" s="13" t="str">
        <f t="shared" si="8"/>
        <v>N</v>
      </c>
      <c r="J125" s="13"/>
      <c r="K125" s="13" t="str">
        <f>_xlfn.IFNA(VLOOKUP(G125,'Ref-LI-SaaS Baseline'!$D$2:$G$128,3,FALSE),"")</f>
        <v/>
      </c>
      <c r="L125" s="13" t="str">
        <f t="shared" si="9"/>
        <v>N</v>
      </c>
      <c r="M125" s="13" t="str">
        <f>IFERROR(VLOOKUP(G125,'Important Notes'!I:I,1,FALSE)," ")</f>
        <v xml:space="preserve"> </v>
      </c>
      <c r="N125" s="13" t="str">
        <f t="shared" si="10"/>
        <v>N</v>
      </c>
      <c r="O125" s="13" t="str">
        <f>IFERROR(VLOOKUP(G125,'Important Notes'!D:D,1,FALSE)," ")</f>
        <v xml:space="preserve"> </v>
      </c>
      <c r="P125" s="13" t="str">
        <f>VLOOKUP(D125,'Ref-NIST 800-53 (Rev. 4)'!A:D,4,FALSE)</f>
        <v>P1</v>
      </c>
      <c r="Q125" s="13" t="s">
        <v>1152</v>
      </c>
    </row>
    <row r="126" spans="1:17">
      <c r="A126" s="13" t="str">
        <f t="shared" si="7"/>
        <v>AU</v>
      </c>
      <c r="B126" s="13" t="str">
        <f>VLOOKUP(A126,'Ref-Families'!A:B,2,FALSE)</f>
        <v xml:space="preserve"> Audit and Accountability</v>
      </c>
      <c r="C126" s="13" t="str">
        <f>TRIM(VLOOKUP(D126,'Ref-NIST 800-53 (Rev. 4)'!A:C,3,FALSE))</f>
        <v>RESPONSE TO AUDIT PROCESSING FAILURES</v>
      </c>
      <c r="D126" s="12" t="s">
        <v>51</v>
      </c>
      <c r="E126" s="13" t="str">
        <f>TRIM(VLOOKUP(G126,'Ref-ALL NIST 800-53 Controls'!A:F,6,FALSE))</f>
        <v/>
      </c>
      <c r="F126" s="55">
        <v>0</v>
      </c>
      <c r="G126" s="2" t="str">
        <f t="shared" si="6"/>
        <v>AU-5-0</v>
      </c>
      <c r="H126" s="17" t="s">
        <v>634</v>
      </c>
      <c r="I126" s="13" t="str">
        <f t="shared" si="8"/>
        <v>Y</v>
      </c>
      <c r="J126" s="13" t="str">
        <f t="shared" si="11"/>
        <v>AU-5-0</v>
      </c>
      <c r="K126" s="13" t="str">
        <f>_xlfn.IFNA(VLOOKUP(G126,'Ref-LI-SaaS Baseline'!$D$2:$G$128,3,FALSE),"")</f>
        <v>Document and Assess</v>
      </c>
      <c r="L126" s="13" t="str">
        <f t="shared" si="9"/>
        <v>Y</v>
      </c>
      <c r="M126" s="13" t="str">
        <f>IFERROR(VLOOKUP(G126,'Important Notes'!I:I,1,FALSE)," ")</f>
        <v>AU-5-0</v>
      </c>
      <c r="N126" s="13" t="str">
        <f t="shared" si="10"/>
        <v>Y</v>
      </c>
      <c r="O126" s="13" t="str">
        <f>IFERROR(VLOOKUP(G126,'Important Notes'!D:D,1,FALSE)," ")</f>
        <v>AU-5-0</v>
      </c>
      <c r="P126" s="13" t="str">
        <f>VLOOKUP(D126,'Ref-NIST 800-53 (Rev. 4)'!A:D,4,FALSE)</f>
        <v>P1</v>
      </c>
      <c r="Q126" s="13" t="s">
        <v>1152</v>
      </c>
    </row>
    <row r="127" spans="1:17">
      <c r="A127" s="13" t="str">
        <f t="shared" si="7"/>
        <v>AU</v>
      </c>
      <c r="B127" s="13" t="str">
        <f>VLOOKUP(A127,'Ref-Families'!A:B,2,FALSE)</f>
        <v xml:space="preserve"> Audit and Accountability</v>
      </c>
      <c r="C127" s="13" t="str">
        <f>TRIM(VLOOKUP(D127,'Ref-NIST 800-53 (Rev. 4)'!A:C,3,FALSE))</f>
        <v>RESPONSE TO AUDIT PROCESSING FAILURES</v>
      </c>
      <c r="D127" s="12" t="s">
        <v>51</v>
      </c>
      <c r="E127" s="13" t="str">
        <f>TRIM(VLOOKUP(G127,'Ref-ALL NIST 800-53 Controls'!A:F,6,FALSE))</f>
        <v>AUDIT STORAGE CAPACITY</v>
      </c>
      <c r="F127" s="55">
        <v>1</v>
      </c>
      <c r="G127" s="2" t="str">
        <f t="shared" si="6"/>
        <v>AU-5-1</v>
      </c>
      <c r="H127" s="17" t="s">
        <v>609</v>
      </c>
      <c r="I127" s="13" t="str">
        <f t="shared" si="8"/>
        <v>N</v>
      </c>
      <c r="J127" s="13"/>
      <c r="K127" s="13" t="str">
        <f>_xlfn.IFNA(VLOOKUP(G127,'Ref-LI-SaaS Baseline'!$D$2:$G$128,3,FALSE),"")</f>
        <v/>
      </c>
      <c r="L127" s="13" t="str">
        <f t="shared" si="9"/>
        <v>N</v>
      </c>
      <c r="M127" s="13" t="str">
        <f>IFERROR(VLOOKUP(G127,'Important Notes'!I:I,1,FALSE)," ")</f>
        <v xml:space="preserve"> </v>
      </c>
      <c r="N127" s="13" t="str">
        <f t="shared" si="10"/>
        <v>Y</v>
      </c>
      <c r="O127" s="13" t="str">
        <f>IFERROR(VLOOKUP(G127,'Important Notes'!D:D,1,FALSE)," ")</f>
        <v>AU-5-1</v>
      </c>
      <c r="P127" s="13" t="str">
        <f>VLOOKUP(D127,'Ref-NIST 800-53 (Rev. 4)'!A:D,4,FALSE)</f>
        <v>P1</v>
      </c>
      <c r="Q127" s="13" t="s">
        <v>1152</v>
      </c>
    </row>
    <row r="128" spans="1:17">
      <c r="A128" s="13" t="str">
        <f t="shared" si="7"/>
        <v>AU</v>
      </c>
      <c r="B128" s="13" t="str">
        <f>VLOOKUP(A128,'Ref-Families'!A:B,2,FALSE)</f>
        <v xml:space="preserve"> Audit and Accountability</v>
      </c>
      <c r="C128" s="13" t="str">
        <f>TRIM(VLOOKUP(D128,'Ref-NIST 800-53 (Rev. 4)'!A:C,3,FALSE))</f>
        <v>RESPONSE TO AUDIT PROCESSING FAILURES</v>
      </c>
      <c r="D128" s="12" t="s">
        <v>51</v>
      </c>
      <c r="E128" s="13" t="str">
        <f>TRIM(VLOOKUP(G128,'Ref-ALL NIST 800-53 Controls'!A:F,6,FALSE))</f>
        <v>REAL-TIME ALERTS</v>
      </c>
      <c r="F128" s="55">
        <v>2</v>
      </c>
      <c r="G128" s="2" t="str">
        <f t="shared" si="6"/>
        <v>AU-5-2</v>
      </c>
      <c r="H128" s="17" t="s">
        <v>609</v>
      </c>
      <c r="I128" s="13" t="str">
        <f t="shared" si="8"/>
        <v>N</v>
      </c>
      <c r="J128" s="13"/>
      <c r="K128" s="13" t="str">
        <f>_xlfn.IFNA(VLOOKUP(G128,'Ref-LI-SaaS Baseline'!$D$2:$G$128,3,FALSE),"")</f>
        <v/>
      </c>
      <c r="L128" s="13" t="str">
        <f t="shared" si="9"/>
        <v>N</v>
      </c>
      <c r="M128" s="13" t="str">
        <f>IFERROR(VLOOKUP(G128,'Important Notes'!I:I,1,FALSE)," ")</f>
        <v xml:space="preserve"> </v>
      </c>
      <c r="N128" s="13" t="str">
        <f t="shared" si="10"/>
        <v>Y</v>
      </c>
      <c r="O128" s="13" t="str">
        <f>IFERROR(VLOOKUP(G128,'Important Notes'!D:D,1,FALSE)," ")</f>
        <v>AU-5-2</v>
      </c>
      <c r="P128" s="13" t="str">
        <f>VLOOKUP(D128,'Ref-NIST 800-53 (Rev. 4)'!A:D,4,FALSE)</f>
        <v>P1</v>
      </c>
      <c r="Q128" s="13" t="s">
        <v>1152</v>
      </c>
    </row>
    <row r="129" spans="1:17">
      <c r="A129" s="13" t="str">
        <f t="shared" si="7"/>
        <v>AU</v>
      </c>
      <c r="B129" s="13" t="str">
        <f>VLOOKUP(A129,'Ref-Families'!A:B,2,FALSE)</f>
        <v xml:space="preserve"> Audit and Accountability</v>
      </c>
      <c r="C129" s="13" t="str">
        <f>TRIM(VLOOKUP(D129,'Ref-NIST 800-53 (Rev. 4)'!A:C,3,FALSE))</f>
        <v>RESPONSE TO AUDIT PROCESSING FAILURES</v>
      </c>
      <c r="D129" s="12" t="s">
        <v>51</v>
      </c>
      <c r="E129" s="13" t="str">
        <f>TRIM(VLOOKUP(G129,'Ref-ALL NIST 800-53 Controls'!A:F,6,FALSE))</f>
        <v>CONFIGURABLE TRAFFIC VOLUME THRESHOLDS</v>
      </c>
      <c r="F129" s="55">
        <v>3</v>
      </c>
      <c r="G129" s="2" t="str">
        <f t="shared" si="6"/>
        <v>AU-5-3</v>
      </c>
      <c r="H129" s="17" t="s">
        <v>609</v>
      </c>
      <c r="I129" s="13" t="str">
        <f t="shared" si="8"/>
        <v>N</v>
      </c>
      <c r="J129" s="13"/>
      <c r="K129" s="13" t="str">
        <f>_xlfn.IFNA(VLOOKUP(G129,'Ref-LI-SaaS Baseline'!$D$2:$G$128,3,FALSE),"")</f>
        <v/>
      </c>
      <c r="L129" s="13" t="str">
        <f t="shared" si="9"/>
        <v>N</v>
      </c>
      <c r="M129" s="13" t="str">
        <f>IFERROR(VLOOKUP(G129,'Important Notes'!I:I,1,FALSE)," ")</f>
        <v xml:space="preserve"> </v>
      </c>
      <c r="N129" s="13" t="str">
        <f t="shared" si="10"/>
        <v>N</v>
      </c>
      <c r="O129" s="13" t="str">
        <f>IFERROR(VLOOKUP(G129,'Important Notes'!D:D,1,FALSE)," ")</f>
        <v xml:space="preserve"> </v>
      </c>
      <c r="P129" s="13" t="str">
        <f>VLOOKUP(D129,'Ref-NIST 800-53 (Rev. 4)'!A:D,4,FALSE)</f>
        <v>P1</v>
      </c>
      <c r="Q129" s="13" t="s">
        <v>1152</v>
      </c>
    </row>
    <row r="130" spans="1:17">
      <c r="A130" s="13" t="str">
        <f t="shared" si="7"/>
        <v>AU</v>
      </c>
      <c r="B130" s="13" t="str">
        <f>VLOOKUP(A130,'Ref-Families'!A:B,2,FALSE)</f>
        <v xml:space="preserve"> Audit and Accountability</v>
      </c>
      <c r="C130" s="13" t="str">
        <f>TRIM(VLOOKUP(D130,'Ref-NIST 800-53 (Rev. 4)'!A:C,3,FALSE))</f>
        <v>RESPONSE TO AUDIT PROCESSING FAILURES</v>
      </c>
      <c r="D130" s="12" t="s">
        <v>51</v>
      </c>
      <c r="E130" s="13" t="str">
        <f>TRIM(VLOOKUP(G130,'Ref-ALL NIST 800-53 Controls'!A:F,6,FALSE))</f>
        <v>SHUTDOWN ON FAILURE</v>
      </c>
      <c r="F130" s="55">
        <v>4</v>
      </c>
      <c r="G130" s="2" t="str">
        <f t="shared" ref="G130:G193" si="12">CONCATENATE(D130,"-",F130)</f>
        <v>AU-5-4</v>
      </c>
      <c r="H130" s="17" t="s">
        <v>52</v>
      </c>
      <c r="I130" s="13" t="str">
        <f t="shared" si="8"/>
        <v>N</v>
      </c>
      <c r="J130" s="13"/>
      <c r="K130" s="13" t="str">
        <f>_xlfn.IFNA(VLOOKUP(G130,'Ref-LI-SaaS Baseline'!$D$2:$G$128,3,FALSE),"")</f>
        <v/>
      </c>
      <c r="L130" s="13" t="str">
        <f t="shared" si="9"/>
        <v>N</v>
      </c>
      <c r="M130" s="13" t="str">
        <f>IFERROR(VLOOKUP(G130,'Important Notes'!I:I,1,FALSE)," ")</f>
        <v xml:space="preserve"> </v>
      </c>
      <c r="N130" s="13" t="str">
        <f t="shared" si="10"/>
        <v>N</v>
      </c>
      <c r="O130" s="13" t="str">
        <f>IFERROR(VLOOKUP(G130,'Important Notes'!D:D,1,FALSE)," ")</f>
        <v xml:space="preserve"> </v>
      </c>
      <c r="P130" s="13" t="str">
        <f>VLOOKUP(D130,'Ref-NIST 800-53 (Rev. 4)'!A:D,4,FALSE)</f>
        <v>P1</v>
      </c>
      <c r="Q130" s="13" t="s">
        <v>1152</v>
      </c>
    </row>
    <row r="131" spans="1:17" ht="45">
      <c r="A131" s="13" t="str">
        <f t="shared" ref="A131:A194" si="13">LEFT(D131,2)</f>
        <v>AU</v>
      </c>
      <c r="B131" s="13" t="str">
        <f>VLOOKUP(A131,'Ref-Families'!A:B,2,FALSE)</f>
        <v xml:space="preserve"> Audit and Accountability</v>
      </c>
      <c r="C131" s="13" t="str">
        <f>TRIM(VLOOKUP(D131,'Ref-NIST 800-53 (Rev. 4)'!A:C,3,FALSE))</f>
        <v>AUDIT REVIEW, ANALYSIS, AND REPORTING</v>
      </c>
      <c r="D131" s="12" t="s">
        <v>53</v>
      </c>
      <c r="E131" s="13" t="str">
        <f>TRIM(VLOOKUP(G131,'Ref-ALL NIST 800-53 Controls'!A:F,6,FALSE))</f>
        <v/>
      </c>
      <c r="F131" s="55">
        <v>0</v>
      </c>
      <c r="G131" s="2" t="str">
        <f t="shared" si="12"/>
        <v>AU-6-0</v>
      </c>
      <c r="H131" s="17" t="s">
        <v>635</v>
      </c>
      <c r="I131" s="13" t="str">
        <f t="shared" ref="I131:I194" si="14">IF(J131 = "", "N", "Y")</f>
        <v>Y</v>
      </c>
      <c r="J131" s="13" t="str">
        <f t="shared" ref="J131:J191" si="15">G131</f>
        <v>AU-6-0</v>
      </c>
      <c r="K131" s="13" t="str">
        <f>_xlfn.IFNA(VLOOKUP(G131,'Ref-LI-SaaS Baseline'!$D$2:$G$128,3,FALSE),"")</f>
        <v>Document and Assess</v>
      </c>
      <c r="L131" s="13" t="str">
        <f t="shared" ref="L131:L194" si="16">IF(M131=" ","N","Y")</f>
        <v>Y</v>
      </c>
      <c r="M131" s="13" t="str">
        <f>IFERROR(VLOOKUP(G131,'Important Notes'!I:I,1,FALSE)," ")</f>
        <v>AU-6-0</v>
      </c>
      <c r="N131" s="13" t="str">
        <f t="shared" ref="N131:N194" si="17">IF(O131= " ", "N", "Y")</f>
        <v>Y</v>
      </c>
      <c r="O131" s="13" t="str">
        <f>IFERROR(VLOOKUP(G131,'Important Notes'!D:D,1,FALSE)," ")</f>
        <v>AU-6-0</v>
      </c>
      <c r="P131" s="13" t="str">
        <f>VLOOKUP(D131,'Ref-NIST 800-53 (Rev. 4)'!A:D,4,FALSE)</f>
        <v>P1</v>
      </c>
      <c r="Q131" s="13" t="s">
        <v>1152</v>
      </c>
    </row>
    <row r="132" spans="1:17">
      <c r="A132" s="13" t="str">
        <f t="shared" si="13"/>
        <v>AU</v>
      </c>
      <c r="B132" s="13" t="str">
        <f>VLOOKUP(A132,'Ref-Families'!A:B,2,FALSE)</f>
        <v xml:space="preserve"> Audit and Accountability</v>
      </c>
      <c r="C132" s="13" t="str">
        <f>TRIM(VLOOKUP(D132,'Ref-NIST 800-53 (Rev. 4)'!A:C,3,FALSE))</f>
        <v>AUDIT REVIEW, ANALYSIS, AND REPORTING</v>
      </c>
      <c r="D132" s="12" t="s">
        <v>53</v>
      </c>
      <c r="E132" s="13" t="str">
        <f>TRIM(VLOOKUP(G132,'Ref-ALL NIST 800-53 Controls'!A:F,6,FALSE))</f>
        <v>PROCESS INTEGRATION</v>
      </c>
      <c r="F132" s="55">
        <v>1</v>
      </c>
      <c r="G132" s="2" t="str">
        <f t="shared" si="12"/>
        <v>AU-6-1</v>
      </c>
      <c r="H132" s="17" t="s">
        <v>54</v>
      </c>
      <c r="I132" s="13" t="str">
        <f t="shared" si="14"/>
        <v>N</v>
      </c>
      <c r="J132" s="13"/>
      <c r="K132" s="13" t="str">
        <f>_xlfn.IFNA(VLOOKUP(G132,'Ref-LI-SaaS Baseline'!$D$2:$G$128,3,FALSE),"")</f>
        <v/>
      </c>
      <c r="L132" s="13" t="str">
        <f t="shared" si="16"/>
        <v>Y</v>
      </c>
      <c r="M132" s="13" t="str">
        <f>IFERROR(VLOOKUP(G132,'Important Notes'!I:I,1,FALSE)," ")</f>
        <v>AU-6-1</v>
      </c>
      <c r="N132" s="13" t="str">
        <f t="shared" si="17"/>
        <v>Y</v>
      </c>
      <c r="O132" s="13" t="str">
        <f>IFERROR(VLOOKUP(G132,'Important Notes'!D:D,1,FALSE)," ")</f>
        <v>AU-6-1</v>
      </c>
      <c r="P132" s="13" t="str">
        <f>VLOOKUP(D132,'Ref-NIST 800-53 (Rev. 4)'!A:D,4,FALSE)</f>
        <v>P1</v>
      </c>
      <c r="Q132" s="13" t="s">
        <v>1152</v>
      </c>
    </row>
    <row r="133" spans="1:17">
      <c r="A133" s="13" t="str">
        <f t="shared" si="13"/>
        <v>AU</v>
      </c>
      <c r="B133" s="13" t="str">
        <f>VLOOKUP(A133,'Ref-Families'!A:B,2,FALSE)</f>
        <v xml:space="preserve"> Audit and Accountability</v>
      </c>
      <c r="C133" s="13" t="str">
        <f>TRIM(VLOOKUP(D133,'Ref-NIST 800-53 (Rev. 4)'!A:C,3,FALSE))</f>
        <v>AUDIT REVIEW, ANALYSIS, AND REPORTING</v>
      </c>
      <c r="D133" s="12" t="s">
        <v>53</v>
      </c>
      <c r="E133" s="13" t="str">
        <f>TRIM(VLOOKUP(G133,'Ref-ALL NIST 800-53 Controls'!A:F,6,FALSE))</f>
        <v>AUTOMATED SECURITY ALERTS</v>
      </c>
      <c r="F133" s="55">
        <v>2</v>
      </c>
      <c r="G133" s="2" t="str">
        <f t="shared" si="12"/>
        <v>AU-6-2</v>
      </c>
      <c r="H133" s="17" t="s">
        <v>611</v>
      </c>
      <c r="I133" s="13" t="str">
        <f t="shared" si="14"/>
        <v>N</v>
      </c>
      <c r="J133" s="13"/>
      <c r="K133" s="13" t="str">
        <f>_xlfn.IFNA(VLOOKUP(G133,'Ref-LI-SaaS Baseline'!$D$2:$G$128,3,FALSE),"")</f>
        <v/>
      </c>
      <c r="L133" s="13" t="str">
        <f t="shared" si="16"/>
        <v>N</v>
      </c>
      <c r="M133" s="13" t="str">
        <f>IFERROR(VLOOKUP(G133,'Important Notes'!I:I,1,FALSE)," ")</f>
        <v xml:space="preserve"> </v>
      </c>
      <c r="N133" s="13" t="str">
        <f t="shared" si="17"/>
        <v>N</v>
      </c>
      <c r="O133" s="13" t="str">
        <f>IFERROR(VLOOKUP(G133,'Important Notes'!D:D,1,FALSE)," ")</f>
        <v xml:space="preserve"> </v>
      </c>
      <c r="P133" s="13" t="str">
        <f>VLOOKUP(D133,'Ref-NIST 800-53 (Rev. 4)'!A:D,4,FALSE)</f>
        <v>P1</v>
      </c>
      <c r="Q133" s="13" t="s">
        <v>1152</v>
      </c>
    </row>
    <row r="134" spans="1:17">
      <c r="A134" s="13" t="str">
        <f t="shared" si="13"/>
        <v>AU</v>
      </c>
      <c r="B134" s="13" t="str">
        <f>VLOOKUP(A134,'Ref-Families'!A:B,2,FALSE)</f>
        <v xml:space="preserve"> Audit and Accountability</v>
      </c>
      <c r="C134" s="13" t="str">
        <f>TRIM(VLOOKUP(D134,'Ref-NIST 800-53 (Rev. 4)'!A:C,3,FALSE))</f>
        <v>AUDIT REVIEW, ANALYSIS, AND REPORTING</v>
      </c>
      <c r="D134" s="12" t="s">
        <v>53</v>
      </c>
      <c r="E134" s="13" t="str">
        <f>TRIM(VLOOKUP(G134,'Ref-ALL NIST 800-53 Controls'!A:F,6,FALSE))</f>
        <v>CORRELATE AUDIT REPOSITORIES</v>
      </c>
      <c r="F134" s="55">
        <v>3</v>
      </c>
      <c r="G134" s="2" t="str">
        <f t="shared" si="12"/>
        <v>AU-6-3</v>
      </c>
      <c r="H134" s="17" t="s">
        <v>55</v>
      </c>
      <c r="I134" s="13" t="str">
        <f t="shared" si="14"/>
        <v>N</v>
      </c>
      <c r="J134" s="13"/>
      <c r="K134" s="13" t="str">
        <f>_xlfn.IFNA(VLOOKUP(G134,'Ref-LI-SaaS Baseline'!$D$2:$G$128,3,FALSE),"")</f>
        <v/>
      </c>
      <c r="L134" s="13" t="str">
        <f t="shared" si="16"/>
        <v>Y</v>
      </c>
      <c r="M134" s="13" t="str">
        <f>IFERROR(VLOOKUP(G134,'Important Notes'!I:I,1,FALSE)," ")</f>
        <v>AU-6-3</v>
      </c>
      <c r="N134" s="13" t="str">
        <f t="shared" si="17"/>
        <v>Y</v>
      </c>
      <c r="O134" s="13" t="str">
        <f>IFERROR(VLOOKUP(G134,'Important Notes'!D:D,1,FALSE)," ")</f>
        <v>AU-6-3</v>
      </c>
      <c r="P134" s="13" t="str">
        <f>VLOOKUP(D134,'Ref-NIST 800-53 (Rev. 4)'!A:D,4,FALSE)</f>
        <v>P1</v>
      </c>
      <c r="Q134" s="13" t="s">
        <v>1152</v>
      </c>
    </row>
    <row r="135" spans="1:17">
      <c r="A135" s="13" t="str">
        <f t="shared" si="13"/>
        <v>AU</v>
      </c>
      <c r="B135" s="13" t="str">
        <f>VLOOKUP(A135,'Ref-Families'!A:B,2,FALSE)</f>
        <v xml:space="preserve"> Audit and Accountability</v>
      </c>
      <c r="C135" s="13" t="str">
        <f>TRIM(VLOOKUP(D135,'Ref-NIST 800-53 (Rev. 4)'!A:C,3,FALSE))</f>
        <v>AUDIT REVIEW, ANALYSIS, AND REPORTING</v>
      </c>
      <c r="D135" s="12" t="s">
        <v>53</v>
      </c>
      <c r="E135" s="13" t="str">
        <f>TRIM(VLOOKUP(G135,'Ref-ALL NIST 800-53 Controls'!A:F,6,FALSE))</f>
        <v>CENTRAL REVIEW AND ANALYSIS</v>
      </c>
      <c r="F135" s="55">
        <v>4</v>
      </c>
      <c r="G135" s="2" t="str">
        <f t="shared" si="12"/>
        <v>AU-6-4</v>
      </c>
      <c r="H135" s="17" t="s">
        <v>30</v>
      </c>
      <c r="I135" s="13" t="str">
        <f t="shared" si="14"/>
        <v>N</v>
      </c>
      <c r="J135" s="13"/>
      <c r="K135" s="13" t="str">
        <f>_xlfn.IFNA(VLOOKUP(G135,'Ref-LI-SaaS Baseline'!$D$2:$G$128,3,FALSE),"")</f>
        <v/>
      </c>
      <c r="L135" s="13" t="str">
        <f t="shared" si="16"/>
        <v>N</v>
      </c>
      <c r="M135" s="13" t="str">
        <f>IFERROR(VLOOKUP(G135,'Important Notes'!I:I,1,FALSE)," ")</f>
        <v xml:space="preserve"> </v>
      </c>
      <c r="N135" s="13" t="str">
        <f t="shared" si="17"/>
        <v>Y</v>
      </c>
      <c r="O135" s="13" t="str">
        <f>IFERROR(VLOOKUP(G135,'Important Notes'!D:D,1,FALSE)," ")</f>
        <v>AU-6-4</v>
      </c>
      <c r="P135" s="13" t="str">
        <f>VLOOKUP(D135,'Ref-NIST 800-53 (Rev. 4)'!A:D,4,FALSE)</f>
        <v>P1</v>
      </c>
      <c r="Q135" s="13" t="s">
        <v>1152</v>
      </c>
    </row>
    <row r="136" spans="1:17">
      <c r="A136" s="13" t="str">
        <f t="shared" si="13"/>
        <v>AU</v>
      </c>
      <c r="B136" s="13" t="str">
        <f>VLOOKUP(A136,'Ref-Families'!A:B,2,FALSE)</f>
        <v xml:space="preserve"> Audit and Accountability</v>
      </c>
      <c r="C136" s="13" t="str">
        <f>TRIM(VLOOKUP(D136,'Ref-NIST 800-53 (Rev. 4)'!A:C,3,FALSE))</f>
        <v>AUDIT REVIEW, ANALYSIS, AND REPORTING</v>
      </c>
      <c r="D136" s="12" t="s">
        <v>53</v>
      </c>
      <c r="E136" s="13" t="str">
        <f>TRIM(VLOOKUP(G136,'Ref-ALL NIST 800-53 Controls'!A:F,6,FALSE))</f>
        <v>INTEGRATION / SCANNING AND MONITORING CAPABILITIES</v>
      </c>
      <c r="F136" s="55">
        <v>5</v>
      </c>
      <c r="G136" s="2" t="str">
        <f t="shared" si="12"/>
        <v>AU-6-5</v>
      </c>
      <c r="H136" s="17" t="s">
        <v>56</v>
      </c>
      <c r="I136" s="13" t="str">
        <f t="shared" si="14"/>
        <v>N</v>
      </c>
      <c r="J136" s="13"/>
      <c r="K136" s="13" t="str">
        <f>_xlfn.IFNA(VLOOKUP(G136,'Ref-LI-SaaS Baseline'!$D$2:$G$128,3,FALSE),"")</f>
        <v/>
      </c>
      <c r="L136" s="13" t="str">
        <f t="shared" si="16"/>
        <v>N</v>
      </c>
      <c r="M136" s="13" t="str">
        <f>IFERROR(VLOOKUP(G136,'Important Notes'!I:I,1,FALSE)," ")</f>
        <v xml:space="preserve"> </v>
      </c>
      <c r="N136" s="13" t="str">
        <f t="shared" si="17"/>
        <v>Y</v>
      </c>
      <c r="O136" s="13" t="str">
        <f>IFERROR(VLOOKUP(G136,'Important Notes'!D:D,1,FALSE)," ")</f>
        <v>AU-6-5</v>
      </c>
      <c r="P136" s="13" t="str">
        <f>VLOOKUP(D136,'Ref-NIST 800-53 (Rev. 4)'!A:D,4,FALSE)</f>
        <v>P1</v>
      </c>
      <c r="Q136" s="13" t="s">
        <v>1152</v>
      </c>
    </row>
    <row r="137" spans="1:17">
      <c r="A137" s="13" t="str">
        <f t="shared" si="13"/>
        <v>AU</v>
      </c>
      <c r="B137" s="13" t="str">
        <f>VLOOKUP(A137,'Ref-Families'!A:B,2,FALSE)</f>
        <v xml:space="preserve"> Audit and Accountability</v>
      </c>
      <c r="C137" s="13" t="str">
        <f>TRIM(VLOOKUP(D137,'Ref-NIST 800-53 (Rev. 4)'!A:C,3,FALSE))</f>
        <v>AUDIT REVIEW, ANALYSIS, AND REPORTING</v>
      </c>
      <c r="D137" s="12" t="s">
        <v>53</v>
      </c>
      <c r="E137" s="13" t="str">
        <f>TRIM(VLOOKUP(G137,'Ref-ALL NIST 800-53 Controls'!A:F,6,FALSE))</f>
        <v>CORRELATION WITH PHYSICAL MONITORING</v>
      </c>
      <c r="F137" s="55">
        <v>6</v>
      </c>
      <c r="G137" s="2" t="str">
        <f t="shared" si="12"/>
        <v>AU-6-6</v>
      </c>
      <c r="H137" s="17" t="s">
        <v>609</v>
      </c>
      <c r="I137" s="13" t="str">
        <f t="shared" si="14"/>
        <v>N</v>
      </c>
      <c r="J137" s="13"/>
      <c r="K137" s="13" t="str">
        <f>_xlfn.IFNA(VLOOKUP(G137,'Ref-LI-SaaS Baseline'!$D$2:$G$128,3,FALSE),"")</f>
        <v/>
      </c>
      <c r="L137" s="13" t="str">
        <f t="shared" si="16"/>
        <v>N</v>
      </c>
      <c r="M137" s="13" t="str">
        <f>IFERROR(VLOOKUP(G137,'Important Notes'!I:I,1,FALSE)," ")</f>
        <v xml:space="preserve"> </v>
      </c>
      <c r="N137" s="13" t="str">
        <f t="shared" si="17"/>
        <v>Y</v>
      </c>
      <c r="O137" s="13" t="str">
        <f>IFERROR(VLOOKUP(G137,'Important Notes'!D:D,1,FALSE)," ")</f>
        <v>AU-6-6</v>
      </c>
      <c r="P137" s="13" t="str">
        <f>VLOOKUP(D137,'Ref-NIST 800-53 (Rev. 4)'!A:D,4,FALSE)</f>
        <v>P1</v>
      </c>
      <c r="Q137" s="13" t="s">
        <v>1152</v>
      </c>
    </row>
    <row r="138" spans="1:17">
      <c r="A138" s="13" t="str">
        <f t="shared" si="13"/>
        <v>AU</v>
      </c>
      <c r="B138" s="13" t="str">
        <f>VLOOKUP(A138,'Ref-Families'!A:B,2,FALSE)</f>
        <v xml:space="preserve"> Audit and Accountability</v>
      </c>
      <c r="C138" s="13" t="str">
        <f>TRIM(VLOOKUP(D138,'Ref-NIST 800-53 (Rev. 4)'!A:C,3,FALSE))</f>
        <v>AUDIT REVIEW, ANALYSIS, AND REPORTING</v>
      </c>
      <c r="D138" s="12" t="s">
        <v>53</v>
      </c>
      <c r="E138" s="13" t="str">
        <f>TRIM(VLOOKUP(G138,'Ref-ALL NIST 800-53 Controls'!A:F,6,FALSE))</f>
        <v>PERMITTED ACTIONS</v>
      </c>
      <c r="F138" s="55">
        <v>7</v>
      </c>
      <c r="G138" s="2" t="str">
        <f t="shared" si="12"/>
        <v>AU-6-7</v>
      </c>
      <c r="H138" s="17" t="s">
        <v>609</v>
      </c>
      <c r="I138" s="13" t="str">
        <f t="shared" si="14"/>
        <v>N</v>
      </c>
      <c r="J138" s="13"/>
      <c r="K138" s="13" t="str">
        <f>_xlfn.IFNA(VLOOKUP(G138,'Ref-LI-SaaS Baseline'!$D$2:$G$128,3,FALSE),"")</f>
        <v/>
      </c>
      <c r="L138" s="13" t="str">
        <f t="shared" si="16"/>
        <v>N</v>
      </c>
      <c r="M138" s="13" t="str">
        <f>IFERROR(VLOOKUP(G138,'Important Notes'!I:I,1,FALSE)," ")</f>
        <v xml:space="preserve"> </v>
      </c>
      <c r="N138" s="13" t="str">
        <f t="shared" si="17"/>
        <v>Y</v>
      </c>
      <c r="O138" s="13" t="str">
        <f>IFERROR(VLOOKUP(G138,'Important Notes'!D:D,1,FALSE)," ")</f>
        <v>AU-6-7</v>
      </c>
      <c r="P138" s="13" t="str">
        <f>VLOOKUP(D138,'Ref-NIST 800-53 (Rev. 4)'!A:D,4,FALSE)</f>
        <v>P1</v>
      </c>
      <c r="Q138" s="13" t="s">
        <v>1152</v>
      </c>
    </row>
    <row r="139" spans="1:17">
      <c r="A139" s="13" t="str">
        <f t="shared" si="13"/>
        <v>AU</v>
      </c>
      <c r="B139" s="13" t="str">
        <f>VLOOKUP(A139,'Ref-Families'!A:B,2,FALSE)</f>
        <v xml:space="preserve"> Audit and Accountability</v>
      </c>
      <c r="C139" s="13" t="str">
        <f>TRIM(VLOOKUP(D139,'Ref-NIST 800-53 (Rev. 4)'!A:C,3,FALSE))</f>
        <v>AUDIT REVIEW, ANALYSIS, AND REPORTING</v>
      </c>
      <c r="D139" s="12" t="s">
        <v>53</v>
      </c>
      <c r="E139" s="13" t="str">
        <f>TRIM(VLOOKUP(G139,'Ref-ALL NIST 800-53 Controls'!A:F,6,FALSE))</f>
        <v>FULL TEXT ANALYSIS OF PRIVILEGED COMMANDS</v>
      </c>
      <c r="F139" s="55">
        <v>8</v>
      </c>
      <c r="G139" s="2" t="str">
        <f t="shared" si="12"/>
        <v>AU-6-8</v>
      </c>
      <c r="H139" s="17" t="s">
        <v>57</v>
      </c>
      <c r="I139" s="13" t="str">
        <f t="shared" si="14"/>
        <v>N</v>
      </c>
      <c r="J139" s="13"/>
      <c r="K139" s="13" t="str">
        <f>_xlfn.IFNA(VLOOKUP(G139,'Ref-LI-SaaS Baseline'!$D$2:$G$128,3,FALSE),"")</f>
        <v/>
      </c>
      <c r="L139" s="13" t="str">
        <f t="shared" si="16"/>
        <v>N</v>
      </c>
      <c r="M139" s="13" t="str">
        <f>IFERROR(VLOOKUP(G139,'Important Notes'!I:I,1,FALSE)," ")</f>
        <v xml:space="preserve"> </v>
      </c>
      <c r="N139" s="13" t="str">
        <f t="shared" si="17"/>
        <v>N</v>
      </c>
      <c r="O139" s="13" t="str">
        <f>IFERROR(VLOOKUP(G139,'Important Notes'!D:D,1,FALSE)," ")</f>
        <v xml:space="preserve"> </v>
      </c>
      <c r="P139" s="13" t="str">
        <f>VLOOKUP(D139,'Ref-NIST 800-53 (Rev. 4)'!A:D,4,FALSE)</f>
        <v>P1</v>
      </c>
      <c r="Q139" s="13" t="s">
        <v>1152</v>
      </c>
    </row>
    <row r="140" spans="1:17">
      <c r="A140" s="13" t="str">
        <f t="shared" si="13"/>
        <v>AU</v>
      </c>
      <c r="B140" s="13" t="str">
        <f>VLOOKUP(A140,'Ref-Families'!A:B,2,FALSE)</f>
        <v xml:space="preserve"> Audit and Accountability</v>
      </c>
      <c r="C140" s="13" t="str">
        <f>TRIM(VLOOKUP(D140,'Ref-NIST 800-53 (Rev. 4)'!A:C,3,FALSE))</f>
        <v>AUDIT REVIEW, ANALYSIS, AND REPORTING</v>
      </c>
      <c r="D140" s="12" t="s">
        <v>53</v>
      </c>
      <c r="E140" s="13" t="str">
        <f>TRIM(VLOOKUP(G140,'Ref-ALL NIST 800-53 Controls'!A:F,6,FALSE))</f>
        <v>CORRELATION WITH INFORMATION FROM NONTECHNICAL SOURCES</v>
      </c>
      <c r="F140" s="55">
        <v>9</v>
      </c>
      <c r="G140" s="2" t="str">
        <f t="shared" si="12"/>
        <v>AU-6-9</v>
      </c>
      <c r="H140" s="17" t="s">
        <v>43</v>
      </c>
      <c r="I140" s="13" t="str">
        <f t="shared" si="14"/>
        <v>N</v>
      </c>
      <c r="J140" s="13"/>
      <c r="K140" s="13" t="str">
        <f>_xlfn.IFNA(VLOOKUP(G140,'Ref-LI-SaaS Baseline'!$D$2:$G$128,3,FALSE),"")</f>
        <v/>
      </c>
      <c r="L140" s="13" t="str">
        <f t="shared" si="16"/>
        <v>N</v>
      </c>
      <c r="M140" s="13" t="str">
        <f>IFERROR(VLOOKUP(G140,'Important Notes'!I:I,1,FALSE)," ")</f>
        <v xml:space="preserve"> </v>
      </c>
      <c r="N140" s="13" t="str">
        <f t="shared" si="17"/>
        <v>N</v>
      </c>
      <c r="O140" s="13" t="str">
        <f>IFERROR(VLOOKUP(G140,'Important Notes'!D:D,1,FALSE)," ")</f>
        <v xml:space="preserve"> </v>
      </c>
      <c r="P140" s="13" t="str">
        <f>VLOOKUP(D140,'Ref-NIST 800-53 (Rev. 4)'!A:D,4,FALSE)</f>
        <v>P1</v>
      </c>
      <c r="Q140" s="13" t="s">
        <v>1152</v>
      </c>
    </row>
    <row r="141" spans="1:17">
      <c r="A141" s="13" t="str">
        <f t="shared" si="13"/>
        <v>AU</v>
      </c>
      <c r="B141" s="13" t="str">
        <f>VLOOKUP(A141,'Ref-Families'!A:B,2,FALSE)</f>
        <v xml:space="preserve"> Audit and Accountability</v>
      </c>
      <c r="C141" s="13" t="str">
        <f>TRIM(VLOOKUP(D141,'Ref-NIST 800-53 (Rev. 4)'!A:C,3,FALSE))</f>
        <v>AUDIT REVIEW, ANALYSIS, AND REPORTING</v>
      </c>
      <c r="D141" s="12" t="s">
        <v>53</v>
      </c>
      <c r="E141" s="13" t="str">
        <f>TRIM(VLOOKUP(G141,'Ref-ALL NIST 800-53 Controls'!A:F,6,FALSE))</f>
        <v>AUDIT LEVEL ADJUSTMENT</v>
      </c>
      <c r="F141" s="55">
        <v>10</v>
      </c>
      <c r="G141" s="2" t="str">
        <f t="shared" si="12"/>
        <v>AU-6-10</v>
      </c>
      <c r="H141" s="17" t="s">
        <v>609</v>
      </c>
      <c r="I141" s="13" t="str">
        <f t="shared" si="14"/>
        <v>N</v>
      </c>
      <c r="J141" s="13"/>
      <c r="K141" s="13" t="str">
        <f>_xlfn.IFNA(VLOOKUP(G141,'Ref-LI-SaaS Baseline'!$D$2:$G$128,3,FALSE),"")</f>
        <v/>
      </c>
      <c r="L141" s="13" t="str">
        <f t="shared" si="16"/>
        <v>N</v>
      </c>
      <c r="M141" s="13" t="str">
        <f>IFERROR(VLOOKUP(G141,'Important Notes'!I:I,1,FALSE)," ")</f>
        <v xml:space="preserve"> </v>
      </c>
      <c r="N141" s="13" t="str">
        <f t="shared" si="17"/>
        <v>Y</v>
      </c>
      <c r="O141" s="13" t="str">
        <f>IFERROR(VLOOKUP(G141,'Important Notes'!D:D,1,FALSE)," ")</f>
        <v>AU-6-10</v>
      </c>
      <c r="P141" s="13" t="str">
        <f>VLOOKUP(D141,'Ref-NIST 800-53 (Rev. 4)'!A:D,4,FALSE)</f>
        <v>P1</v>
      </c>
      <c r="Q141" s="13" t="s">
        <v>1152</v>
      </c>
    </row>
    <row r="142" spans="1:17">
      <c r="A142" s="13" t="str">
        <f t="shared" si="13"/>
        <v>AU</v>
      </c>
      <c r="B142" s="13" t="str">
        <f>VLOOKUP(A142,'Ref-Families'!A:B,2,FALSE)</f>
        <v xml:space="preserve"> Audit and Accountability</v>
      </c>
      <c r="C142" s="13" t="str">
        <f>TRIM(VLOOKUP(D142,'Ref-NIST 800-53 (Rev. 4)'!A:C,3,FALSE))</f>
        <v>AUDIT REDUCTION AND REPORT GENERATION</v>
      </c>
      <c r="D142" s="12" t="s">
        <v>58</v>
      </c>
      <c r="E142" s="13" t="str">
        <f>TRIM(VLOOKUP(G142,'Ref-ALL NIST 800-53 Controls'!A:F,6,FALSE))</f>
        <v/>
      </c>
      <c r="F142" s="55">
        <v>0</v>
      </c>
      <c r="G142" s="2" t="str">
        <f t="shared" si="12"/>
        <v>AU-7-0</v>
      </c>
      <c r="H142" s="17" t="s">
        <v>53</v>
      </c>
      <c r="I142" s="13" t="str">
        <f t="shared" si="14"/>
        <v>N</v>
      </c>
      <c r="J142" s="13"/>
      <c r="K142" s="13" t="str">
        <f>_xlfn.IFNA(VLOOKUP(G142,'Ref-LI-SaaS Baseline'!$D$2:$G$128,3,FALSE),"")</f>
        <v/>
      </c>
      <c r="L142" s="13" t="str">
        <f t="shared" si="16"/>
        <v>Y</v>
      </c>
      <c r="M142" s="13" t="str">
        <f>IFERROR(VLOOKUP(G142,'Important Notes'!I:I,1,FALSE)," ")</f>
        <v>AU-7-0</v>
      </c>
      <c r="N142" s="13" t="str">
        <f t="shared" si="17"/>
        <v>Y</v>
      </c>
      <c r="O142" s="13" t="str">
        <f>IFERROR(VLOOKUP(G142,'Important Notes'!D:D,1,FALSE)," ")</f>
        <v>AU-7-0</v>
      </c>
      <c r="P142" s="13" t="str">
        <f>VLOOKUP(D142,'Ref-NIST 800-53 (Rev. 4)'!A:D,4,FALSE)</f>
        <v>P2</v>
      </c>
      <c r="Q142" s="13" t="s">
        <v>1152</v>
      </c>
    </row>
    <row r="143" spans="1:17">
      <c r="A143" s="13" t="str">
        <f t="shared" si="13"/>
        <v>AU</v>
      </c>
      <c r="B143" s="13" t="str">
        <f>VLOOKUP(A143,'Ref-Families'!A:B,2,FALSE)</f>
        <v xml:space="preserve"> Audit and Accountability</v>
      </c>
      <c r="C143" s="13" t="str">
        <f>TRIM(VLOOKUP(D143,'Ref-NIST 800-53 (Rev. 4)'!A:C,3,FALSE))</f>
        <v>AUDIT REDUCTION AND REPORT GENERATION</v>
      </c>
      <c r="D143" s="12" t="s">
        <v>58</v>
      </c>
      <c r="E143" s="13" t="str">
        <f>TRIM(VLOOKUP(G143,'Ref-ALL NIST 800-53 Controls'!A:F,6,FALSE))</f>
        <v>AUTOMATIC PROCESSING</v>
      </c>
      <c r="F143" s="55">
        <v>1</v>
      </c>
      <c r="G143" s="2" t="str">
        <f t="shared" si="12"/>
        <v>AU-7-1</v>
      </c>
      <c r="H143" s="17" t="s">
        <v>30</v>
      </c>
      <c r="I143" s="13" t="str">
        <f t="shared" si="14"/>
        <v>N</v>
      </c>
      <c r="J143" s="13"/>
      <c r="K143" s="13" t="str">
        <f>_xlfn.IFNA(VLOOKUP(G143,'Ref-LI-SaaS Baseline'!$D$2:$G$128,3,FALSE),"")</f>
        <v/>
      </c>
      <c r="L143" s="13" t="str">
        <f t="shared" si="16"/>
        <v>Y</v>
      </c>
      <c r="M143" s="13" t="str">
        <f>IFERROR(VLOOKUP(G143,'Important Notes'!I:I,1,FALSE)," ")</f>
        <v>AU-7-1</v>
      </c>
      <c r="N143" s="13" t="str">
        <f t="shared" si="17"/>
        <v>Y</v>
      </c>
      <c r="O143" s="13" t="str">
        <f>IFERROR(VLOOKUP(G143,'Important Notes'!D:D,1,FALSE)," ")</f>
        <v>AU-7-1</v>
      </c>
      <c r="P143" s="13" t="str">
        <f>VLOOKUP(D143,'Ref-NIST 800-53 (Rev. 4)'!A:D,4,FALSE)</f>
        <v>P2</v>
      </c>
      <c r="Q143" s="13" t="s">
        <v>1152</v>
      </c>
    </row>
    <row r="144" spans="1:17">
      <c r="A144" s="13" t="str">
        <f t="shared" si="13"/>
        <v>AU</v>
      </c>
      <c r="B144" s="13" t="str">
        <f>VLOOKUP(A144,'Ref-Families'!A:B,2,FALSE)</f>
        <v xml:space="preserve"> Audit and Accountability</v>
      </c>
      <c r="C144" s="13" t="str">
        <f>TRIM(VLOOKUP(D144,'Ref-NIST 800-53 (Rev. 4)'!A:C,3,FALSE))</f>
        <v>AUDIT REDUCTION AND REPORT GENERATION</v>
      </c>
      <c r="D144" s="12" t="s">
        <v>58</v>
      </c>
      <c r="E144" s="13" t="str">
        <f>TRIM(VLOOKUP(G144,'Ref-ALL NIST 800-53 Controls'!A:F,6,FALSE))</f>
        <v>AUTOMATIC SORT AND SEARCH</v>
      </c>
      <c r="F144" s="55">
        <v>2</v>
      </c>
      <c r="G144" s="2" t="str">
        <f t="shared" si="12"/>
        <v>AU-7-2</v>
      </c>
      <c r="H144" s="17" t="s">
        <v>609</v>
      </c>
      <c r="I144" s="13" t="str">
        <f t="shared" si="14"/>
        <v>N</v>
      </c>
      <c r="J144" s="13"/>
      <c r="K144" s="13" t="str">
        <f>_xlfn.IFNA(VLOOKUP(G144,'Ref-LI-SaaS Baseline'!$D$2:$G$128,3,FALSE),"")</f>
        <v/>
      </c>
      <c r="L144" s="13" t="str">
        <f t="shared" si="16"/>
        <v>N</v>
      </c>
      <c r="M144" s="13" t="str">
        <f>IFERROR(VLOOKUP(G144,'Important Notes'!I:I,1,FALSE)," ")</f>
        <v xml:space="preserve"> </v>
      </c>
      <c r="N144" s="13" t="str">
        <f t="shared" si="17"/>
        <v>N</v>
      </c>
      <c r="O144" s="13" t="str">
        <f>IFERROR(VLOOKUP(G144,'Important Notes'!D:D,1,FALSE)," ")</f>
        <v xml:space="preserve"> </v>
      </c>
      <c r="P144" s="13" t="str">
        <f>VLOOKUP(D144,'Ref-NIST 800-53 (Rev. 4)'!A:D,4,FALSE)</f>
        <v>P2</v>
      </c>
      <c r="Q144" s="13" t="s">
        <v>1152</v>
      </c>
    </row>
    <row r="145" spans="1:17">
      <c r="A145" s="13" t="str">
        <f t="shared" si="13"/>
        <v>AU</v>
      </c>
      <c r="B145" s="13" t="str">
        <f>VLOOKUP(A145,'Ref-Families'!A:B,2,FALSE)</f>
        <v xml:space="preserve"> Audit and Accountability</v>
      </c>
      <c r="C145" s="13" t="str">
        <f>TRIM(VLOOKUP(D145,'Ref-NIST 800-53 (Rev. 4)'!A:C,3,FALSE))</f>
        <v>TIME STAMPS</v>
      </c>
      <c r="D145" s="12" t="s">
        <v>288</v>
      </c>
      <c r="E145" s="13" t="str">
        <f>TRIM(VLOOKUP(G145,'Ref-ALL NIST 800-53 Controls'!A:F,6,FALSE))</f>
        <v/>
      </c>
      <c r="F145" s="55">
        <v>0</v>
      </c>
      <c r="G145" s="2" t="str">
        <f t="shared" si="12"/>
        <v>AU-8-0</v>
      </c>
      <c r="H145" s="17" t="s">
        <v>619</v>
      </c>
      <c r="I145" s="13" t="str">
        <f t="shared" si="14"/>
        <v>Y</v>
      </c>
      <c r="J145" s="13" t="str">
        <f t="shared" si="15"/>
        <v>AU-8-0</v>
      </c>
      <c r="K145" s="13" t="str">
        <f>_xlfn.IFNA(VLOOKUP(G145,'Ref-LI-SaaS Baseline'!$D$2:$G$128,3,FALSE),"")</f>
        <v>Attest</v>
      </c>
      <c r="L145" s="13" t="str">
        <f t="shared" si="16"/>
        <v>Y</v>
      </c>
      <c r="M145" s="13" t="str">
        <f>IFERROR(VLOOKUP(G145,'Important Notes'!I:I,1,FALSE)," ")</f>
        <v>AU-8-0</v>
      </c>
      <c r="N145" s="13" t="str">
        <f t="shared" si="17"/>
        <v>Y</v>
      </c>
      <c r="O145" s="13" t="str">
        <f>IFERROR(VLOOKUP(G145,'Important Notes'!D:D,1,FALSE)," ")</f>
        <v>AU-8-0</v>
      </c>
      <c r="P145" s="13" t="str">
        <f>VLOOKUP(D145,'Ref-NIST 800-53 (Rev. 4)'!A:D,4,FALSE)</f>
        <v>P1</v>
      </c>
      <c r="Q145" s="13" t="s">
        <v>1152</v>
      </c>
    </row>
    <row r="146" spans="1:17">
      <c r="A146" s="13" t="str">
        <f t="shared" si="13"/>
        <v>AU</v>
      </c>
      <c r="B146" s="13" t="str">
        <f>VLOOKUP(A146,'Ref-Families'!A:B,2,FALSE)</f>
        <v xml:space="preserve"> Audit and Accountability</v>
      </c>
      <c r="C146" s="13" t="str">
        <f>TRIM(VLOOKUP(D146,'Ref-NIST 800-53 (Rev. 4)'!A:C,3,FALSE))</f>
        <v>TIME STAMPS</v>
      </c>
      <c r="D146" s="12" t="s">
        <v>288</v>
      </c>
      <c r="E146" s="13" t="str">
        <f>TRIM(VLOOKUP(G146,'Ref-ALL NIST 800-53 Controls'!A:F,6,FALSE))</f>
        <v>SYNCHRONIZATION WITH AUTHORITATIVE TIME SOURCE</v>
      </c>
      <c r="F146" s="55">
        <v>1</v>
      </c>
      <c r="G146" s="2" t="str">
        <f t="shared" si="12"/>
        <v>AU-8-1</v>
      </c>
      <c r="H146" s="17" t="s">
        <v>609</v>
      </c>
      <c r="I146" s="13" t="str">
        <f t="shared" si="14"/>
        <v>N</v>
      </c>
      <c r="J146" s="13"/>
      <c r="K146" s="13" t="str">
        <f>_xlfn.IFNA(VLOOKUP(G146,'Ref-LI-SaaS Baseline'!$D$2:$G$128,3,FALSE),"")</f>
        <v/>
      </c>
      <c r="L146" s="13" t="str">
        <f t="shared" si="16"/>
        <v>Y</v>
      </c>
      <c r="M146" s="13" t="str">
        <f>IFERROR(VLOOKUP(G146,'Important Notes'!I:I,1,FALSE)," ")</f>
        <v>AU-8-1</v>
      </c>
      <c r="N146" s="13" t="str">
        <f t="shared" si="17"/>
        <v>Y</v>
      </c>
      <c r="O146" s="13" t="str">
        <f>IFERROR(VLOOKUP(G146,'Important Notes'!D:D,1,FALSE)," ")</f>
        <v>AU-8-1</v>
      </c>
      <c r="P146" s="13" t="str">
        <f>VLOOKUP(D146,'Ref-NIST 800-53 (Rev. 4)'!A:D,4,FALSE)</f>
        <v>P1</v>
      </c>
      <c r="Q146" s="13" t="s">
        <v>1152</v>
      </c>
    </row>
    <row r="147" spans="1:17">
      <c r="A147" s="13" t="str">
        <f t="shared" si="13"/>
        <v>AU</v>
      </c>
      <c r="B147" s="13" t="str">
        <f>VLOOKUP(A147,'Ref-Families'!A:B,2,FALSE)</f>
        <v xml:space="preserve"> Audit and Accountability</v>
      </c>
      <c r="C147" s="13" t="str">
        <f>TRIM(VLOOKUP(D147,'Ref-NIST 800-53 (Rev. 4)'!A:C,3,FALSE))</f>
        <v>TIME STAMPS</v>
      </c>
      <c r="D147" s="12" t="s">
        <v>288</v>
      </c>
      <c r="E147" s="13" t="str">
        <f>TRIM(VLOOKUP(G147,'Ref-ALL NIST 800-53 Controls'!A:F,6,FALSE))</f>
        <v>SECONDARY AUTHORITATIVE TIME SOURCE</v>
      </c>
      <c r="F147" s="55">
        <v>2</v>
      </c>
      <c r="G147" s="2" t="str">
        <f t="shared" si="12"/>
        <v>AU-8-2</v>
      </c>
      <c r="H147" s="17" t="s">
        <v>609</v>
      </c>
      <c r="I147" s="13" t="str">
        <f t="shared" si="14"/>
        <v>N</v>
      </c>
      <c r="J147" s="13"/>
      <c r="K147" s="13" t="str">
        <f>_xlfn.IFNA(VLOOKUP(G147,'Ref-LI-SaaS Baseline'!$D$2:$G$128,3,FALSE),"")</f>
        <v/>
      </c>
      <c r="L147" s="13" t="str">
        <f t="shared" si="16"/>
        <v>N</v>
      </c>
      <c r="M147" s="13" t="str">
        <f>IFERROR(VLOOKUP(G147,'Important Notes'!I:I,1,FALSE)," ")</f>
        <v xml:space="preserve"> </v>
      </c>
      <c r="N147" s="13" t="str">
        <f t="shared" si="17"/>
        <v>N</v>
      </c>
      <c r="O147" s="13" t="str">
        <f>IFERROR(VLOOKUP(G147,'Important Notes'!D:D,1,FALSE)," ")</f>
        <v xml:space="preserve"> </v>
      </c>
      <c r="P147" s="13" t="str">
        <f>VLOOKUP(D147,'Ref-NIST 800-53 (Rev. 4)'!A:D,4,FALSE)</f>
        <v>P1</v>
      </c>
      <c r="Q147" s="13" t="s">
        <v>1152</v>
      </c>
    </row>
    <row r="148" spans="1:17">
      <c r="A148" s="13" t="str">
        <f t="shared" si="13"/>
        <v>AU</v>
      </c>
      <c r="B148" s="13" t="str">
        <f>VLOOKUP(A148,'Ref-Families'!A:B,2,FALSE)</f>
        <v xml:space="preserve"> Audit and Accountability</v>
      </c>
      <c r="C148" s="13" t="str">
        <f>TRIM(VLOOKUP(D148,'Ref-NIST 800-53 (Rev. 4)'!A:C,3,FALSE))</f>
        <v>PROTECTION OF AUDIT INFORMATION</v>
      </c>
      <c r="D148" s="12" t="s">
        <v>59</v>
      </c>
      <c r="E148" s="13" t="str">
        <f>TRIM(VLOOKUP(G148,'Ref-ALL NIST 800-53 Controls'!A:F,6,FALSE))</f>
        <v/>
      </c>
      <c r="F148" s="55">
        <v>0</v>
      </c>
      <c r="G148" s="2" t="str">
        <f t="shared" si="12"/>
        <v>AU-9-0</v>
      </c>
      <c r="H148" s="17" t="s">
        <v>636</v>
      </c>
      <c r="I148" s="13" t="str">
        <f t="shared" si="14"/>
        <v>Y</v>
      </c>
      <c r="J148" s="13" t="str">
        <f t="shared" si="15"/>
        <v>AU-9-0</v>
      </c>
      <c r="K148" s="13" t="str">
        <f>_xlfn.IFNA(VLOOKUP(G148,'Ref-LI-SaaS Baseline'!$D$2:$G$128,3,FALSE),"")</f>
        <v>Attest</v>
      </c>
      <c r="L148" s="13" t="str">
        <f t="shared" si="16"/>
        <v>Y</v>
      </c>
      <c r="M148" s="13" t="str">
        <f>IFERROR(VLOOKUP(G148,'Important Notes'!I:I,1,FALSE)," ")</f>
        <v>AU-9-0</v>
      </c>
      <c r="N148" s="13" t="str">
        <f t="shared" si="17"/>
        <v>Y</v>
      </c>
      <c r="O148" s="13" t="str">
        <f>IFERROR(VLOOKUP(G148,'Important Notes'!D:D,1,FALSE)," ")</f>
        <v>AU-9-0</v>
      </c>
      <c r="P148" s="13" t="str">
        <f>VLOOKUP(D148,'Ref-NIST 800-53 (Rev. 4)'!A:D,4,FALSE)</f>
        <v>P1</v>
      </c>
      <c r="Q148" s="13" t="s">
        <v>1152</v>
      </c>
    </row>
    <row r="149" spans="1:17">
      <c r="A149" s="13" t="str">
        <f t="shared" si="13"/>
        <v>AU</v>
      </c>
      <c r="B149" s="13" t="str">
        <f>VLOOKUP(A149,'Ref-Families'!A:B,2,FALSE)</f>
        <v xml:space="preserve"> Audit and Accountability</v>
      </c>
      <c r="C149" s="13" t="str">
        <f>TRIM(VLOOKUP(D149,'Ref-NIST 800-53 (Rev. 4)'!A:C,3,FALSE))</f>
        <v>PROTECTION OF AUDIT INFORMATION</v>
      </c>
      <c r="D149" s="12" t="s">
        <v>59</v>
      </c>
      <c r="E149" s="13" t="str">
        <f>TRIM(VLOOKUP(G149,'Ref-ALL NIST 800-53 Controls'!A:F,6,FALSE))</f>
        <v>HARDWARE WRITE-ONCE MEDIA</v>
      </c>
      <c r="F149" s="55">
        <v>1</v>
      </c>
      <c r="G149" s="2" t="str">
        <f t="shared" si="12"/>
        <v>AU-9-1</v>
      </c>
      <c r="H149" s="17" t="s">
        <v>60</v>
      </c>
      <c r="I149" s="13" t="str">
        <f t="shared" si="14"/>
        <v>N</v>
      </c>
      <c r="J149" s="13"/>
      <c r="K149" s="13" t="str">
        <f>_xlfn.IFNA(VLOOKUP(G149,'Ref-LI-SaaS Baseline'!$D$2:$G$128,3,FALSE),"")</f>
        <v/>
      </c>
      <c r="L149" s="13" t="str">
        <f t="shared" si="16"/>
        <v>N</v>
      </c>
      <c r="M149" s="13" t="str">
        <f>IFERROR(VLOOKUP(G149,'Important Notes'!I:I,1,FALSE)," ")</f>
        <v xml:space="preserve"> </v>
      </c>
      <c r="N149" s="13" t="str">
        <f t="shared" si="17"/>
        <v>N</v>
      </c>
      <c r="O149" s="13" t="str">
        <f>IFERROR(VLOOKUP(G149,'Important Notes'!D:D,1,FALSE)," ")</f>
        <v xml:space="preserve"> </v>
      </c>
      <c r="P149" s="13" t="str">
        <f>VLOOKUP(D149,'Ref-NIST 800-53 (Rev. 4)'!A:D,4,FALSE)</f>
        <v>P1</v>
      </c>
      <c r="Q149" s="13" t="s">
        <v>1152</v>
      </c>
    </row>
    <row r="150" spans="1:17">
      <c r="A150" s="13" t="str">
        <f t="shared" si="13"/>
        <v>AU</v>
      </c>
      <c r="B150" s="13" t="str">
        <f>VLOOKUP(A150,'Ref-Families'!A:B,2,FALSE)</f>
        <v xml:space="preserve"> Audit and Accountability</v>
      </c>
      <c r="C150" s="13" t="str">
        <f>TRIM(VLOOKUP(D150,'Ref-NIST 800-53 (Rev. 4)'!A:C,3,FALSE))</f>
        <v>PROTECTION OF AUDIT INFORMATION</v>
      </c>
      <c r="D150" s="12" t="s">
        <v>59</v>
      </c>
      <c r="E150" s="13" t="str">
        <f>TRIM(VLOOKUP(G150,'Ref-ALL NIST 800-53 Controls'!A:F,6,FALSE))</f>
        <v>AUDIT BACKUP ON SEPARATE PHYSICAL SYSTEMS / COMPONENTS</v>
      </c>
      <c r="F150" s="55">
        <v>2</v>
      </c>
      <c r="G150" s="2" t="str">
        <f t="shared" si="12"/>
        <v>AU-9-2</v>
      </c>
      <c r="H150" s="17" t="s">
        <v>61</v>
      </c>
      <c r="I150" s="13" t="str">
        <f t="shared" si="14"/>
        <v>N</v>
      </c>
      <c r="J150" s="13"/>
      <c r="K150" s="13" t="str">
        <f>_xlfn.IFNA(VLOOKUP(G150,'Ref-LI-SaaS Baseline'!$D$2:$G$128,3,FALSE),"")</f>
        <v/>
      </c>
      <c r="L150" s="13" t="str">
        <f t="shared" si="16"/>
        <v>Y</v>
      </c>
      <c r="M150" s="13" t="str">
        <f>IFERROR(VLOOKUP(G150,'Important Notes'!I:I,1,FALSE)," ")</f>
        <v>AU-9-2</v>
      </c>
      <c r="N150" s="13" t="str">
        <f t="shared" si="17"/>
        <v>Y</v>
      </c>
      <c r="O150" s="13" t="str">
        <f>IFERROR(VLOOKUP(G150,'Important Notes'!D:D,1,FALSE)," ")</f>
        <v>AU-9-2</v>
      </c>
      <c r="P150" s="13" t="str">
        <f>VLOOKUP(D150,'Ref-NIST 800-53 (Rev. 4)'!A:D,4,FALSE)</f>
        <v>P1</v>
      </c>
      <c r="Q150" s="13" t="s">
        <v>1152</v>
      </c>
    </row>
    <row r="151" spans="1:17">
      <c r="A151" s="13" t="str">
        <f t="shared" si="13"/>
        <v>AU</v>
      </c>
      <c r="B151" s="13" t="str">
        <f>VLOOKUP(A151,'Ref-Families'!A:B,2,FALSE)</f>
        <v xml:space="preserve"> Audit and Accountability</v>
      </c>
      <c r="C151" s="13" t="str">
        <f>TRIM(VLOOKUP(D151,'Ref-NIST 800-53 (Rev. 4)'!A:C,3,FALSE))</f>
        <v>PROTECTION OF AUDIT INFORMATION</v>
      </c>
      <c r="D151" s="12" t="s">
        <v>59</v>
      </c>
      <c r="E151" s="13" t="str">
        <f>TRIM(VLOOKUP(G151,'Ref-ALL NIST 800-53 Controls'!A:F,6,FALSE))</f>
        <v>CRYPTOGRAPHIC PROTECTION</v>
      </c>
      <c r="F151" s="55">
        <v>3</v>
      </c>
      <c r="G151" s="2" t="str">
        <f t="shared" si="12"/>
        <v>AU-9-3</v>
      </c>
      <c r="H151" s="17" t="s">
        <v>62</v>
      </c>
      <c r="I151" s="13" t="str">
        <f t="shared" si="14"/>
        <v>N</v>
      </c>
      <c r="J151" s="13"/>
      <c r="K151" s="13" t="str">
        <f>_xlfn.IFNA(VLOOKUP(G151,'Ref-LI-SaaS Baseline'!$D$2:$G$128,3,FALSE),"")</f>
        <v/>
      </c>
      <c r="L151" s="13" t="str">
        <f t="shared" si="16"/>
        <v>N</v>
      </c>
      <c r="M151" s="13" t="str">
        <f>IFERROR(VLOOKUP(G151,'Important Notes'!I:I,1,FALSE)," ")</f>
        <v xml:space="preserve"> </v>
      </c>
      <c r="N151" s="13" t="str">
        <f t="shared" si="17"/>
        <v>Y</v>
      </c>
      <c r="O151" s="13" t="str">
        <f>IFERROR(VLOOKUP(G151,'Important Notes'!D:D,1,FALSE)," ")</f>
        <v>AU-9-3</v>
      </c>
      <c r="P151" s="13" t="str">
        <f>VLOOKUP(D151,'Ref-NIST 800-53 (Rev. 4)'!A:D,4,FALSE)</f>
        <v>P1</v>
      </c>
      <c r="Q151" s="13" t="s">
        <v>1152</v>
      </c>
    </row>
    <row r="152" spans="1:17">
      <c r="A152" s="13" t="str">
        <f t="shared" si="13"/>
        <v>AU</v>
      </c>
      <c r="B152" s="13" t="str">
        <f>VLOOKUP(A152,'Ref-Families'!A:B,2,FALSE)</f>
        <v xml:space="preserve"> Audit and Accountability</v>
      </c>
      <c r="C152" s="13" t="str">
        <f>TRIM(VLOOKUP(D152,'Ref-NIST 800-53 (Rev. 4)'!A:C,3,FALSE))</f>
        <v>PROTECTION OF AUDIT INFORMATION</v>
      </c>
      <c r="D152" s="12" t="s">
        <v>59</v>
      </c>
      <c r="E152" s="13" t="str">
        <f>TRIM(VLOOKUP(G152,'Ref-ALL NIST 800-53 Controls'!A:F,6,FALSE))</f>
        <v>ACCESS BY SUBSET OF PRIVILEGED USERS</v>
      </c>
      <c r="F152" s="55">
        <v>4</v>
      </c>
      <c r="G152" s="2" t="str">
        <f t="shared" si="12"/>
        <v>AU-9-4</v>
      </c>
      <c r="H152" s="17" t="s">
        <v>63</v>
      </c>
      <c r="I152" s="13" t="str">
        <f t="shared" si="14"/>
        <v>N</v>
      </c>
      <c r="J152" s="13"/>
      <c r="K152" s="13" t="str">
        <f>_xlfn.IFNA(VLOOKUP(G152,'Ref-LI-SaaS Baseline'!$D$2:$G$128,3,FALSE),"")</f>
        <v/>
      </c>
      <c r="L152" s="13" t="str">
        <f t="shared" si="16"/>
        <v>Y</v>
      </c>
      <c r="M152" s="13" t="str">
        <f>IFERROR(VLOOKUP(G152,'Important Notes'!I:I,1,FALSE)," ")</f>
        <v>AU-9-4</v>
      </c>
      <c r="N152" s="13" t="str">
        <f t="shared" si="17"/>
        <v>Y</v>
      </c>
      <c r="O152" s="13" t="str">
        <f>IFERROR(VLOOKUP(G152,'Important Notes'!D:D,1,FALSE)," ")</f>
        <v>AU-9-4</v>
      </c>
      <c r="P152" s="13" t="str">
        <f>VLOOKUP(D152,'Ref-NIST 800-53 (Rev. 4)'!A:D,4,FALSE)</f>
        <v>P1</v>
      </c>
      <c r="Q152" s="13" t="s">
        <v>1152</v>
      </c>
    </row>
    <row r="153" spans="1:17">
      <c r="A153" s="13" t="str">
        <f t="shared" si="13"/>
        <v>AU</v>
      </c>
      <c r="B153" s="13" t="str">
        <f>VLOOKUP(A153,'Ref-Families'!A:B,2,FALSE)</f>
        <v xml:space="preserve"> Audit and Accountability</v>
      </c>
      <c r="C153" s="13" t="str">
        <f>TRIM(VLOOKUP(D153,'Ref-NIST 800-53 (Rev. 4)'!A:C,3,FALSE))</f>
        <v>PROTECTION OF AUDIT INFORMATION</v>
      </c>
      <c r="D153" s="12" t="s">
        <v>59</v>
      </c>
      <c r="E153" s="13" t="str">
        <f>TRIM(VLOOKUP(G153,'Ref-ALL NIST 800-53 Controls'!A:F,6,FALSE))</f>
        <v>DUAL AUTHORIZATION</v>
      </c>
      <c r="F153" s="55">
        <v>5</v>
      </c>
      <c r="G153" s="2" t="str">
        <f t="shared" si="12"/>
        <v>AU-9-5</v>
      </c>
      <c r="H153" s="17" t="s">
        <v>64</v>
      </c>
      <c r="I153" s="13" t="str">
        <f t="shared" si="14"/>
        <v>N</v>
      </c>
      <c r="J153" s="13"/>
      <c r="K153" s="13" t="str">
        <f>_xlfn.IFNA(VLOOKUP(G153,'Ref-LI-SaaS Baseline'!$D$2:$G$128,3,FALSE),"")</f>
        <v/>
      </c>
      <c r="L153" s="13" t="str">
        <f t="shared" si="16"/>
        <v>N</v>
      </c>
      <c r="M153" s="13" t="str">
        <f>IFERROR(VLOOKUP(G153,'Important Notes'!I:I,1,FALSE)," ")</f>
        <v xml:space="preserve"> </v>
      </c>
      <c r="N153" s="13" t="str">
        <f t="shared" si="17"/>
        <v>N</v>
      </c>
      <c r="O153" s="13" t="str">
        <f>IFERROR(VLOOKUP(G153,'Important Notes'!D:D,1,FALSE)," ")</f>
        <v xml:space="preserve"> </v>
      </c>
      <c r="P153" s="13" t="str">
        <f>VLOOKUP(D153,'Ref-NIST 800-53 (Rev. 4)'!A:D,4,FALSE)</f>
        <v>P1</v>
      </c>
      <c r="Q153" s="13" t="s">
        <v>1152</v>
      </c>
    </row>
    <row r="154" spans="1:17">
      <c r="A154" s="13" t="str">
        <f t="shared" si="13"/>
        <v>AU</v>
      </c>
      <c r="B154" s="13" t="str">
        <f>VLOOKUP(A154,'Ref-Families'!A:B,2,FALSE)</f>
        <v xml:space="preserve"> Audit and Accountability</v>
      </c>
      <c r="C154" s="13" t="str">
        <f>TRIM(VLOOKUP(D154,'Ref-NIST 800-53 (Rev. 4)'!A:C,3,FALSE))</f>
        <v>PROTECTION OF AUDIT INFORMATION</v>
      </c>
      <c r="D154" s="12" t="s">
        <v>59</v>
      </c>
      <c r="E154" s="13" t="str">
        <f>TRIM(VLOOKUP(G154,'Ref-ALL NIST 800-53 Controls'!A:F,6,FALSE))</f>
        <v>READ-ONLY ACCESS</v>
      </c>
      <c r="F154" s="55">
        <v>6</v>
      </c>
      <c r="G154" s="2" t="str">
        <f t="shared" si="12"/>
        <v>AU-9-6</v>
      </c>
      <c r="H154" s="17" t="s">
        <v>609</v>
      </c>
      <c r="I154" s="13" t="str">
        <f t="shared" si="14"/>
        <v>N</v>
      </c>
      <c r="J154" s="13"/>
      <c r="K154" s="13" t="str">
        <f>_xlfn.IFNA(VLOOKUP(G154,'Ref-LI-SaaS Baseline'!$D$2:$G$128,3,FALSE),"")</f>
        <v/>
      </c>
      <c r="L154" s="13" t="str">
        <f t="shared" si="16"/>
        <v>N</v>
      </c>
      <c r="M154" s="13" t="str">
        <f>IFERROR(VLOOKUP(G154,'Important Notes'!I:I,1,FALSE)," ")</f>
        <v xml:space="preserve"> </v>
      </c>
      <c r="N154" s="13" t="str">
        <f t="shared" si="17"/>
        <v>N</v>
      </c>
      <c r="O154" s="13" t="str">
        <f>IFERROR(VLOOKUP(G154,'Important Notes'!D:D,1,FALSE)," ")</f>
        <v xml:space="preserve"> </v>
      </c>
      <c r="P154" s="13" t="str">
        <f>VLOOKUP(D154,'Ref-NIST 800-53 (Rev. 4)'!A:D,4,FALSE)</f>
        <v>P1</v>
      </c>
      <c r="Q154" s="13" t="s">
        <v>1152</v>
      </c>
    </row>
    <row r="155" spans="1:17">
      <c r="A155" s="13" t="str">
        <f t="shared" si="13"/>
        <v>AU</v>
      </c>
      <c r="B155" s="13" t="str">
        <f>VLOOKUP(A155,'Ref-Families'!A:B,2,FALSE)</f>
        <v xml:space="preserve"> Audit and Accountability</v>
      </c>
      <c r="C155" s="13" t="str">
        <f>TRIM(VLOOKUP(D155,'Ref-NIST 800-53 (Rev. 4)'!A:C,3,FALSE))</f>
        <v>NON-REPUDIATION</v>
      </c>
      <c r="D155" s="12" t="s">
        <v>65</v>
      </c>
      <c r="E155" s="13" t="str">
        <f>TRIM(VLOOKUP(G155,'Ref-ALL NIST 800-53 Controls'!A:F,6,FALSE))</f>
        <v/>
      </c>
      <c r="F155" s="55">
        <v>0</v>
      </c>
      <c r="G155" s="2" t="str">
        <f t="shared" si="12"/>
        <v>AU-10-0</v>
      </c>
      <c r="H155" s="17" t="s">
        <v>637</v>
      </c>
      <c r="I155" s="13" t="str">
        <f t="shared" si="14"/>
        <v>N</v>
      </c>
      <c r="J155" s="13"/>
      <c r="K155" s="13" t="str">
        <f>_xlfn.IFNA(VLOOKUP(G155,'Ref-LI-SaaS Baseline'!$D$2:$G$128,3,FALSE),"")</f>
        <v/>
      </c>
      <c r="L155" s="13" t="str">
        <f t="shared" si="16"/>
        <v>N</v>
      </c>
      <c r="M155" s="13" t="str">
        <f>IFERROR(VLOOKUP(G155,'Important Notes'!I:I,1,FALSE)," ")</f>
        <v xml:space="preserve"> </v>
      </c>
      <c r="N155" s="13" t="str">
        <f t="shared" si="17"/>
        <v>Y</v>
      </c>
      <c r="O155" s="13" t="str">
        <f>IFERROR(VLOOKUP(G155,'Important Notes'!D:D,1,FALSE)," ")</f>
        <v>AU-10-0</v>
      </c>
      <c r="P155" s="13" t="str">
        <f>VLOOKUP(D155,'Ref-NIST 800-53 (Rev. 4)'!A:D,4,FALSE)</f>
        <v>P2</v>
      </c>
      <c r="Q155" s="13" t="s">
        <v>1152</v>
      </c>
    </row>
    <row r="156" spans="1:17">
      <c r="A156" s="13" t="str">
        <f t="shared" si="13"/>
        <v>AU</v>
      </c>
      <c r="B156" s="13" t="str">
        <f>VLOOKUP(A156,'Ref-Families'!A:B,2,FALSE)</f>
        <v xml:space="preserve"> Audit and Accountability</v>
      </c>
      <c r="C156" s="13" t="str">
        <f>TRIM(VLOOKUP(D156,'Ref-NIST 800-53 (Rev. 4)'!A:C,3,FALSE))</f>
        <v>NON-REPUDIATION</v>
      </c>
      <c r="D156" s="12" t="s">
        <v>65</v>
      </c>
      <c r="E156" s="13" t="str">
        <f>TRIM(VLOOKUP(G156,'Ref-ALL NIST 800-53 Controls'!A:F,6,FALSE))</f>
        <v>ASSOCIATION OF IDENTITIES</v>
      </c>
      <c r="F156" s="55">
        <v>1</v>
      </c>
      <c r="G156" s="2" t="str">
        <f t="shared" si="12"/>
        <v>AU-10-1</v>
      </c>
      <c r="H156" s="17" t="s">
        <v>66</v>
      </c>
      <c r="I156" s="13" t="str">
        <f t="shared" si="14"/>
        <v>N</v>
      </c>
      <c r="J156" s="13"/>
      <c r="K156" s="13" t="str">
        <f>_xlfn.IFNA(VLOOKUP(G156,'Ref-LI-SaaS Baseline'!$D$2:$G$128,3,FALSE),"")</f>
        <v/>
      </c>
      <c r="L156" s="13" t="str">
        <f t="shared" si="16"/>
        <v>N</v>
      </c>
      <c r="M156" s="13" t="str">
        <f>IFERROR(VLOOKUP(G156,'Important Notes'!I:I,1,FALSE)," ")</f>
        <v xml:space="preserve"> </v>
      </c>
      <c r="N156" s="13" t="str">
        <f t="shared" si="17"/>
        <v>N</v>
      </c>
      <c r="O156" s="13" t="str">
        <f>IFERROR(VLOOKUP(G156,'Important Notes'!D:D,1,FALSE)," ")</f>
        <v xml:space="preserve"> </v>
      </c>
      <c r="P156" s="13" t="str">
        <f>VLOOKUP(D156,'Ref-NIST 800-53 (Rev. 4)'!A:D,4,FALSE)</f>
        <v>P2</v>
      </c>
      <c r="Q156" s="13" t="s">
        <v>1152</v>
      </c>
    </row>
    <row r="157" spans="1:17">
      <c r="A157" s="13" t="str">
        <f t="shared" si="13"/>
        <v>AU</v>
      </c>
      <c r="B157" s="13" t="str">
        <f>VLOOKUP(A157,'Ref-Families'!A:B,2,FALSE)</f>
        <v xml:space="preserve"> Audit and Accountability</v>
      </c>
      <c r="C157" s="13" t="str">
        <f>TRIM(VLOOKUP(D157,'Ref-NIST 800-53 (Rev. 4)'!A:C,3,FALSE))</f>
        <v>NON-REPUDIATION</v>
      </c>
      <c r="D157" s="12" t="s">
        <v>65</v>
      </c>
      <c r="E157" s="13" t="str">
        <f>TRIM(VLOOKUP(G157,'Ref-ALL NIST 800-53 Controls'!A:F,6,FALSE))</f>
        <v>VALIDATE BINDING OF INFORMATION PRODUCER IDENTITY</v>
      </c>
      <c r="F157" s="55">
        <v>2</v>
      </c>
      <c r="G157" s="2" t="str">
        <f t="shared" si="12"/>
        <v>AU-10-2</v>
      </c>
      <c r="H157" s="17" t="s">
        <v>67</v>
      </c>
      <c r="I157" s="13" t="str">
        <f t="shared" si="14"/>
        <v>N</v>
      </c>
      <c r="J157" s="13"/>
      <c r="K157" s="13" t="str">
        <f>_xlfn.IFNA(VLOOKUP(G157,'Ref-LI-SaaS Baseline'!$D$2:$G$128,3,FALSE),"")</f>
        <v/>
      </c>
      <c r="L157" s="13" t="str">
        <f t="shared" si="16"/>
        <v>N</v>
      </c>
      <c r="M157" s="13" t="str">
        <f>IFERROR(VLOOKUP(G157,'Important Notes'!I:I,1,FALSE)," ")</f>
        <v xml:space="preserve"> </v>
      </c>
      <c r="N157" s="13" t="str">
        <f t="shared" si="17"/>
        <v>N</v>
      </c>
      <c r="O157" s="13" t="str">
        <f>IFERROR(VLOOKUP(G157,'Important Notes'!D:D,1,FALSE)," ")</f>
        <v xml:space="preserve"> </v>
      </c>
      <c r="P157" s="13" t="str">
        <f>VLOOKUP(D157,'Ref-NIST 800-53 (Rev. 4)'!A:D,4,FALSE)</f>
        <v>P2</v>
      </c>
      <c r="Q157" s="13" t="s">
        <v>1152</v>
      </c>
    </row>
    <row r="158" spans="1:17">
      <c r="A158" s="13" t="str">
        <f t="shared" si="13"/>
        <v>AU</v>
      </c>
      <c r="B158" s="13" t="str">
        <f>VLOOKUP(A158,'Ref-Families'!A:B,2,FALSE)</f>
        <v xml:space="preserve"> Audit and Accountability</v>
      </c>
      <c r="C158" s="13" t="str">
        <f>TRIM(VLOOKUP(D158,'Ref-NIST 800-53 (Rev. 4)'!A:C,3,FALSE))</f>
        <v>NON-REPUDIATION</v>
      </c>
      <c r="D158" s="12" t="s">
        <v>65</v>
      </c>
      <c r="E158" s="13" t="str">
        <f>TRIM(VLOOKUP(G158,'Ref-ALL NIST 800-53 Controls'!A:F,6,FALSE))</f>
        <v>CHAIN OF CUSTODY</v>
      </c>
      <c r="F158" s="55">
        <v>3</v>
      </c>
      <c r="G158" s="2" t="str">
        <f t="shared" si="12"/>
        <v>AU-10-3</v>
      </c>
      <c r="H158" s="17" t="s">
        <v>66</v>
      </c>
      <c r="I158" s="13" t="str">
        <f t="shared" si="14"/>
        <v>N</v>
      </c>
      <c r="J158" s="13"/>
      <c r="K158" s="13" t="str">
        <f>_xlfn.IFNA(VLOOKUP(G158,'Ref-LI-SaaS Baseline'!$D$2:$G$128,3,FALSE),"")</f>
        <v/>
      </c>
      <c r="L158" s="13" t="str">
        <f t="shared" si="16"/>
        <v>N</v>
      </c>
      <c r="M158" s="13" t="str">
        <f>IFERROR(VLOOKUP(G158,'Important Notes'!I:I,1,FALSE)," ")</f>
        <v xml:space="preserve"> </v>
      </c>
      <c r="N158" s="13" t="str">
        <f t="shared" si="17"/>
        <v>N</v>
      </c>
      <c r="O158" s="13" t="str">
        <f>IFERROR(VLOOKUP(G158,'Important Notes'!D:D,1,FALSE)," ")</f>
        <v xml:space="preserve"> </v>
      </c>
      <c r="P158" s="13" t="str">
        <f>VLOOKUP(D158,'Ref-NIST 800-53 (Rev. 4)'!A:D,4,FALSE)</f>
        <v>P2</v>
      </c>
      <c r="Q158" s="13" t="s">
        <v>1152</v>
      </c>
    </row>
    <row r="159" spans="1:17">
      <c r="A159" s="13" t="str">
        <f t="shared" si="13"/>
        <v>AU</v>
      </c>
      <c r="B159" s="13" t="str">
        <f>VLOOKUP(A159,'Ref-Families'!A:B,2,FALSE)</f>
        <v xml:space="preserve"> Audit and Accountability</v>
      </c>
      <c r="C159" s="13" t="str">
        <f>TRIM(VLOOKUP(D159,'Ref-NIST 800-53 (Rev. 4)'!A:C,3,FALSE))</f>
        <v>NON-REPUDIATION</v>
      </c>
      <c r="D159" s="12" t="s">
        <v>65</v>
      </c>
      <c r="E159" s="13" t="str">
        <f>TRIM(VLOOKUP(G159,'Ref-ALL NIST 800-53 Controls'!A:F,6,FALSE))</f>
        <v>VALIDATE BINDING OF INFORMATION REVIEWER IDENTITY</v>
      </c>
      <c r="F159" s="55">
        <v>4</v>
      </c>
      <c r="G159" s="2" t="str">
        <f t="shared" si="12"/>
        <v>AU-10-4</v>
      </c>
      <c r="H159" s="17" t="s">
        <v>66</v>
      </c>
      <c r="I159" s="13" t="str">
        <f t="shared" si="14"/>
        <v>N</v>
      </c>
      <c r="J159" s="13"/>
      <c r="K159" s="13" t="str">
        <f>_xlfn.IFNA(VLOOKUP(G159,'Ref-LI-SaaS Baseline'!$D$2:$G$128,3,FALSE),"")</f>
        <v/>
      </c>
      <c r="L159" s="13" t="str">
        <f t="shared" si="16"/>
        <v>N</v>
      </c>
      <c r="M159" s="13" t="str">
        <f>IFERROR(VLOOKUP(G159,'Important Notes'!I:I,1,FALSE)," ")</f>
        <v xml:space="preserve"> </v>
      </c>
      <c r="N159" s="13" t="str">
        <f t="shared" si="17"/>
        <v>N</v>
      </c>
      <c r="O159" s="13" t="str">
        <f>IFERROR(VLOOKUP(G159,'Important Notes'!D:D,1,FALSE)," ")</f>
        <v xml:space="preserve"> </v>
      </c>
      <c r="P159" s="13" t="str">
        <f>VLOOKUP(D159,'Ref-NIST 800-53 (Rev. 4)'!A:D,4,FALSE)</f>
        <v>P2</v>
      </c>
      <c r="Q159" s="13" t="s">
        <v>1152</v>
      </c>
    </row>
    <row r="160" spans="1:17">
      <c r="A160" s="13" t="str">
        <f t="shared" si="13"/>
        <v>AU</v>
      </c>
      <c r="B160" s="13" t="str">
        <f>VLOOKUP(A160,'Ref-Families'!A:B,2,FALSE)</f>
        <v xml:space="preserve"> Audit and Accountability</v>
      </c>
      <c r="C160" s="13" t="str">
        <f>TRIM(VLOOKUP(D160,'Ref-NIST 800-53 (Rev. 4)'!A:C,3,FALSE))</f>
        <v>NON-REPUDIATION</v>
      </c>
      <c r="D160" s="12" t="s">
        <v>65</v>
      </c>
      <c r="E160" s="13" t="str">
        <f>TRIM(VLOOKUP(G160,'Ref-ALL NIST 800-53 Controls'!A:F,6,FALSE))</f>
        <v>DIGITAL SIGNATURES</v>
      </c>
      <c r="F160" s="55">
        <v>5</v>
      </c>
      <c r="G160" s="2" t="str">
        <f t="shared" si="12"/>
        <v>AU-10-5</v>
      </c>
      <c r="H160" s="17" t="s">
        <v>611</v>
      </c>
      <c r="I160" s="13" t="str">
        <f t="shared" si="14"/>
        <v>N</v>
      </c>
      <c r="J160" s="13"/>
      <c r="K160" s="13" t="str">
        <f>_xlfn.IFNA(VLOOKUP(G160,'Ref-LI-SaaS Baseline'!$D$2:$G$128,3,FALSE),"")</f>
        <v/>
      </c>
      <c r="L160" s="13" t="str">
        <f t="shared" si="16"/>
        <v>N</v>
      </c>
      <c r="M160" s="13" t="str">
        <f>IFERROR(VLOOKUP(G160,'Important Notes'!I:I,1,FALSE)," ")</f>
        <v xml:space="preserve"> </v>
      </c>
      <c r="N160" s="13" t="str">
        <f t="shared" si="17"/>
        <v>N</v>
      </c>
      <c r="O160" s="13" t="str">
        <f>IFERROR(VLOOKUP(G160,'Important Notes'!D:D,1,FALSE)," ")</f>
        <v xml:space="preserve"> </v>
      </c>
      <c r="P160" s="13" t="str">
        <f>VLOOKUP(D160,'Ref-NIST 800-53 (Rev. 4)'!A:D,4,FALSE)</f>
        <v>P2</v>
      </c>
      <c r="Q160" s="13" t="s">
        <v>1152</v>
      </c>
    </row>
    <row r="161" spans="1:17">
      <c r="A161" s="13" t="str">
        <f t="shared" si="13"/>
        <v>AU</v>
      </c>
      <c r="B161" s="13" t="str">
        <f>VLOOKUP(A161,'Ref-Families'!A:B,2,FALSE)</f>
        <v xml:space="preserve"> Audit and Accountability</v>
      </c>
      <c r="C161" s="13" t="str">
        <f>TRIM(VLOOKUP(D161,'Ref-NIST 800-53 (Rev. 4)'!A:C,3,FALSE))</f>
        <v>AUDIT RECORD RETENTION</v>
      </c>
      <c r="D161" s="12" t="s">
        <v>295</v>
      </c>
      <c r="E161" s="13" t="str">
        <f>TRIM(VLOOKUP(G161,'Ref-ALL NIST 800-53 Controls'!A:F,6,FALSE))</f>
        <v/>
      </c>
      <c r="F161" s="56">
        <v>0</v>
      </c>
      <c r="G161" s="2" t="str">
        <f t="shared" si="12"/>
        <v>AU-11-0</v>
      </c>
      <c r="H161" s="17" t="s">
        <v>638</v>
      </c>
      <c r="I161" s="13" t="str">
        <f t="shared" si="14"/>
        <v>Y</v>
      </c>
      <c r="J161" s="13" t="str">
        <f t="shared" si="15"/>
        <v>AU-11-0</v>
      </c>
      <c r="K161" s="13" t="str">
        <f>_xlfn.IFNA(VLOOKUP(G161,'Ref-LI-SaaS Baseline'!$D$2:$G$128,3,FALSE),"")</f>
        <v>NSO</v>
      </c>
      <c r="L161" s="13" t="str">
        <f t="shared" si="16"/>
        <v>Y</v>
      </c>
      <c r="M161" s="13" t="str">
        <f>IFERROR(VLOOKUP(G161,'Important Notes'!I:I,1,FALSE)," ")</f>
        <v>AU-11-0</v>
      </c>
      <c r="N161" s="13" t="str">
        <f t="shared" si="17"/>
        <v>Y</v>
      </c>
      <c r="O161" s="13" t="str">
        <f>IFERROR(VLOOKUP(G161,'Important Notes'!D:D,1,FALSE)," ")</f>
        <v>AU-11-0</v>
      </c>
      <c r="P161" s="13" t="str">
        <f>VLOOKUP(D161,'Ref-NIST 800-53 (Rev. 4)'!A:D,4,FALSE)</f>
        <v>P3</v>
      </c>
      <c r="Q161" s="13" t="s">
        <v>1152</v>
      </c>
    </row>
    <row r="162" spans="1:17">
      <c r="A162" s="13" t="str">
        <f t="shared" si="13"/>
        <v>AU</v>
      </c>
      <c r="B162" s="13" t="str">
        <f>VLOOKUP(A162,'Ref-Families'!A:B,2,FALSE)</f>
        <v xml:space="preserve"> Audit and Accountability</v>
      </c>
      <c r="C162" s="13" t="str">
        <f>TRIM(VLOOKUP(D162,'Ref-NIST 800-53 (Rev. 4)'!A:C,3,FALSE))</f>
        <v>AUDIT RECORD RETENTION</v>
      </c>
      <c r="D162" s="12" t="s">
        <v>295</v>
      </c>
      <c r="E162" s="13" t="str">
        <f>TRIM(VLOOKUP(G162,'Ref-ALL NIST 800-53 Controls'!A:F,6,FALSE))</f>
        <v>LONG-TERM RETRIEVAL CAPABILITY</v>
      </c>
      <c r="F162" s="55">
        <v>1</v>
      </c>
      <c r="G162" s="2" t="str">
        <f t="shared" si="12"/>
        <v>AU-11-1</v>
      </c>
      <c r="H162" s="17" t="s">
        <v>609</v>
      </c>
      <c r="I162" s="13" t="str">
        <f t="shared" si="14"/>
        <v>N</v>
      </c>
      <c r="J162" s="13"/>
      <c r="K162" s="13" t="str">
        <f>_xlfn.IFNA(VLOOKUP(G162,'Ref-LI-SaaS Baseline'!$D$2:$G$128,3,FALSE),"")</f>
        <v/>
      </c>
      <c r="L162" s="13" t="str">
        <f t="shared" si="16"/>
        <v>N</v>
      </c>
      <c r="M162" s="13" t="str">
        <f>IFERROR(VLOOKUP(G162,'Important Notes'!I:I,1,FALSE)," ")</f>
        <v xml:space="preserve"> </v>
      </c>
      <c r="N162" s="13" t="str">
        <f t="shared" si="17"/>
        <v>N</v>
      </c>
      <c r="O162" s="13" t="str">
        <f>IFERROR(VLOOKUP(G162,'Important Notes'!D:D,1,FALSE)," ")</f>
        <v xml:space="preserve"> </v>
      </c>
      <c r="P162" s="13" t="str">
        <f>VLOOKUP(D162,'Ref-NIST 800-53 (Rev. 4)'!A:D,4,FALSE)</f>
        <v>P3</v>
      </c>
      <c r="Q162" s="13" t="s">
        <v>1152</v>
      </c>
    </row>
    <row r="163" spans="1:17">
      <c r="A163" s="13" t="str">
        <f t="shared" si="13"/>
        <v>AU</v>
      </c>
      <c r="B163" s="13" t="str">
        <f>VLOOKUP(A163,'Ref-Families'!A:B,2,FALSE)</f>
        <v xml:space="preserve"> Audit and Accountability</v>
      </c>
      <c r="C163" s="13" t="str">
        <f>TRIM(VLOOKUP(D163,'Ref-NIST 800-53 (Rev. 4)'!A:C,3,FALSE))</f>
        <v>AUDIT GENERATION</v>
      </c>
      <c r="D163" s="12" t="s">
        <v>68</v>
      </c>
      <c r="E163" s="13" t="str">
        <f>TRIM(VLOOKUP(G163,'Ref-ALL NIST 800-53 Controls'!A:F,6,FALSE))</f>
        <v/>
      </c>
      <c r="F163" s="56">
        <v>0</v>
      </c>
      <c r="G163" s="2" t="str">
        <f t="shared" si="12"/>
        <v>AU-12-0</v>
      </c>
      <c r="H163" s="17" t="s">
        <v>639</v>
      </c>
      <c r="I163" s="13" t="str">
        <f t="shared" si="14"/>
        <v>Y</v>
      </c>
      <c r="J163" s="13" t="str">
        <f t="shared" si="15"/>
        <v>AU-12-0</v>
      </c>
      <c r="K163" s="13" t="str">
        <f>_xlfn.IFNA(VLOOKUP(G163,'Ref-LI-SaaS Baseline'!$D$2:$G$128,3,FALSE),"")</f>
        <v>Attest</v>
      </c>
      <c r="L163" s="13" t="str">
        <f t="shared" si="16"/>
        <v>Y</v>
      </c>
      <c r="M163" s="13" t="str">
        <f>IFERROR(VLOOKUP(G163,'Important Notes'!I:I,1,FALSE)," ")</f>
        <v>AU-12-0</v>
      </c>
      <c r="N163" s="13" t="str">
        <f t="shared" si="17"/>
        <v>Y</v>
      </c>
      <c r="O163" s="13" t="str">
        <f>IFERROR(VLOOKUP(G163,'Important Notes'!D:D,1,FALSE)," ")</f>
        <v>AU-12-0</v>
      </c>
      <c r="P163" s="13" t="str">
        <f>VLOOKUP(D163,'Ref-NIST 800-53 (Rev. 4)'!A:D,4,FALSE)</f>
        <v>P1</v>
      </c>
      <c r="Q163" s="13" t="s">
        <v>1152</v>
      </c>
    </row>
    <row r="164" spans="1:17">
      <c r="A164" s="13" t="str">
        <f t="shared" si="13"/>
        <v>AU</v>
      </c>
      <c r="B164" s="13" t="str">
        <f>VLOOKUP(A164,'Ref-Families'!A:B,2,FALSE)</f>
        <v xml:space="preserve"> Audit and Accountability</v>
      </c>
      <c r="C164" s="13" t="str">
        <f>TRIM(VLOOKUP(D164,'Ref-NIST 800-53 (Rev. 4)'!A:C,3,FALSE))</f>
        <v>AUDIT GENERATION</v>
      </c>
      <c r="D164" s="12" t="s">
        <v>68</v>
      </c>
      <c r="E164" s="13" t="str">
        <f>TRIM(VLOOKUP(G164,'Ref-ALL NIST 800-53 Controls'!A:F,6,FALSE))</f>
        <v>SYSTEM-WIDE / TIME-CORRELATED AUDIT TRAIL</v>
      </c>
      <c r="F164" s="55">
        <v>1</v>
      </c>
      <c r="G164" s="2" t="str">
        <f t="shared" si="12"/>
        <v>AU-12-1</v>
      </c>
      <c r="H164" s="17" t="s">
        <v>69</v>
      </c>
      <c r="I164" s="13" t="str">
        <f t="shared" si="14"/>
        <v>N</v>
      </c>
      <c r="J164" s="13"/>
      <c r="K164" s="13" t="str">
        <f>_xlfn.IFNA(VLOOKUP(G164,'Ref-LI-SaaS Baseline'!$D$2:$G$128,3,FALSE),"")</f>
        <v/>
      </c>
      <c r="L164" s="13" t="str">
        <f t="shared" si="16"/>
        <v>N</v>
      </c>
      <c r="M164" s="13" t="str">
        <f>IFERROR(VLOOKUP(G164,'Important Notes'!I:I,1,FALSE)," ")</f>
        <v xml:space="preserve"> </v>
      </c>
      <c r="N164" s="13" t="str">
        <f t="shared" si="17"/>
        <v>Y</v>
      </c>
      <c r="O164" s="13" t="str">
        <f>IFERROR(VLOOKUP(G164,'Important Notes'!D:D,1,FALSE)," ")</f>
        <v>AU-12-1</v>
      </c>
      <c r="P164" s="13" t="str">
        <f>VLOOKUP(D164,'Ref-NIST 800-53 (Rev. 4)'!A:D,4,FALSE)</f>
        <v>P1</v>
      </c>
      <c r="Q164" s="13" t="s">
        <v>1152</v>
      </c>
    </row>
    <row r="165" spans="1:17">
      <c r="A165" s="13" t="str">
        <f t="shared" si="13"/>
        <v>AU</v>
      </c>
      <c r="B165" s="13" t="str">
        <f>VLOOKUP(A165,'Ref-Families'!A:B,2,FALSE)</f>
        <v xml:space="preserve"> Audit and Accountability</v>
      </c>
      <c r="C165" s="13" t="str">
        <f>TRIM(VLOOKUP(D165,'Ref-NIST 800-53 (Rev. 4)'!A:C,3,FALSE))</f>
        <v>AUDIT GENERATION</v>
      </c>
      <c r="D165" s="12" t="s">
        <v>68</v>
      </c>
      <c r="E165" s="13" t="str">
        <f>TRIM(VLOOKUP(G165,'Ref-ALL NIST 800-53 Controls'!A:F,6,FALSE))</f>
        <v>STANDARDIZED FORMATS</v>
      </c>
      <c r="F165" s="55">
        <v>2</v>
      </c>
      <c r="G165" s="2" t="str">
        <f t="shared" si="12"/>
        <v>AU-12-2</v>
      </c>
      <c r="H165" s="17" t="s">
        <v>609</v>
      </c>
      <c r="I165" s="13" t="str">
        <f t="shared" si="14"/>
        <v>N</v>
      </c>
      <c r="J165" s="13"/>
      <c r="K165" s="13" t="str">
        <f>_xlfn.IFNA(VLOOKUP(G165,'Ref-LI-SaaS Baseline'!$D$2:$G$128,3,FALSE),"")</f>
        <v/>
      </c>
      <c r="L165" s="13" t="str">
        <f t="shared" si="16"/>
        <v>N</v>
      </c>
      <c r="M165" s="13" t="str">
        <f>IFERROR(VLOOKUP(G165,'Important Notes'!I:I,1,FALSE)," ")</f>
        <v xml:space="preserve"> </v>
      </c>
      <c r="N165" s="13" t="str">
        <f t="shared" si="17"/>
        <v>N</v>
      </c>
      <c r="O165" s="13" t="str">
        <f>IFERROR(VLOOKUP(G165,'Important Notes'!D:D,1,FALSE)," ")</f>
        <v xml:space="preserve"> </v>
      </c>
      <c r="P165" s="13" t="str">
        <f>VLOOKUP(D165,'Ref-NIST 800-53 (Rev. 4)'!A:D,4,FALSE)</f>
        <v>P1</v>
      </c>
      <c r="Q165" s="13" t="s">
        <v>1152</v>
      </c>
    </row>
    <row r="166" spans="1:17">
      <c r="A166" s="13" t="str">
        <f t="shared" si="13"/>
        <v>AU</v>
      </c>
      <c r="B166" s="13" t="str">
        <f>VLOOKUP(A166,'Ref-Families'!A:B,2,FALSE)</f>
        <v xml:space="preserve"> Audit and Accountability</v>
      </c>
      <c r="C166" s="13" t="str">
        <f>TRIM(VLOOKUP(D166,'Ref-NIST 800-53 (Rev. 4)'!A:C,3,FALSE))</f>
        <v>AUDIT GENERATION</v>
      </c>
      <c r="D166" s="12" t="s">
        <v>68</v>
      </c>
      <c r="E166" s="13" t="str">
        <f>TRIM(VLOOKUP(G166,'Ref-ALL NIST 800-53 Controls'!A:F,6,FALSE))</f>
        <v>CHANGES BY AUTHORIZED INDIVIDUALS</v>
      </c>
      <c r="F166" s="55">
        <v>3</v>
      </c>
      <c r="G166" s="2" t="str">
        <f t="shared" si="12"/>
        <v>AU-12-3</v>
      </c>
      <c r="H166" s="17" t="s">
        <v>58</v>
      </c>
      <c r="I166" s="13" t="str">
        <f t="shared" si="14"/>
        <v>N</v>
      </c>
      <c r="J166" s="13"/>
      <c r="K166" s="13" t="str">
        <f>_xlfn.IFNA(VLOOKUP(G166,'Ref-LI-SaaS Baseline'!$D$2:$G$128,3,FALSE),"")</f>
        <v/>
      </c>
      <c r="L166" s="13" t="str">
        <f t="shared" si="16"/>
        <v>N</v>
      </c>
      <c r="M166" s="13" t="str">
        <f>IFERROR(VLOOKUP(G166,'Important Notes'!I:I,1,FALSE)," ")</f>
        <v xml:space="preserve"> </v>
      </c>
      <c r="N166" s="13" t="str">
        <f t="shared" si="17"/>
        <v>Y</v>
      </c>
      <c r="O166" s="13" t="str">
        <f>IFERROR(VLOOKUP(G166,'Important Notes'!D:D,1,FALSE)," ")</f>
        <v>AU-12-3</v>
      </c>
      <c r="P166" s="13" t="str">
        <f>VLOOKUP(D166,'Ref-NIST 800-53 (Rev. 4)'!A:D,4,FALSE)</f>
        <v>P1</v>
      </c>
      <c r="Q166" s="13" t="s">
        <v>1152</v>
      </c>
    </row>
    <row r="167" spans="1:17">
      <c r="A167" s="13" t="str">
        <f t="shared" si="13"/>
        <v>CA</v>
      </c>
      <c r="B167" s="13" t="str">
        <f>VLOOKUP(A167,'Ref-Families'!A:B,2,FALSE)</f>
        <v xml:space="preserve"> Security Assessment and Authorization</v>
      </c>
      <c r="C167" s="13" t="str">
        <f>TRIM(VLOOKUP(D167,'Ref-NIST 800-53 (Rev. 4)'!A:C,3,FALSE))</f>
        <v>SECURITY ASSESSMENT AND AUTHORIZATION POLICY AND PROCEDURES</v>
      </c>
      <c r="D167" s="12" t="s">
        <v>299</v>
      </c>
      <c r="E167" s="13" t="str">
        <f>TRIM(VLOOKUP(G167,'Ref-ALL NIST 800-53 Controls'!A:F,6,FALSE))</f>
        <v/>
      </c>
      <c r="F167" s="56">
        <v>0</v>
      </c>
      <c r="G167" s="2" t="str">
        <f t="shared" si="12"/>
        <v>CA-1-0</v>
      </c>
      <c r="H167" s="17" t="s">
        <v>219</v>
      </c>
      <c r="I167" s="13" t="str">
        <f t="shared" si="14"/>
        <v>Y</v>
      </c>
      <c r="J167" s="13" t="str">
        <f t="shared" si="15"/>
        <v>CA-1-0</v>
      </c>
      <c r="K167" s="13" t="str">
        <f>_xlfn.IFNA(VLOOKUP(G167,'Ref-LI-SaaS Baseline'!$D$2:$G$128,3,FALSE),"")</f>
        <v>Attest</v>
      </c>
      <c r="L167" s="13" t="str">
        <f t="shared" si="16"/>
        <v>Y</v>
      </c>
      <c r="M167" s="13" t="str">
        <f>IFERROR(VLOOKUP(G167,'Important Notes'!I:I,1,FALSE)," ")</f>
        <v>CA-1-0</v>
      </c>
      <c r="N167" s="13" t="str">
        <f t="shared" si="17"/>
        <v>Y</v>
      </c>
      <c r="O167" s="13" t="str">
        <f>IFERROR(VLOOKUP(G167,'Important Notes'!D:D,1,FALSE)," ")</f>
        <v>CA-1-0</v>
      </c>
      <c r="P167" s="13" t="str">
        <f>VLOOKUP(D167,'Ref-NIST 800-53 (Rev. 4)'!A:D,4,FALSE)</f>
        <v>P1</v>
      </c>
      <c r="Q167" s="13" t="s">
        <v>1152</v>
      </c>
    </row>
    <row r="168" spans="1:17">
      <c r="A168" s="13" t="str">
        <f t="shared" si="13"/>
        <v>CA</v>
      </c>
      <c r="B168" s="13" t="str">
        <f>VLOOKUP(A168,'Ref-Families'!A:B,2,FALSE)</f>
        <v xml:space="preserve"> Security Assessment and Authorization</v>
      </c>
      <c r="C168" s="13" t="str">
        <f>TRIM(VLOOKUP(D168,'Ref-NIST 800-53 (Rev. 4)'!A:C,3,FALSE))</f>
        <v>SECURITY ASSESSMENTS</v>
      </c>
      <c r="D168" s="12" t="s">
        <v>42</v>
      </c>
      <c r="E168" s="13" t="str">
        <f>TRIM(VLOOKUP(G168,'Ref-ALL NIST 800-53 Controls'!A:F,6,FALSE))</f>
        <v/>
      </c>
      <c r="F168" s="55">
        <v>0</v>
      </c>
      <c r="G168" s="2" t="str">
        <f t="shared" si="12"/>
        <v>CA-2-0</v>
      </c>
      <c r="H168" s="17" t="s">
        <v>640</v>
      </c>
      <c r="I168" s="13" t="str">
        <f t="shared" si="14"/>
        <v>Y</v>
      </c>
      <c r="J168" s="13" t="str">
        <f t="shared" si="15"/>
        <v>CA-2-0</v>
      </c>
      <c r="K168" s="13" t="str">
        <f>_xlfn.IFNA(VLOOKUP(G168,'Ref-LI-SaaS Baseline'!$D$2:$G$128,3,FALSE),"")</f>
        <v>Document and Assess</v>
      </c>
      <c r="L168" s="13" t="str">
        <f t="shared" si="16"/>
        <v>Y</v>
      </c>
      <c r="M168" s="13" t="str">
        <f>IFERROR(VLOOKUP(G168,'Important Notes'!I:I,1,FALSE)," ")</f>
        <v>CA-2-0</v>
      </c>
      <c r="N168" s="13" t="str">
        <f t="shared" si="17"/>
        <v>Y</v>
      </c>
      <c r="O168" s="13" t="str">
        <f>IFERROR(VLOOKUP(G168,'Important Notes'!D:D,1,FALSE)," ")</f>
        <v>CA-2-0</v>
      </c>
      <c r="P168" s="13" t="str">
        <f>VLOOKUP(D168,'Ref-NIST 800-53 (Rev. 4)'!A:D,4,FALSE)</f>
        <v>P2</v>
      </c>
      <c r="Q168" s="13" t="s">
        <v>1152</v>
      </c>
    </row>
    <row r="169" spans="1:17">
      <c r="A169" s="13" t="str">
        <f t="shared" si="13"/>
        <v>CA</v>
      </c>
      <c r="B169" s="13" t="str">
        <f>VLOOKUP(A169,'Ref-Families'!A:B,2,FALSE)</f>
        <v xml:space="preserve"> Security Assessment and Authorization</v>
      </c>
      <c r="C169" s="13" t="str">
        <f>TRIM(VLOOKUP(D169,'Ref-NIST 800-53 (Rev. 4)'!A:C,3,FALSE))</f>
        <v>SECURITY ASSESSMENTS</v>
      </c>
      <c r="D169" s="12" t="s">
        <v>42</v>
      </c>
      <c r="E169" s="13" t="str">
        <f>TRIM(VLOOKUP(G169,'Ref-ALL NIST 800-53 Controls'!A:F,6,FALSE))</f>
        <v>INDEPENDENT ASSESSORS</v>
      </c>
      <c r="F169" s="55">
        <v>1</v>
      </c>
      <c r="G169" s="2" t="str">
        <f t="shared" si="12"/>
        <v>CA-2-1</v>
      </c>
      <c r="H169" s="17" t="s">
        <v>609</v>
      </c>
      <c r="I169" s="13" t="str">
        <f t="shared" si="14"/>
        <v>N</v>
      </c>
      <c r="J169" s="13"/>
      <c r="K169" s="13" t="str">
        <f>_xlfn.IFNA(VLOOKUP(G169,'Ref-LI-SaaS Baseline'!$D$2:$G$128,3,FALSE),"")</f>
        <v>Attest</v>
      </c>
      <c r="L169" s="13" t="str">
        <f t="shared" si="16"/>
        <v>Y</v>
      </c>
      <c r="M169" s="13" t="str">
        <f>IFERROR(VLOOKUP(G169,'Important Notes'!I:I,1,FALSE)," ")</f>
        <v>CA-2-1</v>
      </c>
      <c r="N169" s="13" t="str">
        <f t="shared" si="17"/>
        <v>Y</v>
      </c>
      <c r="O169" s="13" t="str">
        <f>IFERROR(VLOOKUP(G169,'Important Notes'!D:D,1,FALSE)," ")</f>
        <v>CA-2-1</v>
      </c>
      <c r="P169" s="13" t="str">
        <f>VLOOKUP(D169,'Ref-NIST 800-53 (Rev. 4)'!A:D,4,FALSE)</f>
        <v>P2</v>
      </c>
      <c r="Q169" s="13" t="s">
        <v>1152</v>
      </c>
    </row>
    <row r="170" spans="1:17">
      <c r="A170" s="13" t="str">
        <f t="shared" si="13"/>
        <v>CA</v>
      </c>
      <c r="B170" s="13" t="str">
        <f>VLOOKUP(A170,'Ref-Families'!A:B,2,FALSE)</f>
        <v xml:space="preserve"> Security Assessment and Authorization</v>
      </c>
      <c r="C170" s="13" t="str">
        <f>TRIM(VLOOKUP(D170,'Ref-NIST 800-53 (Rev. 4)'!A:C,3,FALSE))</f>
        <v>SECURITY ASSESSMENTS</v>
      </c>
      <c r="D170" s="12" t="s">
        <v>42</v>
      </c>
      <c r="E170" s="13" t="str">
        <f>TRIM(VLOOKUP(G170,'Ref-ALL NIST 800-53 Controls'!A:F,6,FALSE))</f>
        <v>SPECIALIZED ASSESSMENTS</v>
      </c>
      <c r="F170" s="55">
        <v>2</v>
      </c>
      <c r="G170" s="2" t="str">
        <f t="shared" si="12"/>
        <v>CA-2-2</v>
      </c>
      <c r="H170" s="17" t="s">
        <v>70</v>
      </c>
      <c r="I170" s="13" t="str">
        <f t="shared" si="14"/>
        <v>N</v>
      </c>
      <c r="J170" s="13"/>
      <c r="K170" s="13" t="str">
        <f>_xlfn.IFNA(VLOOKUP(G170,'Ref-LI-SaaS Baseline'!$D$2:$G$128,3,FALSE),"")</f>
        <v/>
      </c>
      <c r="L170" s="13" t="str">
        <f t="shared" si="16"/>
        <v>Y</v>
      </c>
      <c r="M170" s="13" t="str">
        <f>IFERROR(VLOOKUP(G170,'Important Notes'!I:I,1,FALSE)," ")</f>
        <v>CA-2-2</v>
      </c>
      <c r="N170" s="13" t="str">
        <f t="shared" si="17"/>
        <v>Y</v>
      </c>
      <c r="O170" s="13" t="str">
        <f>IFERROR(VLOOKUP(G170,'Important Notes'!D:D,1,FALSE)," ")</f>
        <v>CA-2-2</v>
      </c>
      <c r="P170" s="13" t="str">
        <f>VLOOKUP(D170,'Ref-NIST 800-53 (Rev. 4)'!A:D,4,FALSE)</f>
        <v>P2</v>
      </c>
      <c r="Q170" s="13" t="s">
        <v>1152</v>
      </c>
    </row>
    <row r="171" spans="1:17">
      <c r="A171" s="13" t="str">
        <f t="shared" si="13"/>
        <v>CA</v>
      </c>
      <c r="B171" s="13" t="str">
        <f>VLOOKUP(A171,'Ref-Families'!A:B,2,FALSE)</f>
        <v xml:space="preserve"> Security Assessment and Authorization</v>
      </c>
      <c r="C171" s="13" t="str">
        <f>TRIM(VLOOKUP(D171,'Ref-NIST 800-53 (Rev. 4)'!A:C,3,FALSE))</f>
        <v>SECURITY ASSESSMENTS</v>
      </c>
      <c r="D171" s="12" t="s">
        <v>42</v>
      </c>
      <c r="E171" s="13" t="str">
        <f>TRIM(VLOOKUP(G171,'Ref-ALL NIST 800-53 Controls'!A:F,6,FALSE))</f>
        <v>EXTERNAL ORGANIZATIONS</v>
      </c>
      <c r="F171" s="55">
        <v>3</v>
      </c>
      <c r="G171" s="2" t="str">
        <f t="shared" si="12"/>
        <v>CA-2-3</v>
      </c>
      <c r="H171" s="17" t="s">
        <v>609</v>
      </c>
      <c r="I171" s="13" t="str">
        <f t="shared" si="14"/>
        <v>N</v>
      </c>
      <c r="J171" s="13"/>
      <c r="K171" s="13" t="str">
        <f>_xlfn.IFNA(VLOOKUP(G171,'Ref-LI-SaaS Baseline'!$D$2:$G$128,3,FALSE),"")</f>
        <v/>
      </c>
      <c r="L171" s="13" t="str">
        <f t="shared" si="16"/>
        <v>Y</v>
      </c>
      <c r="M171" s="13" t="str">
        <f>IFERROR(VLOOKUP(G171,'Important Notes'!I:I,1,FALSE)," ")</f>
        <v>CA-2-3</v>
      </c>
      <c r="N171" s="13" t="str">
        <f t="shared" si="17"/>
        <v>Y</v>
      </c>
      <c r="O171" s="13" t="str">
        <f>IFERROR(VLOOKUP(G171,'Important Notes'!D:D,1,FALSE)," ")</f>
        <v>CA-2-3</v>
      </c>
      <c r="P171" s="13" t="str">
        <f>VLOOKUP(D171,'Ref-NIST 800-53 (Rev. 4)'!A:D,4,FALSE)</f>
        <v>P2</v>
      </c>
      <c r="Q171" s="13" t="s">
        <v>1152</v>
      </c>
    </row>
    <row r="172" spans="1:17">
      <c r="A172" s="13" t="str">
        <f t="shared" si="13"/>
        <v>CA</v>
      </c>
      <c r="B172" s="13" t="str">
        <f>VLOOKUP(A172,'Ref-Families'!A:B,2,FALSE)</f>
        <v xml:space="preserve"> Security Assessment and Authorization</v>
      </c>
      <c r="C172" s="13" t="str">
        <f>TRIM(VLOOKUP(D172,'Ref-NIST 800-53 (Rev. 4)'!A:C,3,FALSE))</f>
        <v>SYSTEM INTERCONNECTIONS</v>
      </c>
      <c r="D172" s="12" t="s">
        <v>71</v>
      </c>
      <c r="E172" s="13" t="str">
        <f>TRIM(VLOOKUP(G172,'Ref-ALL NIST 800-53 Controls'!A:F,6,FALSE))</f>
        <v/>
      </c>
      <c r="F172" s="55">
        <v>0</v>
      </c>
      <c r="G172" s="2" t="str">
        <f t="shared" si="12"/>
        <v>CA-3-0</v>
      </c>
      <c r="H172" s="17" t="s">
        <v>641</v>
      </c>
      <c r="I172" s="13" t="str">
        <f t="shared" si="14"/>
        <v>Y</v>
      </c>
      <c r="J172" s="13" t="str">
        <f t="shared" si="15"/>
        <v>CA-3-0</v>
      </c>
      <c r="K172" s="13" t="str">
        <f>_xlfn.IFNA(VLOOKUP(G172,'Ref-LI-SaaS Baseline'!$D$2:$G$128,3,FALSE),"")</f>
        <v>Document and Assess (Conditional)</v>
      </c>
      <c r="L172" s="13" t="str">
        <f t="shared" si="16"/>
        <v>Y</v>
      </c>
      <c r="M172" s="13" t="str">
        <f>IFERROR(VLOOKUP(G172,'Important Notes'!I:I,1,FALSE)," ")</f>
        <v>CA-3-0</v>
      </c>
      <c r="N172" s="13" t="str">
        <f t="shared" si="17"/>
        <v>Y</v>
      </c>
      <c r="O172" s="13" t="str">
        <f>IFERROR(VLOOKUP(G172,'Important Notes'!D:D,1,FALSE)," ")</f>
        <v>CA-3-0</v>
      </c>
      <c r="P172" s="13" t="str">
        <f>VLOOKUP(D172,'Ref-NIST 800-53 (Rev. 4)'!A:D,4,FALSE)</f>
        <v>P1</v>
      </c>
      <c r="Q172" s="13" t="s">
        <v>1152</v>
      </c>
    </row>
    <row r="173" spans="1:17">
      <c r="A173" s="13" t="str">
        <f t="shared" si="13"/>
        <v>CA</v>
      </c>
      <c r="B173" s="13" t="str">
        <f>VLOOKUP(A173,'Ref-Families'!A:B,2,FALSE)</f>
        <v xml:space="preserve"> Security Assessment and Authorization</v>
      </c>
      <c r="C173" s="13" t="str">
        <f>TRIM(VLOOKUP(D173,'Ref-NIST 800-53 (Rev. 4)'!A:C,3,FALSE))</f>
        <v>SYSTEM INTERCONNECTIONS</v>
      </c>
      <c r="D173" s="12" t="s">
        <v>71</v>
      </c>
      <c r="E173" s="13" t="str">
        <f>TRIM(VLOOKUP(G173,'Ref-ALL NIST 800-53 Controls'!A:F,6,FALSE))</f>
        <v>UNCLASSIFIED NATIONAL SECURITY SYSTEM CONNECTIONS</v>
      </c>
      <c r="F173" s="55">
        <v>1</v>
      </c>
      <c r="G173" s="2" t="str">
        <f t="shared" si="12"/>
        <v>CA-3-1</v>
      </c>
      <c r="H173" s="17" t="s">
        <v>609</v>
      </c>
      <c r="I173" s="13" t="str">
        <f t="shared" si="14"/>
        <v>N</v>
      </c>
      <c r="J173" s="13"/>
      <c r="K173" s="13" t="str">
        <f>_xlfn.IFNA(VLOOKUP(G173,'Ref-LI-SaaS Baseline'!$D$2:$G$128,3,FALSE),"")</f>
        <v/>
      </c>
      <c r="L173" s="13" t="str">
        <f t="shared" si="16"/>
        <v>N</v>
      </c>
      <c r="M173" s="13" t="str">
        <f>IFERROR(VLOOKUP(G173,'Important Notes'!I:I,1,FALSE)," ")</f>
        <v xml:space="preserve"> </v>
      </c>
      <c r="N173" s="13" t="str">
        <f t="shared" si="17"/>
        <v>N</v>
      </c>
      <c r="O173" s="13" t="str">
        <f>IFERROR(VLOOKUP(G173,'Important Notes'!D:D,1,FALSE)," ")</f>
        <v xml:space="preserve"> </v>
      </c>
      <c r="P173" s="13" t="str">
        <f>VLOOKUP(D173,'Ref-NIST 800-53 (Rev. 4)'!A:D,4,FALSE)</f>
        <v>P1</v>
      </c>
      <c r="Q173" s="13" t="s">
        <v>1152</v>
      </c>
    </row>
    <row r="174" spans="1:17">
      <c r="A174" s="13" t="str">
        <f t="shared" si="13"/>
        <v>CA</v>
      </c>
      <c r="B174" s="13" t="str">
        <f>VLOOKUP(A174,'Ref-Families'!A:B,2,FALSE)</f>
        <v xml:space="preserve"> Security Assessment and Authorization</v>
      </c>
      <c r="C174" s="13" t="str">
        <f>TRIM(VLOOKUP(D174,'Ref-NIST 800-53 (Rev. 4)'!A:C,3,FALSE))</f>
        <v>SYSTEM INTERCONNECTIONS</v>
      </c>
      <c r="D174" s="12" t="s">
        <v>71</v>
      </c>
      <c r="E174" s="13" t="str">
        <f>TRIM(VLOOKUP(G174,'Ref-ALL NIST 800-53 Controls'!A:F,6,FALSE))</f>
        <v>CLASSIFIED NATIONAL SECURITY SYSTEM CONNECTIONS</v>
      </c>
      <c r="F174" s="55">
        <v>2</v>
      </c>
      <c r="G174" s="2" t="str">
        <f t="shared" si="12"/>
        <v>CA-3-2</v>
      </c>
      <c r="H174" s="17" t="s">
        <v>609</v>
      </c>
      <c r="I174" s="13" t="str">
        <f t="shared" si="14"/>
        <v>N</v>
      </c>
      <c r="J174" s="13"/>
      <c r="K174" s="13" t="str">
        <f>_xlfn.IFNA(VLOOKUP(G174,'Ref-LI-SaaS Baseline'!$D$2:$G$128,3,FALSE),"")</f>
        <v/>
      </c>
      <c r="L174" s="13" t="str">
        <f t="shared" si="16"/>
        <v>N</v>
      </c>
      <c r="M174" s="13" t="str">
        <f>IFERROR(VLOOKUP(G174,'Important Notes'!I:I,1,FALSE)," ")</f>
        <v xml:space="preserve"> </v>
      </c>
      <c r="N174" s="13" t="str">
        <f t="shared" si="17"/>
        <v>N</v>
      </c>
      <c r="O174" s="13" t="str">
        <f>IFERROR(VLOOKUP(G174,'Important Notes'!D:D,1,FALSE)," ")</f>
        <v xml:space="preserve"> </v>
      </c>
      <c r="P174" s="13" t="str">
        <f>VLOOKUP(D174,'Ref-NIST 800-53 (Rev. 4)'!A:D,4,FALSE)</f>
        <v>P1</v>
      </c>
      <c r="Q174" s="13" t="s">
        <v>1152</v>
      </c>
    </row>
    <row r="175" spans="1:17">
      <c r="A175" s="13" t="str">
        <f t="shared" si="13"/>
        <v>CA</v>
      </c>
      <c r="B175" s="13" t="str">
        <f>VLOOKUP(A175,'Ref-Families'!A:B,2,FALSE)</f>
        <v xml:space="preserve"> Security Assessment and Authorization</v>
      </c>
      <c r="C175" s="13" t="str">
        <f>TRIM(VLOOKUP(D175,'Ref-NIST 800-53 (Rev. 4)'!A:C,3,FALSE))</f>
        <v>SYSTEM INTERCONNECTIONS</v>
      </c>
      <c r="D175" s="12" t="s">
        <v>71</v>
      </c>
      <c r="E175" s="13" t="str">
        <f>TRIM(VLOOKUP(G175,'Ref-ALL NIST 800-53 Controls'!A:F,6,FALSE))</f>
        <v>UNCLASSIFIED NON-NATIONAL SECURITY SYSTEM CONNECTIONS</v>
      </c>
      <c r="F175" s="55">
        <v>3</v>
      </c>
      <c r="G175" s="2" t="str">
        <f t="shared" si="12"/>
        <v>CA-3-3</v>
      </c>
      <c r="H175" s="17" t="s">
        <v>609</v>
      </c>
      <c r="I175" s="13" t="str">
        <f t="shared" si="14"/>
        <v>N</v>
      </c>
      <c r="J175" s="13"/>
      <c r="K175" s="13" t="str">
        <f>_xlfn.IFNA(VLOOKUP(G175,'Ref-LI-SaaS Baseline'!$D$2:$G$128,3,FALSE),"")</f>
        <v/>
      </c>
      <c r="L175" s="13" t="str">
        <f t="shared" si="16"/>
        <v>Y</v>
      </c>
      <c r="M175" s="13" t="str">
        <f>IFERROR(VLOOKUP(G175,'Important Notes'!I:I,1,FALSE)," ")</f>
        <v>CA-3-3</v>
      </c>
      <c r="N175" s="13" t="str">
        <f t="shared" si="17"/>
        <v>Y</v>
      </c>
      <c r="O175" s="13" t="str">
        <f>IFERROR(VLOOKUP(G175,'Important Notes'!D:D,1,FALSE)," ")</f>
        <v>CA-3-3</v>
      </c>
      <c r="P175" s="13" t="str">
        <f>VLOOKUP(D175,'Ref-NIST 800-53 (Rev. 4)'!A:D,4,FALSE)</f>
        <v>P1</v>
      </c>
      <c r="Q175" s="13" t="s">
        <v>1152</v>
      </c>
    </row>
    <row r="176" spans="1:17">
      <c r="A176" s="13" t="str">
        <f t="shared" si="13"/>
        <v>CA</v>
      </c>
      <c r="B176" s="13" t="str">
        <f>VLOOKUP(A176,'Ref-Families'!A:B,2,FALSE)</f>
        <v xml:space="preserve"> Security Assessment and Authorization</v>
      </c>
      <c r="C176" s="13" t="str">
        <f>TRIM(VLOOKUP(D176,'Ref-NIST 800-53 (Rev. 4)'!A:C,3,FALSE))</f>
        <v>SYSTEM INTERCONNECTIONS</v>
      </c>
      <c r="D176" s="12" t="s">
        <v>71</v>
      </c>
      <c r="E176" s="13" t="str">
        <f>TRIM(VLOOKUP(G176,'Ref-ALL NIST 800-53 Controls'!A:F,6,FALSE))</f>
        <v>CONNECTIONS TO PUBLIC NETWORKS</v>
      </c>
      <c r="F176" s="55">
        <v>4</v>
      </c>
      <c r="G176" s="2" t="str">
        <f t="shared" si="12"/>
        <v>CA-3-4</v>
      </c>
      <c r="H176" s="17" t="s">
        <v>609</v>
      </c>
      <c r="I176" s="13" t="str">
        <f t="shared" si="14"/>
        <v>N</v>
      </c>
      <c r="J176" s="13"/>
      <c r="K176" s="13" t="str">
        <f>_xlfn.IFNA(VLOOKUP(G176,'Ref-LI-SaaS Baseline'!$D$2:$G$128,3,FALSE),"")</f>
        <v/>
      </c>
      <c r="L176" s="13" t="str">
        <f t="shared" si="16"/>
        <v>N</v>
      </c>
      <c r="M176" s="13" t="str">
        <f>IFERROR(VLOOKUP(G176,'Important Notes'!I:I,1,FALSE)," ")</f>
        <v xml:space="preserve"> </v>
      </c>
      <c r="N176" s="13" t="str">
        <f t="shared" si="17"/>
        <v>N</v>
      </c>
      <c r="O176" s="13" t="str">
        <f>IFERROR(VLOOKUP(G176,'Important Notes'!D:D,1,FALSE)," ")</f>
        <v xml:space="preserve"> </v>
      </c>
      <c r="P176" s="13" t="str">
        <f>VLOOKUP(D176,'Ref-NIST 800-53 (Rev. 4)'!A:D,4,FALSE)</f>
        <v>P1</v>
      </c>
      <c r="Q176" s="13" t="s">
        <v>1152</v>
      </c>
    </row>
    <row r="177" spans="1:17">
      <c r="A177" s="13" t="str">
        <f t="shared" si="13"/>
        <v>CA</v>
      </c>
      <c r="B177" s="13" t="str">
        <f>VLOOKUP(A177,'Ref-Families'!A:B,2,FALSE)</f>
        <v xml:space="preserve"> Security Assessment and Authorization</v>
      </c>
      <c r="C177" s="13" t="str">
        <f>TRIM(VLOOKUP(D177,'Ref-NIST 800-53 (Rev. 4)'!A:C,3,FALSE))</f>
        <v>SYSTEM INTERCONNECTIONS</v>
      </c>
      <c r="D177" s="12" t="s">
        <v>71</v>
      </c>
      <c r="E177" s="13" t="str">
        <f>TRIM(VLOOKUP(G177,'Ref-ALL NIST 800-53 Controls'!A:F,6,FALSE))</f>
        <v>RESTRICTIONS ON EXTERNAL SYSTEM CONNECTIONS</v>
      </c>
      <c r="F177" s="55">
        <v>5</v>
      </c>
      <c r="G177" s="2" t="str">
        <f t="shared" si="12"/>
        <v>CA-3-5</v>
      </c>
      <c r="H177" s="17" t="s">
        <v>72</v>
      </c>
      <c r="I177" s="13" t="str">
        <f t="shared" si="14"/>
        <v>N</v>
      </c>
      <c r="J177" s="13"/>
      <c r="K177" s="13" t="str">
        <f>_xlfn.IFNA(VLOOKUP(G177,'Ref-LI-SaaS Baseline'!$D$2:$G$128,3,FALSE),"")</f>
        <v/>
      </c>
      <c r="L177" s="13" t="str">
        <f t="shared" si="16"/>
        <v>Y</v>
      </c>
      <c r="M177" s="13" t="str">
        <f>IFERROR(VLOOKUP(G177,'Important Notes'!I:I,1,FALSE)," ")</f>
        <v>CA-3-5</v>
      </c>
      <c r="N177" s="13" t="str">
        <f t="shared" si="17"/>
        <v>Y</v>
      </c>
      <c r="O177" s="13" t="str">
        <f>IFERROR(VLOOKUP(G177,'Important Notes'!D:D,1,FALSE)," ")</f>
        <v>CA-3-5</v>
      </c>
      <c r="P177" s="13" t="str">
        <f>VLOOKUP(D177,'Ref-NIST 800-53 (Rev. 4)'!A:D,4,FALSE)</f>
        <v>P1</v>
      </c>
      <c r="Q177" s="13" t="s">
        <v>1152</v>
      </c>
    </row>
    <row r="178" spans="1:17">
      <c r="A178" s="13" t="str">
        <f t="shared" si="13"/>
        <v>CA</v>
      </c>
      <c r="B178" s="13" t="str">
        <f>VLOOKUP(A178,'Ref-Families'!A:B,2,FALSE)</f>
        <v xml:space="preserve"> Security Assessment and Authorization</v>
      </c>
      <c r="C178" s="13" t="str">
        <f>TRIM(VLOOKUP(D178,'Ref-NIST 800-53 (Rev. 4)'!A:C,3,FALSE))</f>
        <v>PLAN OF ACTION AND MILESTONES</v>
      </c>
      <c r="D178" s="12" t="s">
        <v>306</v>
      </c>
      <c r="E178" s="13" t="str">
        <f>TRIM(VLOOKUP(G178,'Ref-ALL NIST 800-53 Controls'!A:F,6,FALSE))</f>
        <v/>
      </c>
      <c r="F178" s="56">
        <v>0</v>
      </c>
      <c r="G178" s="2" t="str">
        <f t="shared" si="12"/>
        <v>CA-5-0</v>
      </c>
      <c r="H178" s="17" t="s">
        <v>642</v>
      </c>
      <c r="I178" s="13" t="str">
        <f t="shared" si="14"/>
        <v>Y</v>
      </c>
      <c r="J178" s="13" t="str">
        <f t="shared" si="15"/>
        <v>CA-5-0</v>
      </c>
      <c r="K178" s="13" t="str">
        <f>_xlfn.IFNA(VLOOKUP(G178,'Ref-LI-SaaS Baseline'!$D$2:$G$128,3,FALSE),"")</f>
        <v>Attest</v>
      </c>
      <c r="L178" s="13" t="str">
        <f t="shared" si="16"/>
        <v>Y</v>
      </c>
      <c r="M178" s="13" t="str">
        <f>IFERROR(VLOOKUP(G178,'Important Notes'!I:I,1,FALSE)," ")</f>
        <v>CA-5-0</v>
      </c>
      <c r="N178" s="13" t="str">
        <f t="shared" si="17"/>
        <v>Y</v>
      </c>
      <c r="O178" s="13" t="str">
        <f>IFERROR(VLOOKUP(G178,'Important Notes'!D:D,1,FALSE)," ")</f>
        <v>CA-5-0</v>
      </c>
      <c r="P178" s="13" t="str">
        <f>VLOOKUP(D178,'Ref-NIST 800-53 (Rev. 4)'!A:D,4,FALSE)</f>
        <v>P3</v>
      </c>
      <c r="Q178" s="13" t="s">
        <v>1152</v>
      </c>
    </row>
    <row r="179" spans="1:17">
      <c r="A179" s="13" t="str">
        <f t="shared" si="13"/>
        <v>CA</v>
      </c>
      <c r="B179" s="13" t="str">
        <f>VLOOKUP(A179,'Ref-Families'!A:B,2,FALSE)</f>
        <v xml:space="preserve"> Security Assessment and Authorization</v>
      </c>
      <c r="C179" s="13" t="str">
        <f>TRIM(VLOOKUP(D179,'Ref-NIST 800-53 (Rev. 4)'!A:C,3,FALSE))</f>
        <v>PLAN OF ACTION AND MILESTONES</v>
      </c>
      <c r="D179" s="12" t="s">
        <v>306</v>
      </c>
      <c r="E179" s="13" t="str">
        <f>TRIM(VLOOKUP(G179,'Ref-ALL NIST 800-53 Controls'!A:F,6,FALSE))</f>
        <v>AUTOMATION SUPPORT FOR ACCURACY / CURRENCY</v>
      </c>
      <c r="F179" s="55">
        <v>1</v>
      </c>
      <c r="G179" s="2" t="str">
        <f t="shared" si="12"/>
        <v>CA-5-1</v>
      </c>
      <c r="H179" s="17" t="s">
        <v>609</v>
      </c>
      <c r="I179" s="13" t="str">
        <f t="shared" si="14"/>
        <v>N</v>
      </c>
      <c r="J179" s="13"/>
      <c r="K179" s="13" t="str">
        <f>_xlfn.IFNA(VLOOKUP(G179,'Ref-LI-SaaS Baseline'!$D$2:$G$128,3,FALSE),"")</f>
        <v/>
      </c>
      <c r="L179" s="13" t="str">
        <f t="shared" si="16"/>
        <v>N</v>
      </c>
      <c r="M179" s="13" t="str">
        <f>IFERROR(VLOOKUP(G179,'Important Notes'!I:I,1,FALSE)," ")</f>
        <v xml:space="preserve"> </v>
      </c>
      <c r="N179" s="13" t="str">
        <f t="shared" si="17"/>
        <v>N</v>
      </c>
      <c r="O179" s="13" t="str">
        <f>IFERROR(VLOOKUP(G179,'Important Notes'!D:D,1,FALSE)," ")</f>
        <v xml:space="preserve"> </v>
      </c>
      <c r="P179" s="13" t="str">
        <f>VLOOKUP(D179,'Ref-NIST 800-53 (Rev. 4)'!A:D,4,FALSE)</f>
        <v>P3</v>
      </c>
      <c r="Q179" s="13" t="s">
        <v>1152</v>
      </c>
    </row>
    <row r="180" spans="1:17">
      <c r="A180" s="13" t="str">
        <f t="shared" si="13"/>
        <v>CA</v>
      </c>
      <c r="B180" s="13" t="str">
        <f>VLOOKUP(A180,'Ref-Families'!A:B,2,FALSE)</f>
        <v xml:space="preserve"> Security Assessment and Authorization</v>
      </c>
      <c r="C180" s="13" t="str">
        <f>TRIM(VLOOKUP(D180,'Ref-NIST 800-53 (Rev. 4)'!A:C,3,FALSE))</f>
        <v>SECURITY AUTHORIZATION</v>
      </c>
      <c r="D180" s="12" t="s">
        <v>308</v>
      </c>
      <c r="E180" s="13" t="str">
        <f>TRIM(VLOOKUP(G180,'Ref-ALL NIST 800-53 Controls'!A:F,6,FALSE))</f>
        <v/>
      </c>
      <c r="F180" s="56">
        <v>0</v>
      </c>
      <c r="G180" s="2" t="str">
        <f t="shared" si="12"/>
        <v>CA-6-0</v>
      </c>
      <c r="H180" s="17" t="s">
        <v>643</v>
      </c>
      <c r="I180" s="13" t="str">
        <f t="shared" si="14"/>
        <v>Y</v>
      </c>
      <c r="J180" s="13" t="str">
        <f t="shared" si="15"/>
        <v>CA-6-0</v>
      </c>
      <c r="K180" s="13" t="str">
        <f>_xlfn.IFNA(VLOOKUP(G180,'Ref-LI-SaaS Baseline'!$D$2:$G$128,3,FALSE),"")</f>
        <v>Document and Assess</v>
      </c>
      <c r="L180" s="13" t="str">
        <f t="shared" si="16"/>
        <v>Y</v>
      </c>
      <c r="M180" s="13" t="str">
        <f>IFERROR(VLOOKUP(G180,'Important Notes'!I:I,1,FALSE)," ")</f>
        <v>CA-6-0</v>
      </c>
      <c r="N180" s="13" t="str">
        <f t="shared" si="17"/>
        <v>Y</v>
      </c>
      <c r="O180" s="13" t="str">
        <f>IFERROR(VLOOKUP(G180,'Important Notes'!D:D,1,FALSE)," ")</f>
        <v>CA-6-0</v>
      </c>
      <c r="P180" s="13" t="str">
        <f>VLOOKUP(D180,'Ref-NIST 800-53 (Rev. 4)'!A:D,4,FALSE)</f>
        <v>P2</v>
      </c>
      <c r="Q180" s="13" t="s">
        <v>1152</v>
      </c>
    </row>
    <row r="181" spans="1:17" ht="30">
      <c r="A181" s="13" t="str">
        <f t="shared" si="13"/>
        <v>CA</v>
      </c>
      <c r="B181" s="13" t="str">
        <f>VLOOKUP(A181,'Ref-Families'!A:B,2,FALSE)</f>
        <v xml:space="preserve"> Security Assessment and Authorization</v>
      </c>
      <c r="C181" s="13" t="str">
        <f>TRIM(VLOOKUP(D181,'Ref-NIST 800-53 (Rev. 4)'!A:C,3,FALSE))</f>
        <v>CONTINUOUS MONITORING</v>
      </c>
      <c r="D181" s="12" t="s">
        <v>7</v>
      </c>
      <c r="E181" s="13" t="str">
        <f>TRIM(VLOOKUP(G181,'Ref-ALL NIST 800-53 Controls'!A:F,6,FALSE))</f>
        <v/>
      </c>
      <c r="F181" s="55">
        <v>0</v>
      </c>
      <c r="G181" s="2" t="str">
        <f t="shared" si="12"/>
        <v>CA-7-0</v>
      </c>
      <c r="H181" s="17" t="s">
        <v>644</v>
      </c>
      <c r="I181" s="13" t="str">
        <f t="shared" si="14"/>
        <v>Y</v>
      </c>
      <c r="J181" s="13" t="str">
        <f t="shared" si="15"/>
        <v>CA-7-0</v>
      </c>
      <c r="K181" s="13" t="str">
        <f>_xlfn.IFNA(VLOOKUP(G181,'Ref-LI-SaaS Baseline'!$D$2:$G$128,3,FALSE),"")</f>
        <v>Document and Assess</v>
      </c>
      <c r="L181" s="13" t="str">
        <f t="shared" si="16"/>
        <v>Y</v>
      </c>
      <c r="M181" s="13" t="str">
        <f>IFERROR(VLOOKUP(G181,'Important Notes'!I:I,1,FALSE)," ")</f>
        <v>CA-7-0</v>
      </c>
      <c r="N181" s="13" t="str">
        <f t="shared" si="17"/>
        <v>Y</v>
      </c>
      <c r="O181" s="13" t="str">
        <f>IFERROR(VLOOKUP(G181,'Important Notes'!D:D,1,FALSE)," ")</f>
        <v>CA-7-0</v>
      </c>
      <c r="P181" s="13" t="str">
        <f>VLOOKUP(D181,'Ref-NIST 800-53 (Rev. 4)'!A:D,4,FALSE)</f>
        <v>P2</v>
      </c>
      <c r="Q181" s="13" t="s">
        <v>1152</v>
      </c>
    </row>
    <row r="182" spans="1:17">
      <c r="A182" s="13" t="str">
        <f t="shared" si="13"/>
        <v>CA</v>
      </c>
      <c r="B182" s="13" t="str">
        <f>VLOOKUP(A182,'Ref-Families'!A:B,2,FALSE)</f>
        <v xml:space="preserve"> Security Assessment and Authorization</v>
      </c>
      <c r="C182" s="13" t="str">
        <f>TRIM(VLOOKUP(D182,'Ref-NIST 800-53 (Rev. 4)'!A:C,3,FALSE))</f>
        <v>CONTINUOUS MONITORING</v>
      </c>
      <c r="D182" s="12" t="s">
        <v>7</v>
      </c>
      <c r="E182" s="13" t="str">
        <f>TRIM(VLOOKUP(G182,'Ref-ALL NIST 800-53 Controls'!A:F,6,FALSE))</f>
        <v>INDEPENDENT ASSESSMENT</v>
      </c>
      <c r="F182" s="55">
        <v>1</v>
      </c>
      <c r="G182" s="2" t="str">
        <f t="shared" si="12"/>
        <v>CA-7-1</v>
      </c>
      <c r="H182" s="17" t="s">
        <v>609</v>
      </c>
      <c r="I182" s="13" t="str">
        <f t="shared" si="14"/>
        <v>N</v>
      </c>
      <c r="J182" s="13"/>
      <c r="K182" s="13" t="str">
        <f>_xlfn.IFNA(VLOOKUP(G182,'Ref-LI-SaaS Baseline'!$D$2:$G$128,3,FALSE),"")</f>
        <v/>
      </c>
      <c r="L182" s="13" t="str">
        <f t="shared" si="16"/>
        <v>Y</v>
      </c>
      <c r="M182" s="13" t="str">
        <f>IFERROR(VLOOKUP(G182,'Important Notes'!I:I,1,FALSE)," ")</f>
        <v>CA-7-1</v>
      </c>
      <c r="N182" s="13" t="str">
        <f t="shared" si="17"/>
        <v>Y</v>
      </c>
      <c r="O182" s="13" t="str">
        <f>IFERROR(VLOOKUP(G182,'Important Notes'!D:D,1,FALSE)," ")</f>
        <v>CA-7-1</v>
      </c>
      <c r="P182" s="13" t="str">
        <f>VLOOKUP(D182,'Ref-NIST 800-53 (Rev. 4)'!A:D,4,FALSE)</f>
        <v>P2</v>
      </c>
      <c r="Q182" s="13" t="s">
        <v>1152</v>
      </c>
    </row>
    <row r="183" spans="1:17">
      <c r="A183" s="13" t="str">
        <f t="shared" si="13"/>
        <v>CA</v>
      </c>
      <c r="B183" s="13" t="str">
        <f>VLOOKUP(A183,'Ref-Families'!A:B,2,FALSE)</f>
        <v xml:space="preserve"> Security Assessment and Authorization</v>
      </c>
      <c r="C183" s="13" t="str">
        <f>TRIM(VLOOKUP(D183,'Ref-NIST 800-53 (Rev. 4)'!A:C,3,FALSE))</f>
        <v>CONTINUOUS MONITORING</v>
      </c>
      <c r="D183" s="12" t="s">
        <v>7</v>
      </c>
      <c r="E183" s="13" t="str">
        <f>TRIM(VLOOKUP(G183,'Ref-ALL NIST 800-53 Controls'!A:F,6,FALSE))</f>
        <v>TYPES OF ASSESSMENTS</v>
      </c>
      <c r="F183" s="55">
        <v>2</v>
      </c>
      <c r="G183" s="2" t="str">
        <f t="shared" si="12"/>
        <v>CA-7-2</v>
      </c>
      <c r="H183" s="17" t="s">
        <v>611</v>
      </c>
      <c r="I183" s="13" t="str">
        <f t="shared" si="14"/>
        <v>N</v>
      </c>
      <c r="J183" s="13"/>
      <c r="K183" s="13" t="str">
        <f>_xlfn.IFNA(VLOOKUP(G183,'Ref-LI-SaaS Baseline'!$D$2:$G$128,3,FALSE),"")</f>
        <v/>
      </c>
      <c r="L183" s="13" t="str">
        <f t="shared" si="16"/>
        <v>N</v>
      </c>
      <c r="M183" s="13" t="str">
        <f>IFERROR(VLOOKUP(G183,'Important Notes'!I:I,1,FALSE)," ")</f>
        <v xml:space="preserve"> </v>
      </c>
      <c r="N183" s="13" t="str">
        <f t="shared" si="17"/>
        <v>N</v>
      </c>
      <c r="O183" s="13" t="str">
        <f>IFERROR(VLOOKUP(G183,'Important Notes'!D:D,1,FALSE)," ")</f>
        <v xml:space="preserve"> </v>
      </c>
      <c r="P183" s="13" t="str">
        <f>VLOOKUP(D183,'Ref-NIST 800-53 (Rev. 4)'!A:D,4,FALSE)</f>
        <v>P2</v>
      </c>
      <c r="Q183" s="13" t="s">
        <v>1152</v>
      </c>
    </row>
    <row r="184" spans="1:17">
      <c r="A184" s="13" t="str">
        <f t="shared" si="13"/>
        <v>CA</v>
      </c>
      <c r="B184" s="13" t="str">
        <f>VLOOKUP(A184,'Ref-Families'!A:B,2,FALSE)</f>
        <v xml:space="preserve"> Security Assessment and Authorization</v>
      </c>
      <c r="C184" s="13" t="str">
        <f>TRIM(VLOOKUP(D184,'Ref-NIST 800-53 (Rev. 4)'!A:C,3,FALSE))</f>
        <v>CONTINUOUS MONITORING</v>
      </c>
      <c r="D184" s="12" t="s">
        <v>7</v>
      </c>
      <c r="E184" s="13" t="str">
        <f>TRIM(VLOOKUP(G184,'Ref-ALL NIST 800-53 Controls'!A:F,6,FALSE))</f>
        <v>TREND ANALYSES</v>
      </c>
      <c r="F184" s="55">
        <v>3</v>
      </c>
      <c r="G184" s="2" t="str">
        <f t="shared" si="12"/>
        <v>CA-7-3</v>
      </c>
      <c r="H184" s="17" t="s">
        <v>609</v>
      </c>
      <c r="I184" s="13" t="str">
        <f t="shared" si="14"/>
        <v>N</v>
      </c>
      <c r="J184" s="13"/>
      <c r="K184" s="13" t="str">
        <f>_xlfn.IFNA(VLOOKUP(G184,'Ref-LI-SaaS Baseline'!$D$2:$G$128,3,FALSE),"")</f>
        <v/>
      </c>
      <c r="L184" s="13" t="str">
        <f t="shared" si="16"/>
        <v>N</v>
      </c>
      <c r="M184" s="13" t="str">
        <f>IFERROR(VLOOKUP(G184,'Important Notes'!I:I,1,FALSE)," ")</f>
        <v xml:space="preserve"> </v>
      </c>
      <c r="N184" s="13" t="str">
        <f t="shared" si="17"/>
        <v>Y</v>
      </c>
      <c r="O184" s="13" t="str">
        <f>IFERROR(VLOOKUP(G184,'Important Notes'!D:D,1,FALSE)," ")</f>
        <v>CA-7-3</v>
      </c>
      <c r="P184" s="13" t="str">
        <f>VLOOKUP(D184,'Ref-NIST 800-53 (Rev. 4)'!A:D,4,FALSE)</f>
        <v>P2</v>
      </c>
      <c r="Q184" s="13" t="s">
        <v>1152</v>
      </c>
    </row>
    <row r="185" spans="1:17">
      <c r="A185" s="13" t="str">
        <f t="shared" si="13"/>
        <v>CA</v>
      </c>
      <c r="B185" s="13" t="str">
        <f>VLOOKUP(A185,'Ref-Families'!A:B,2,FALSE)</f>
        <v xml:space="preserve"> Security Assessment and Authorization</v>
      </c>
      <c r="C185" s="13" t="str">
        <f>TRIM(VLOOKUP(D185,'Ref-NIST 800-53 (Rev. 4)'!A:C,3,FALSE))</f>
        <v>PENETRATION TESTING</v>
      </c>
      <c r="D185" s="12" t="s">
        <v>73</v>
      </c>
      <c r="E185" s="13" t="str">
        <f>TRIM(VLOOKUP(G185,'Ref-ALL NIST 800-53 Controls'!A:F,6,FALSE))</f>
        <v/>
      </c>
      <c r="F185" s="56">
        <v>0</v>
      </c>
      <c r="G185" s="2" t="str">
        <f t="shared" si="12"/>
        <v>CA-8-0</v>
      </c>
      <c r="H185" s="17" t="s">
        <v>157</v>
      </c>
      <c r="I185" s="13" t="str">
        <f t="shared" si="14"/>
        <v>N</v>
      </c>
      <c r="J185" s="13"/>
      <c r="K185" s="13" t="str">
        <f>_xlfn.IFNA(VLOOKUP(G185,'Ref-LI-SaaS Baseline'!$D$2:$G$128,3,FALSE),"")</f>
        <v/>
      </c>
      <c r="L185" s="13" t="str">
        <f t="shared" si="16"/>
        <v>Y</v>
      </c>
      <c r="M185" s="13" t="str">
        <f>IFERROR(VLOOKUP(G185,'Important Notes'!I:I,1,FALSE)," ")</f>
        <v>CA-8-0</v>
      </c>
      <c r="N185" s="13" t="str">
        <f t="shared" si="17"/>
        <v>Y</v>
      </c>
      <c r="O185" s="13" t="str">
        <f>IFERROR(VLOOKUP(G185,'Important Notes'!D:D,1,FALSE)," ")</f>
        <v>CA-8-0</v>
      </c>
      <c r="P185" s="13" t="str">
        <f>VLOOKUP(D185,'Ref-NIST 800-53 (Rev. 4)'!A:D,4,FALSE)</f>
        <v>P2</v>
      </c>
      <c r="Q185" s="13" t="s">
        <v>1152</v>
      </c>
    </row>
    <row r="186" spans="1:17">
      <c r="A186" s="13" t="str">
        <f t="shared" si="13"/>
        <v>CA</v>
      </c>
      <c r="B186" s="13" t="str">
        <f>VLOOKUP(A186,'Ref-Families'!A:B,2,FALSE)</f>
        <v xml:space="preserve"> Security Assessment and Authorization</v>
      </c>
      <c r="C186" s="13" t="str">
        <f>TRIM(VLOOKUP(D186,'Ref-NIST 800-53 (Rev. 4)'!A:C,3,FALSE))</f>
        <v>PENETRATION TESTING</v>
      </c>
      <c r="D186" s="12" t="s">
        <v>73</v>
      </c>
      <c r="E186" s="13" t="str">
        <f>TRIM(VLOOKUP(G186,'Ref-ALL NIST 800-53 Controls'!A:F,6,FALSE))</f>
        <v>INDEPENDENT PENETRATION AGENT OR TEAM</v>
      </c>
      <c r="F186" s="55">
        <v>1</v>
      </c>
      <c r="G186" s="2" t="str">
        <f t="shared" si="12"/>
        <v>CA-8-1</v>
      </c>
      <c r="H186" s="17" t="s">
        <v>42</v>
      </c>
      <c r="I186" s="13" t="str">
        <f t="shared" si="14"/>
        <v>N</v>
      </c>
      <c r="J186" s="13"/>
      <c r="K186" s="13" t="str">
        <f>_xlfn.IFNA(VLOOKUP(G186,'Ref-LI-SaaS Baseline'!$D$2:$G$128,3,FALSE),"")</f>
        <v/>
      </c>
      <c r="L186" s="13" t="str">
        <f t="shared" si="16"/>
        <v>Y</v>
      </c>
      <c r="M186" s="13" t="str">
        <f>IFERROR(VLOOKUP(G186,'Important Notes'!I:I,1,FALSE)," ")</f>
        <v>CA-8-1</v>
      </c>
      <c r="N186" s="13" t="str">
        <f t="shared" si="17"/>
        <v>Y</v>
      </c>
      <c r="O186" s="13" t="str">
        <f>IFERROR(VLOOKUP(G186,'Important Notes'!D:D,1,FALSE)," ")</f>
        <v>CA-8-1</v>
      </c>
      <c r="P186" s="13" t="str">
        <f>VLOOKUP(D186,'Ref-NIST 800-53 (Rev. 4)'!A:D,4,FALSE)</f>
        <v>P2</v>
      </c>
      <c r="Q186" s="13" t="s">
        <v>1152</v>
      </c>
    </row>
    <row r="187" spans="1:17">
      <c r="A187" s="13" t="str">
        <f t="shared" si="13"/>
        <v>CA</v>
      </c>
      <c r="B187" s="13" t="str">
        <f>VLOOKUP(A187,'Ref-Families'!A:B,2,FALSE)</f>
        <v xml:space="preserve"> Security Assessment and Authorization</v>
      </c>
      <c r="C187" s="13" t="str">
        <f>TRIM(VLOOKUP(D187,'Ref-NIST 800-53 (Rev. 4)'!A:C,3,FALSE))</f>
        <v>PENETRATION TESTING</v>
      </c>
      <c r="D187" s="12" t="s">
        <v>73</v>
      </c>
      <c r="E187" s="13" t="str">
        <f>TRIM(VLOOKUP(G187,'Ref-ALL NIST 800-53 Controls'!A:F,6,FALSE))</f>
        <v>RED TEAM EXERCISES</v>
      </c>
      <c r="F187" s="55">
        <v>2</v>
      </c>
      <c r="G187" s="2" t="str">
        <f t="shared" si="12"/>
        <v>CA-8-2</v>
      </c>
      <c r="H187" s="17" t="s">
        <v>609</v>
      </c>
      <c r="I187" s="13" t="str">
        <f t="shared" si="14"/>
        <v>N</v>
      </c>
      <c r="J187" s="13"/>
      <c r="K187" s="13" t="str">
        <f>_xlfn.IFNA(VLOOKUP(G187,'Ref-LI-SaaS Baseline'!$D$2:$G$128,3,FALSE),"")</f>
        <v/>
      </c>
      <c r="L187" s="13" t="str">
        <f t="shared" si="16"/>
        <v>N</v>
      </c>
      <c r="M187" s="13" t="str">
        <f>IFERROR(VLOOKUP(G187,'Important Notes'!I:I,1,FALSE)," ")</f>
        <v xml:space="preserve"> </v>
      </c>
      <c r="N187" s="13" t="str">
        <f t="shared" si="17"/>
        <v>N</v>
      </c>
      <c r="O187" s="13" t="str">
        <f>IFERROR(VLOOKUP(G187,'Important Notes'!D:D,1,FALSE)," ")</f>
        <v xml:space="preserve"> </v>
      </c>
      <c r="P187" s="13" t="str">
        <f>VLOOKUP(D187,'Ref-NIST 800-53 (Rev. 4)'!A:D,4,FALSE)</f>
        <v>P2</v>
      </c>
      <c r="Q187" s="13" t="s">
        <v>1152</v>
      </c>
    </row>
    <row r="188" spans="1:17">
      <c r="A188" s="13" t="str">
        <f t="shared" si="13"/>
        <v>CA</v>
      </c>
      <c r="B188" s="13" t="str">
        <f>VLOOKUP(A188,'Ref-Families'!A:B,2,FALSE)</f>
        <v xml:space="preserve"> Security Assessment and Authorization</v>
      </c>
      <c r="C188" s="13" t="str">
        <f>TRIM(VLOOKUP(D188,'Ref-NIST 800-53 (Rev. 4)'!A:C,3,FALSE))</f>
        <v>INTERNAL SYSTEM CONNECTIONS</v>
      </c>
      <c r="D188" s="12" t="s">
        <v>74</v>
      </c>
      <c r="E188" s="13" t="str">
        <f>TRIM(VLOOKUP(G188,'Ref-ALL NIST 800-53 Controls'!A:F,6,FALSE))</f>
        <v/>
      </c>
      <c r="F188" s="56">
        <v>0</v>
      </c>
      <c r="G188" s="2" t="str">
        <f t="shared" si="12"/>
        <v>CA-9-0</v>
      </c>
      <c r="H188" s="17" t="s">
        <v>645</v>
      </c>
      <c r="I188" s="13" t="str">
        <f t="shared" si="14"/>
        <v>Y</v>
      </c>
      <c r="J188" s="13" t="str">
        <f t="shared" si="15"/>
        <v>CA-9-0</v>
      </c>
      <c r="K188" s="13" t="str">
        <f>_xlfn.IFNA(VLOOKUP(G188,'Ref-LI-SaaS Baseline'!$D$2:$G$128,3,FALSE),"")</f>
        <v>Document and Assess (Conditional)</v>
      </c>
      <c r="L188" s="13" t="str">
        <f t="shared" si="16"/>
        <v>Y</v>
      </c>
      <c r="M188" s="13" t="str">
        <f>IFERROR(VLOOKUP(G188,'Important Notes'!I:I,1,FALSE)," ")</f>
        <v>CA-9-0</v>
      </c>
      <c r="N188" s="13" t="str">
        <f t="shared" si="17"/>
        <v>Y</v>
      </c>
      <c r="O188" s="13" t="str">
        <f>IFERROR(VLOOKUP(G188,'Important Notes'!D:D,1,FALSE)," ")</f>
        <v>CA-9-0</v>
      </c>
      <c r="P188" s="13" t="str">
        <f>VLOOKUP(D188,'Ref-NIST 800-53 (Rev. 4)'!A:D,4,FALSE)</f>
        <v>P2</v>
      </c>
      <c r="Q188" s="13" t="s">
        <v>1152</v>
      </c>
    </row>
    <row r="189" spans="1:17">
      <c r="A189" s="13" t="str">
        <f t="shared" si="13"/>
        <v>CA</v>
      </c>
      <c r="B189" s="13" t="str">
        <f>VLOOKUP(A189,'Ref-Families'!A:B,2,FALSE)</f>
        <v xml:space="preserve"> Security Assessment and Authorization</v>
      </c>
      <c r="C189" s="13" t="str">
        <f>TRIM(VLOOKUP(D189,'Ref-NIST 800-53 (Rev. 4)'!A:C,3,FALSE))</f>
        <v>INTERNAL SYSTEM CONNECTIONS</v>
      </c>
      <c r="D189" s="12" t="s">
        <v>74</v>
      </c>
      <c r="E189" s="13" t="str">
        <f>TRIM(VLOOKUP(G189,'Ref-ALL NIST 800-53 Controls'!A:F,6,FALSE))</f>
        <v>SECURITY COMPLIANCE CHECKS</v>
      </c>
      <c r="F189" s="55">
        <v>1</v>
      </c>
      <c r="G189" s="2" t="str">
        <f t="shared" si="12"/>
        <v>CA-9-1</v>
      </c>
      <c r="H189" s="17" t="s">
        <v>25</v>
      </c>
      <c r="I189" s="13" t="str">
        <f t="shared" si="14"/>
        <v>N</v>
      </c>
      <c r="J189" s="13"/>
      <c r="K189" s="13" t="str">
        <f>_xlfn.IFNA(VLOOKUP(G189,'Ref-LI-SaaS Baseline'!$D$2:$G$128,3,FALSE),"")</f>
        <v/>
      </c>
      <c r="L189" s="13" t="str">
        <f t="shared" si="16"/>
        <v>N</v>
      </c>
      <c r="M189" s="13" t="str">
        <f>IFERROR(VLOOKUP(G189,'Important Notes'!I:I,1,FALSE)," ")</f>
        <v xml:space="preserve"> </v>
      </c>
      <c r="N189" s="13" t="str">
        <f t="shared" si="17"/>
        <v>N</v>
      </c>
      <c r="O189" s="13" t="str">
        <f>IFERROR(VLOOKUP(G189,'Important Notes'!D:D,1,FALSE)," ")</f>
        <v xml:space="preserve"> </v>
      </c>
      <c r="P189" s="13" t="str">
        <f>VLOOKUP(D189,'Ref-NIST 800-53 (Rev. 4)'!A:D,4,FALSE)</f>
        <v>P2</v>
      </c>
      <c r="Q189" s="13" t="s">
        <v>1152</v>
      </c>
    </row>
    <row r="190" spans="1:17">
      <c r="A190" s="13" t="str">
        <f t="shared" si="13"/>
        <v>CM</v>
      </c>
      <c r="B190" s="13" t="str">
        <f>VLOOKUP(A190,'Ref-Families'!A:B,2,FALSE)</f>
        <v xml:space="preserve"> Configuration Management</v>
      </c>
      <c r="C190" s="13" t="str">
        <f>TRIM(VLOOKUP(D190,'Ref-NIST 800-53 (Rev. 4)'!A:C,3,FALSE))</f>
        <v>CONFIGURATION MANAGEMENT POLICY AND PROCEDURES</v>
      </c>
      <c r="D190" s="12" t="s">
        <v>314</v>
      </c>
      <c r="E190" s="13" t="str">
        <f>TRIM(VLOOKUP(G190,'Ref-ALL NIST 800-53 Controls'!A:F,6,FALSE))</f>
        <v/>
      </c>
      <c r="F190" s="56">
        <v>0</v>
      </c>
      <c r="G190" s="2" t="str">
        <f t="shared" si="12"/>
        <v>CM-1-0</v>
      </c>
      <c r="H190" s="17" t="s">
        <v>219</v>
      </c>
      <c r="I190" s="13" t="str">
        <f t="shared" si="14"/>
        <v>Y</v>
      </c>
      <c r="J190" s="13" t="str">
        <f t="shared" si="15"/>
        <v>CM-1-0</v>
      </c>
      <c r="K190" s="13" t="str">
        <f>_xlfn.IFNA(VLOOKUP(G190,'Ref-LI-SaaS Baseline'!$D$2:$G$128,3,FALSE),"")</f>
        <v>Attest</v>
      </c>
      <c r="L190" s="13" t="str">
        <f t="shared" si="16"/>
        <v>Y</v>
      </c>
      <c r="M190" s="13" t="str">
        <f>IFERROR(VLOOKUP(G190,'Important Notes'!I:I,1,FALSE)," ")</f>
        <v>CM-1-0</v>
      </c>
      <c r="N190" s="13" t="str">
        <f t="shared" si="17"/>
        <v>Y</v>
      </c>
      <c r="O190" s="13" t="str">
        <f>IFERROR(VLOOKUP(G190,'Important Notes'!D:D,1,FALSE)," ")</f>
        <v>CM-1-0</v>
      </c>
      <c r="P190" s="13" t="str">
        <f>VLOOKUP(D190,'Ref-NIST 800-53 (Rev. 4)'!A:D,4,FALSE)</f>
        <v>P1</v>
      </c>
      <c r="Q190" s="13" t="s">
        <v>1152</v>
      </c>
    </row>
    <row r="191" spans="1:17">
      <c r="A191" s="13" t="str">
        <f t="shared" si="13"/>
        <v>CM</v>
      </c>
      <c r="B191" s="13" t="str">
        <f>VLOOKUP(A191,'Ref-Families'!A:B,2,FALSE)</f>
        <v xml:space="preserve"> Configuration Management</v>
      </c>
      <c r="C191" s="13" t="str">
        <f>TRIM(VLOOKUP(D191,'Ref-NIST 800-53 (Rev. 4)'!A:C,3,FALSE))</f>
        <v>BASELINE CONFIGURATION</v>
      </c>
      <c r="D191" s="12" t="s">
        <v>75</v>
      </c>
      <c r="E191" s="13" t="str">
        <f>TRIM(VLOOKUP(G191,'Ref-ALL NIST 800-53 Controls'!A:F,6,FALSE))</f>
        <v/>
      </c>
      <c r="F191" s="55">
        <v>0</v>
      </c>
      <c r="G191" s="2" t="str">
        <f t="shared" si="12"/>
        <v>CM-2-0</v>
      </c>
      <c r="H191" s="17" t="s">
        <v>646</v>
      </c>
      <c r="I191" s="13" t="str">
        <f t="shared" si="14"/>
        <v>Y</v>
      </c>
      <c r="J191" s="13" t="str">
        <f t="shared" si="15"/>
        <v>CM-2-0</v>
      </c>
      <c r="K191" s="13" t="str">
        <f>_xlfn.IFNA(VLOOKUP(G191,'Ref-LI-SaaS Baseline'!$D$2:$G$128,3,FALSE),"")</f>
        <v>Attest</v>
      </c>
      <c r="L191" s="13" t="str">
        <f t="shared" si="16"/>
        <v>Y</v>
      </c>
      <c r="M191" s="13" t="str">
        <f>IFERROR(VLOOKUP(G191,'Important Notes'!I:I,1,FALSE)," ")</f>
        <v>CM-2-0</v>
      </c>
      <c r="N191" s="13" t="str">
        <f t="shared" si="17"/>
        <v>Y</v>
      </c>
      <c r="O191" s="13" t="str">
        <f>IFERROR(VLOOKUP(G191,'Important Notes'!D:D,1,FALSE)," ")</f>
        <v>CM-2-0</v>
      </c>
      <c r="P191" s="13" t="str">
        <f>VLOOKUP(D191,'Ref-NIST 800-53 (Rev. 4)'!A:D,4,FALSE)</f>
        <v>P1</v>
      </c>
      <c r="Q191" s="13" t="s">
        <v>1152</v>
      </c>
    </row>
    <row r="192" spans="1:17">
      <c r="A192" s="13" t="str">
        <f t="shared" si="13"/>
        <v>CM</v>
      </c>
      <c r="B192" s="13" t="str">
        <f>VLOOKUP(A192,'Ref-Families'!A:B,2,FALSE)</f>
        <v xml:space="preserve"> Configuration Management</v>
      </c>
      <c r="C192" s="13" t="str">
        <f>TRIM(VLOOKUP(D192,'Ref-NIST 800-53 (Rev. 4)'!A:C,3,FALSE))</f>
        <v>BASELINE CONFIGURATION</v>
      </c>
      <c r="D192" s="12" t="s">
        <v>75</v>
      </c>
      <c r="E192" s="13" t="str">
        <f>TRIM(VLOOKUP(G192,'Ref-ALL NIST 800-53 Controls'!A:F,6,FALSE))</f>
        <v>REVIEWS AND UPDATES</v>
      </c>
      <c r="F192" s="55">
        <v>1</v>
      </c>
      <c r="G192" s="2" t="str">
        <f t="shared" si="12"/>
        <v>CM-2-1</v>
      </c>
      <c r="H192" s="17" t="s">
        <v>76</v>
      </c>
      <c r="I192" s="13" t="str">
        <f t="shared" si="14"/>
        <v>N</v>
      </c>
      <c r="J192" s="13"/>
      <c r="K192" s="13" t="str">
        <f>_xlfn.IFNA(VLOOKUP(G192,'Ref-LI-SaaS Baseline'!$D$2:$G$128,3,FALSE),"")</f>
        <v/>
      </c>
      <c r="L192" s="13" t="str">
        <f t="shared" si="16"/>
        <v>Y</v>
      </c>
      <c r="M192" s="13" t="str">
        <f>IFERROR(VLOOKUP(G192,'Important Notes'!I:I,1,FALSE)," ")</f>
        <v>CM-2-1</v>
      </c>
      <c r="N192" s="13" t="str">
        <f t="shared" si="17"/>
        <v>Y</v>
      </c>
      <c r="O192" s="13" t="str">
        <f>IFERROR(VLOOKUP(G192,'Important Notes'!D:D,1,FALSE)," ")</f>
        <v>CM-2-1</v>
      </c>
      <c r="P192" s="13" t="str">
        <f>VLOOKUP(D192,'Ref-NIST 800-53 (Rev. 4)'!A:D,4,FALSE)</f>
        <v>P1</v>
      </c>
      <c r="Q192" s="13" t="s">
        <v>1152</v>
      </c>
    </row>
    <row r="193" spans="1:17">
      <c r="A193" s="13" t="str">
        <f t="shared" si="13"/>
        <v>CM</v>
      </c>
      <c r="B193" s="13" t="str">
        <f>VLOOKUP(A193,'Ref-Families'!A:B,2,FALSE)</f>
        <v xml:space="preserve"> Configuration Management</v>
      </c>
      <c r="C193" s="13" t="str">
        <f>TRIM(VLOOKUP(D193,'Ref-NIST 800-53 (Rev. 4)'!A:C,3,FALSE))</f>
        <v>BASELINE CONFIGURATION</v>
      </c>
      <c r="D193" s="12" t="s">
        <v>75</v>
      </c>
      <c r="E193" s="13" t="str">
        <f>TRIM(VLOOKUP(G193,'Ref-ALL NIST 800-53 Controls'!A:F,6,FALSE))</f>
        <v>AUTOMATION SUPPORT FOR ACCURACY / CURRENCY</v>
      </c>
      <c r="F193" s="55">
        <v>2</v>
      </c>
      <c r="G193" s="2" t="str">
        <f t="shared" si="12"/>
        <v>CM-2-2</v>
      </c>
      <c r="H193" s="17" t="s">
        <v>77</v>
      </c>
      <c r="I193" s="13" t="str">
        <f t="shared" si="14"/>
        <v>N</v>
      </c>
      <c r="J193" s="13"/>
      <c r="K193" s="13" t="str">
        <f>_xlfn.IFNA(VLOOKUP(G193,'Ref-LI-SaaS Baseline'!$D$2:$G$128,3,FALSE),"")</f>
        <v/>
      </c>
      <c r="L193" s="13" t="str">
        <f t="shared" si="16"/>
        <v>Y</v>
      </c>
      <c r="M193" s="13" t="str">
        <f>IFERROR(VLOOKUP(G193,'Important Notes'!I:I,1,FALSE)," ")</f>
        <v>CM-2-2</v>
      </c>
      <c r="N193" s="13" t="str">
        <f t="shared" si="17"/>
        <v>Y</v>
      </c>
      <c r="O193" s="13" t="str">
        <f>IFERROR(VLOOKUP(G193,'Important Notes'!D:D,1,FALSE)," ")</f>
        <v>CM-2-2</v>
      </c>
      <c r="P193" s="13" t="str">
        <f>VLOOKUP(D193,'Ref-NIST 800-53 (Rev. 4)'!A:D,4,FALSE)</f>
        <v>P1</v>
      </c>
      <c r="Q193" s="13" t="s">
        <v>1152</v>
      </c>
    </row>
    <row r="194" spans="1:17">
      <c r="A194" s="13" t="str">
        <f t="shared" si="13"/>
        <v>CM</v>
      </c>
      <c r="B194" s="13" t="str">
        <f>VLOOKUP(A194,'Ref-Families'!A:B,2,FALSE)</f>
        <v xml:space="preserve"> Configuration Management</v>
      </c>
      <c r="C194" s="13" t="str">
        <f>TRIM(VLOOKUP(D194,'Ref-NIST 800-53 (Rev. 4)'!A:C,3,FALSE))</f>
        <v>BASELINE CONFIGURATION</v>
      </c>
      <c r="D194" s="12" t="s">
        <v>75</v>
      </c>
      <c r="E194" s="13" t="str">
        <f>TRIM(VLOOKUP(G194,'Ref-ALL NIST 800-53 Controls'!A:F,6,FALSE))</f>
        <v>RETENTION OF PREVIOUS CONFIGURATIONS</v>
      </c>
      <c r="F194" s="55">
        <v>3</v>
      </c>
      <c r="G194" s="2" t="str">
        <f t="shared" ref="G194:G257" si="18">CONCATENATE(D194,"-",F194)</f>
        <v>CM-2-3</v>
      </c>
      <c r="H194" s="17" t="s">
        <v>609</v>
      </c>
      <c r="I194" s="13" t="str">
        <f t="shared" si="14"/>
        <v>N</v>
      </c>
      <c r="J194" s="13"/>
      <c r="K194" s="13" t="str">
        <f>_xlfn.IFNA(VLOOKUP(G194,'Ref-LI-SaaS Baseline'!$D$2:$G$128,3,FALSE),"")</f>
        <v/>
      </c>
      <c r="L194" s="13" t="str">
        <f t="shared" si="16"/>
        <v>Y</v>
      </c>
      <c r="M194" s="13" t="str">
        <f>IFERROR(VLOOKUP(G194,'Important Notes'!I:I,1,FALSE)," ")</f>
        <v>CM-2-3</v>
      </c>
      <c r="N194" s="13" t="str">
        <f t="shared" si="17"/>
        <v>Y</v>
      </c>
      <c r="O194" s="13" t="str">
        <f>IFERROR(VLOOKUP(G194,'Important Notes'!D:D,1,FALSE)," ")</f>
        <v>CM-2-3</v>
      </c>
      <c r="P194" s="13" t="str">
        <f>VLOOKUP(D194,'Ref-NIST 800-53 (Rev. 4)'!A:D,4,FALSE)</f>
        <v>P1</v>
      </c>
      <c r="Q194" s="13" t="s">
        <v>1152</v>
      </c>
    </row>
    <row r="195" spans="1:17">
      <c r="A195" s="13" t="str">
        <f t="shared" ref="A195:A258" si="19">LEFT(D195,2)</f>
        <v>CM</v>
      </c>
      <c r="B195" s="13" t="str">
        <f>VLOOKUP(A195,'Ref-Families'!A:B,2,FALSE)</f>
        <v xml:space="preserve"> Configuration Management</v>
      </c>
      <c r="C195" s="13" t="str">
        <f>TRIM(VLOOKUP(D195,'Ref-NIST 800-53 (Rev. 4)'!A:C,3,FALSE))</f>
        <v>BASELINE CONFIGURATION</v>
      </c>
      <c r="D195" s="12" t="s">
        <v>75</v>
      </c>
      <c r="E195" s="13" t="str">
        <f>TRIM(VLOOKUP(G195,'Ref-ALL NIST 800-53 Controls'!A:F,6,FALSE))</f>
        <v>UNAUTHORIZED SOFTWARE</v>
      </c>
      <c r="F195" s="55">
        <v>4</v>
      </c>
      <c r="G195" s="2" t="str">
        <f t="shared" si="18"/>
        <v>CM-2-4</v>
      </c>
      <c r="H195" s="17" t="s">
        <v>611</v>
      </c>
      <c r="I195" s="13" t="str">
        <f t="shared" ref="I195:I258" si="20">IF(J195 = "", "N", "Y")</f>
        <v>N</v>
      </c>
      <c r="J195" s="13"/>
      <c r="K195" s="13" t="str">
        <f>_xlfn.IFNA(VLOOKUP(G195,'Ref-LI-SaaS Baseline'!$D$2:$G$128,3,FALSE),"")</f>
        <v/>
      </c>
      <c r="L195" s="13" t="str">
        <f t="shared" ref="L195:L258" si="21">IF(M195=" ","N","Y")</f>
        <v>N</v>
      </c>
      <c r="M195" s="13" t="str">
        <f>IFERROR(VLOOKUP(G195,'Important Notes'!I:I,1,FALSE)," ")</f>
        <v xml:space="preserve"> </v>
      </c>
      <c r="N195" s="13" t="str">
        <f t="shared" ref="N195:N258" si="22">IF(O195= " ", "N", "Y")</f>
        <v>N</v>
      </c>
      <c r="O195" s="13" t="str">
        <f>IFERROR(VLOOKUP(G195,'Important Notes'!D:D,1,FALSE)," ")</f>
        <v xml:space="preserve"> </v>
      </c>
      <c r="P195" s="13" t="str">
        <f>VLOOKUP(D195,'Ref-NIST 800-53 (Rev. 4)'!A:D,4,FALSE)</f>
        <v>P1</v>
      </c>
      <c r="Q195" s="13" t="s">
        <v>1152</v>
      </c>
    </row>
    <row r="196" spans="1:17">
      <c r="A196" s="13" t="str">
        <f t="shared" si="19"/>
        <v>CM</v>
      </c>
      <c r="B196" s="13" t="str">
        <f>VLOOKUP(A196,'Ref-Families'!A:B,2,FALSE)</f>
        <v xml:space="preserve"> Configuration Management</v>
      </c>
      <c r="C196" s="13" t="str">
        <f>TRIM(VLOOKUP(D196,'Ref-NIST 800-53 (Rev. 4)'!A:C,3,FALSE))</f>
        <v>BASELINE CONFIGURATION</v>
      </c>
      <c r="D196" s="12" t="s">
        <v>75</v>
      </c>
      <c r="E196" s="13" t="str">
        <f>TRIM(VLOOKUP(G196,'Ref-ALL NIST 800-53 Controls'!A:F,6,FALSE))</f>
        <v>AUTHORIZED SOFTWARE</v>
      </c>
      <c r="F196" s="55">
        <v>5</v>
      </c>
      <c r="G196" s="2" t="str">
        <f t="shared" si="18"/>
        <v>CM-2-5</v>
      </c>
      <c r="H196" s="17" t="s">
        <v>611</v>
      </c>
      <c r="I196" s="13" t="str">
        <f t="shared" si="20"/>
        <v>N</v>
      </c>
      <c r="J196" s="13"/>
      <c r="K196" s="13" t="str">
        <f>_xlfn.IFNA(VLOOKUP(G196,'Ref-LI-SaaS Baseline'!$D$2:$G$128,3,FALSE),"")</f>
        <v/>
      </c>
      <c r="L196" s="13" t="str">
        <f t="shared" si="21"/>
        <v>N</v>
      </c>
      <c r="M196" s="13" t="str">
        <f>IFERROR(VLOOKUP(G196,'Important Notes'!I:I,1,FALSE)," ")</f>
        <v xml:space="preserve"> </v>
      </c>
      <c r="N196" s="13" t="str">
        <f t="shared" si="22"/>
        <v>N</v>
      </c>
      <c r="O196" s="13" t="str">
        <f>IFERROR(VLOOKUP(G196,'Important Notes'!D:D,1,FALSE)," ")</f>
        <v xml:space="preserve"> </v>
      </c>
      <c r="P196" s="13" t="str">
        <f>VLOOKUP(D196,'Ref-NIST 800-53 (Rev. 4)'!A:D,4,FALSE)</f>
        <v>P1</v>
      </c>
      <c r="Q196" s="13" t="s">
        <v>1152</v>
      </c>
    </row>
    <row r="197" spans="1:17">
      <c r="A197" s="13" t="str">
        <f t="shared" si="19"/>
        <v>CM</v>
      </c>
      <c r="B197" s="13" t="str">
        <f>VLOOKUP(A197,'Ref-Families'!A:B,2,FALSE)</f>
        <v xml:space="preserve"> Configuration Management</v>
      </c>
      <c r="C197" s="13" t="str">
        <f>TRIM(VLOOKUP(D197,'Ref-NIST 800-53 (Rev. 4)'!A:C,3,FALSE))</f>
        <v>BASELINE CONFIGURATION</v>
      </c>
      <c r="D197" s="12" t="s">
        <v>75</v>
      </c>
      <c r="E197" s="13" t="str">
        <f>TRIM(VLOOKUP(G197,'Ref-ALL NIST 800-53 Controls'!A:F,6,FALSE))</f>
        <v>DEVELOPMENT AND TEST ENVIRONMENTS</v>
      </c>
      <c r="F197" s="55">
        <v>6</v>
      </c>
      <c r="G197" s="2" t="str">
        <f t="shared" si="18"/>
        <v>CM-2-6</v>
      </c>
      <c r="H197" s="17" t="s">
        <v>78</v>
      </c>
      <c r="I197" s="13" t="str">
        <f t="shared" si="20"/>
        <v>N</v>
      </c>
      <c r="J197" s="13"/>
      <c r="K197" s="13" t="str">
        <f>_xlfn.IFNA(VLOOKUP(G197,'Ref-LI-SaaS Baseline'!$D$2:$G$128,3,FALSE),"")</f>
        <v/>
      </c>
      <c r="L197" s="13" t="str">
        <f t="shared" si="21"/>
        <v>N</v>
      </c>
      <c r="M197" s="13" t="str">
        <f>IFERROR(VLOOKUP(G197,'Important Notes'!I:I,1,FALSE)," ")</f>
        <v xml:space="preserve"> </v>
      </c>
      <c r="N197" s="13" t="str">
        <f t="shared" si="22"/>
        <v>N</v>
      </c>
      <c r="O197" s="13" t="str">
        <f>IFERROR(VLOOKUP(G197,'Important Notes'!D:D,1,FALSE)," ")</f>
        <v xml:space="preserve"> </v>
      </c>
      <c r="P197" s="13" t="str">
        <f>VLOOKUP(D197,'Ref-NIST 800-53 (Rev. 4)'!A:D,4,FALSE)</f>
        <v>P1</v>
      </c>
      <c r="Q197" s="13" t="s">
        <v>1152</v>
      </c>
    </row>
    <row r="198" spans="1:17">
      <c r="A198" s="13" t="str">
        <f t="shared" si="19"/>
        <v>CM</v>
      </c>
      <c r="B198" s="13" t="str">
        <f>VLOOKUP(A198,'Ref-Families'!A:B,2,FALSE)</f>
        <v xml:space="preserve"> Configuration Management</v>
      </c>
      <c r="C198" s="13" t="str">
        <f>TRIM(VLOOKUP(D198,'Ref-NIST 800-53 (Rev. 4)'!A:C,3,FALSE))</f>
        <v>BASELINE CONFIGURATION</v>
      </c>
      <c r="D198" s="12" t="s">
        <v>75</v>
      </c>
      <c r="E198" s="13" t="str">
        <f>TRIM(VLOOKUP(G198,'Ref-ALL NIST 800-53 Controls'!A:F,6,FALSE))</f>
        <v>CONFIGURE SYSTEMS, COMPONENTS, OR DEVICES FOR HIGH-RISK AREAS</v>
      </c>
      <c r="F198" s="55">
        <v>7</v>
      </c>
      <c r="G198" s="2" t="str">
        <f t="shared" si="18"/>
        <v>CM-2-7</v>
      </c>
      <c r="H198" s="17" t="s">
        <v>609</v>
      </c>
      <c r="I198" s="13" t="str">
        <f t="shared" si="20"/>
        <v>N</v>
      </c>
      <c r="J198" s="13"/>
      <c r="K198" s="13" t="str">
        <f>_xlfn.IFNA(VLOOKUP(G198,'Ref-LI-SaaS Baseline'!$D$2:$G$128,3,FALSE),"")</f>
        <v/>
      </c>
      <c r="L198" s="13" t="str">
        <f t="shared" si="21"/>
        <v>Y</v>
      </c>
      <c r="M198" s="13" t="str">
        <f>IFERROR(VLOOKUP(G198,'Important Notes'!I:I,1,FALSE)," ")</f>
        <v>CM-2-7</v>
      </c>
      <c r="N198" s="13" t="str">
        <f t="shared" si="22"/>
        <v>Y</v>
      </c>
      <c r="O198" s="13" t="str">
        <f>IFERROR(VLOOKUP(G198,'Important Notes'!D:D,1,FALSE)," ")</f>
        <v>CM-2-7</v>
      </c>
      <c r="P198" s="13" t="str">
        <f>VLOOKUP(D198,'Ref-NIST 800-53 (Rev. 4)'!A:D,4,FALSE)</f>
        <v>P1</v>
      </c>
      <c r="Q198" s="13" t="s">
        <v>1152</v>
      </c>
    </row>
    <row r="199" spans="1:17">
      <c r="A199" s="13" t="str">
        <f t="shared" si="19"/>
        <v>CM</v>
      </c>
      <c r="B199" s="13" t="str">
        <f>VLOOKUP(A199,'Ref-Families'!A:B,2,FALSE)</f>
        <v xml:space="preserve"> Configuration Management</v>
      </c>
      <c r="C199" s="13" t="str">
        <f>TRIM(VLOOKUP(D199,'Ref-NIST 800-53 (Rev. 4)'!A:C,3,FALSE))</f>
        <v>CONFIGURATION CHANGE CONTROL</v>
      </c>
      <c r="D199" s="12" t="s">
        <v>12</v>
      </c>
      <c r="E199" s="13" t="str">
        <f>TRIM(VLOOKUP(G199,'Ref-ALL NIST 800-53 Controls'!A:F,6,FALSE))</f>
        <v/>
      </c>
      <c r="F199" s="55">
        <v>0</v>
      </c>
      <c r="G199" s="2" t="str">
        <f t="shared" si="18"/>
        <v>CM-3-0</v>
      </c>
      <c r="H199" s="17" t="s">
        <v>647</v>
      </c>
      <c r="I199" s="13" t="str">
        <f t="shared" si="20"/>
        <v>N</v>
      </c>
      <c r="J199" s="13"/>
      <c r="K199" s="13" t="str">
        <f>_xlfn.IFNA(VLOOKUP(G199,'Ref-LI-SaaS Baseline'!$D$2:$G$128,3,FALSE),"")</f>
        <v/>
      </c>
      <c r="L199" s="13" t="str">
        <f t="shared" si="21"/>
        <v>Y</v>
      </c>
      <c r="M199" s="13" t="str">
        <f>IFERROR(VLOOKUP(G199,'Important Notes'!I:I,1,FALSE)," ")</f>
        <v>CM-3-0</v>
      </c>
      <c r="N199" s="13" t="str">
        <f t="shared" si="22"/>
        <v>Y</v>
      </c>
      <c r="O199" s="13" t="str">
        <f>IFERROR(VLOOKUP(G199,'Important Notes'!D:D,1,FALSE)," ")</f>
        <v>CM-3-0</v>
      </c>
      <c r="P199" s="13" t="str">
        <f>VLOOKUP(D199,'Ref-NIST 800-53 (Rev. 4)'!A:D,4,FALSE)</f>
        <v>P1</v>
      </c>
      <c r="Q199" s="13" t="s">
        <v>1152</v>
      </c>
    </row>
    <row r="200" spans="1:17">
      <c r="A200" s="13" t="str">
        <f t="shared" si="19"/>
        <v>CM</v>
      </c>
      <c r="B200" s="13" t="str">
        <f>VLOOKUP(A200,'Ref-Families'!A:B,2,FALSE)</f>
        <v xml:space="preserve"> Configuration Management</v>
      </c>
      <c r="C200" s="13" t="str">
        <f>TRIM(VLOOKUP(D200,'Ref-NIST 800-53 (Rev. 4)'!A:C,3,FALSE))</f>
        <v>CONFIGURATION CHANGE CONTROL</v>
      </c>
      <c r="D200" s="12" t="s">
        <v>12</v>
      </c>
      <c r="E200" s="13" t="str">
        <f>TRIM(VLOOKUP(G200,'Ref-ALL NIST 800-53 Controls'!A:F,6,FALSE))</f>
        <v>AUTOMATED DOCUMENT / NOTIFICATION / PROHIBITION OF CHANGES</v>
      </c>
      <c r="F200" s="55">
        <v>1</v>
      </c>
      <c r="G200" s="2" t="str">
        <f t="shared" si="18"/>
        <v>CM-3-1</v>
      </c>
      <c r="H200" s="17" t="s">
        <v>609</v>
      </c>
      <c r="I200" s="13" t="str">
        <f t="shared" si="20"/>
        <v>N</v>
      </c>
      <c r="J200" s="13"/>
      <c r="K200" s="13" t="str">
        <f>_xlfn.IFNA(VLOOKUP(G200,'Ref-LI-SaaS Baseline'!$D$2:$G$128,3,FALSE),"")</f>
        <v/>
      </c>
      <c r="L200" s="13" t="str">
        <f t="shared" si="21"/>
        <v>N</v>
      </c>
      <c r="M200" s="13" t="str">
        <f>IFERROR(VLOOKUP(G200,'Important Notes'!I:I,1,FALSE)," ")</f>
        <v xml:space="preserve"> </v>
      </c>
      <c r="N200" s="13" t="str">
        <f t="shared" si="22"/>
        <v>Y</v>
      </c>
      <c r="O200" s="13" t="str">
        <f>IFERROR(VLOOKUP(G200,'Important Notes'!D:D,1,FALSE)," ")</f>
        <v>CM-3-1</v>
      </c>
      <c r="P200" s="13" t="str">
        <f>VLOOKUP(D200,'Ref-NIST 800-53 (Rev. 4)'!A:D,4,FALSE)</f>
        <v>P1</v>
      </c>
      <c r="Q200" s="13" t="s">
        <v>1152</v>
      </c>
    </row>
    <row r="201" spans="1:17">
      <c r="A201" s="13" t="str">
        <f t="shared" si="19"/>
        <v>CM</v>
      </c>
      <c r="B201" s="13" t="str">
        <f>VLOOKUP(A201,'Ref-Families'!A:B,2,FALSE)</f>
        <v xml:space="preserve"> Configuration Management</v>
      </c>
      <c r="C201" s="13" t="str">
        <f>TRIM(VLOOKUP(D201,'Ref-NIST 800-53 (Rev. 4)'!A:C,3,FALSE))</f>
        <v>CONFIGURATION CHANGE CONTROL</v>
      </c>
      <c r="D201" s="12" t="s">
        <v>12</v>
      </c>
      <c r="E201" s="13" t="str">
        <f>TRIM(VLOOKUP(G201,'Ref-ALL NIST 800-53 Controls'!A:F,6,FALSE))</f>
        <v>TEST / VALIDATE / DOCUMENT CHANGES</v>
      </c>
      <c r="F201" s="55">
        <v>2</v>
      </c>
      <c r="G201" s="2" t="str">
        <f t="shared" si="18"/>
        <v>CM-3-2</v>
      </c>
      <c r="H201" s="17" t="s">
        <v>609</v>
      </c>
      <c r="I201" s="13" t="str">
        <f t="shared" si="20"/>
        <v>N</v>
      </c>
      <c r="J201" s="13"/>
      <c r="K201" s="13" t="str">
        <f>_xlfn.IFNA(VLOOKUP(G201,'Ref-LI-SaaS Baseline'!$D$2:$G$128,3,FALSE),"")</f>
        <v/>
      </c>
      <c r="L201" s="13" t="str">
        <f t="shared" si="21"/>
        <v>N</v>
      </c>
      <c r="M201" s="13" t="str">
        <f>IFERROR(VLOOKUP(G201,'Important Notes'!I:I,1,FALSE)," ")</f>
        <v xml:space="preserve"> </v>
      </c>
      <c r="N201" s="13" t="str">
        <f t="shared" si="22"/>
        <v>Y</v>
      </c>
      <c r="O201" s="13" t="str">
        <f>IFERROR(VLOOKUP(G201,'Important Notes'!D:D,1,FALSE)," ")</f>
        <v>CM-3-2</v>
      </c>
      <c r="P201" s="13" t="str">
        <f>VLOOKUP(D201,'Ref-NIST 800-53 (Rev. 4)'!A:D,4,FALSE)</f>
        <v>P1</v>
      </c>
      <c r="Q201" s="13" t="s">
        <v>1152</v>
      </c>
    </row>
    <row r="202" spans="1:17">
      <c r="A202" s="13" t="str">
        <f t="shared" si="19"/>
        <v>CM</v>
      </c>
      <c r="B202" s="13" t="str">
        <f>VLOOKUP(A202,'Ref-Families'!A:B,2,FALSE)</f>
        <v xml:space="preserve"> Configuration Management</v>
      </c>
      <c r="C202" s="13" t="str">
        <f>TRIM(VLOOKUP(D202,'Ref-NIST 800-53 (Rev. 4)'!A:C,3,FALSE))</f>
        <v>CONFIGURATION CHANGE CONTROL</v>
      </c>
      <c r="D202" s="12" t="s">
        <v>12</v>
      </c>
      <c r="E202" s="13" t="str">
        <f>TRIM(VLOOKUP(G202,'Ref-ALL NIST 800-53 Controls'!A:F,6,FALSE))</f>
        <v>AUTOMATED CHANGE IMPLEMENTATION</v>
      </c>
      <c r="F202" s="55">
        <v>3</v>
      </c>
      <c r="G202" s="2" t="str">
        <f t="shared" si="18"/>
        <v>CM-3-3</v>
      </c>
      <c r="H202" s="17" t="s">
        <v>609</v>
      </c>
      <c r="I202" s="13" t="str">
        <f t="shared" si="20"/>
        <v>N</v>
      </c>
      <c r="J202" s="13"/>
      <c r="K202" s="13" t="str">
        <f>_xlfn.IFNA(VLOOKUP(G202,'Ref-LI-SaaS Baseline'!$D$2:$G$128,3,FALSE),"")</f>
        <v/>
      </c>
      <c r="L202" s="13" t="str">
        <f t="shared" si="21"/>
        <v>N</v>
      </c>
      <c r="M202" s="13" t="str">
        <f>IFERROR(VLOOKUP(G202,'Important Notes'!I:I,1,FALSE)," ")</f>
        <v xml:space="preserve"> </v>
      </c>
      <c r="N202" s="13" t="str">
        <f t="shared" si="22"/>
        <v>N</v>
      </c>
      <c r="O202" s="13" t="str">
        <f>IFERROR(VLOOKUP(G202,'Important Notes'!D:D,1,FALSE)," ")</f>
        <v xml:space="preserve"> </v>
      </c>
      <c r="P202" s="13" t="str">
        <f>VLOOKUP(D202,'Ref-NIST 800-53 (Rev. 4)'!A:D,4,FALSE)</f>
        <v>P1</v>
      </c>
      <c r="Q202" s="13" t="s">
        <v>1152</v>
      </c>
    </row>
    <row r="203" spans="1:17">
      <c r="A203" s="13" t="str">
        <f t="shared" si="19"/>
        <v>CM</v>
      </c>
      <c r="B203" s="13" t="str">
        <f>VLOOKUP(A203,'Ref-Families'!A:B,2,FALSE)</f>
        <v xml:space="preserve"> Configuration Management</v>
      </c>
      <c r="C203" s="13" t="str">
        <f>TRIM(VLOOKUP(D203,'Ref-NIST 800-53 (Rev. 4)'!A:C,3,FALSE))</f>
        <v>CONFIGURATION CHANGE CONTROL</v>
      </c>
      <c r="D203" s="12" t="s">
        <v>12</v>
      </c>
      <c r="E203" s="13" t="str">
        <f>TRIM(VLOOKUP(G203,'Ref-ALL NIST 800-53 Controls'!A:F,6,FALSE))</f>
        <v>SECURITY REPRESENTATIVE</v>
      </c>
      <c r="F203" s="55">
        <v>4</v>
      </c>
      <c r="G203" s="2" t="str">
        <f t="shared" si="18"/>
        <v>CM-3-4</v>
      </c>
      <c r="H203" s="17" t="s">
        <v>609</v>
      </c>
      <c r="I203" s="13" t="str">
        <f t="shared" si="20"/>
        <v>N</v>
      </c>
      <c r="J203" s="13"/>
      <c r="K203" s="13" t="str">
        <f>_xlfn.IFNA(VLOOKUP(G203,'Ref-LI-SaaS Baseline'!$D$2:$G$128,3,FALSE),"")</f>
        <v/>
      </c>
      <c r="L203" s="13" t="str">
        <f t="shared" si="21"/>
        <v>N</v>
      </c>
      <c r="M203" s="13" t="str">
        <f>IFERROR(VLOOKUP(G203,'Important Notes'!I:I,1,FALSE)," ")</f>
        <v xml:space="preserve"> </v>
      </c>
      <c r="N203" s="13" t="str">
        <f t="shared" si="22"/>
        <v>Y</v>
      </c>
      <c r="O203" s="13" t="str">
        <f>IFERROR(VLOOKUP(G203,'Important Notes'!D:D,1,FALSE)," ")</f>
        <v>CM-3-4</v>
      </c>
      <c r="P203" s="13" t="str">
        <f>VLOOKUP(D203,'Ref-NIST 800-53 (Rev. 4)'!A:D,4,FALSE)</f>
        <v>P1</v>
      </c>
      <c r="Q203" s="13" t="s">
        <v>1152</v>
      </c>
    </row>
    <row r="204" spans="1:17">
      <c r="A204" s="13" t="str">
        <f t="shared" si="19"/>
        <v>CM</v>
      </c>
      <c r="B204" s="13" t="str">
        <f>VLOOKUP(A204,'Ref-Families'!A:B,2,FALSE)</f>
        <v xml:space="preserve"> Configuration Management</v>
      </c>
      <c r="C204" s="13" t="str">
        <f>TRIM(VLOOKUP(D204,'Ref-NIST 800-53 (Rev. 4)'!A:C,3,FALSE))</f>
        <v>CONFIGURATION CHANGE CONTROL</v>
      </c>
      <c r="D204" s="12" t="s">
        <v>12</v>
      </c>
      <c r="E204" s="13" t="str">
        <f>TRIM(VLOOKUP(G204,'Ref-ALL NIST 800-53 Controls'!A:F,6,FALSE))</f>
        <v>AUTOMATED SECURITY RESPONSE</v>
      </c>
      <c r="F204" s="55">
        <v>5</v>
      </c>
      <c r="G204" s="2" t="str">
        <f t="shared" si="18"/>
        <v>CM-3-5</v>
      </c>
      <c r="H204" s="17" t="s">
        <v>609</v>
      </c>
      <c r="I204" s="13" t="str">
        <f t="shared" si="20"/>
        <v>N</v>
      </c>
      <c r="J204" s="13"/>
      <c r="K204" s="13" t="str">
        <f>_xlfn.IFNA(VLOOKUP(G204,'Ref-LI-SaaS Baseline'!$D$2:$G$128,3,FALSE),"")</f>
        <v/>
      </c>
      <c r="L204" s="13" t="str">
        <f t="shared" si="21"/>
        <v>N</v>
      </c>
      <c r="M204" s="13" t="str">
        <f>IFERROR(VLOOKUP(G204,'Important Notes'!I:I,1,FALSE)," ")</f>
        <v xml:space="preserve"> </v>
      </c>
      <c r="N204" s="13" t="str">
        <f t="shared" si="22"/>
        <v>N</v>
      </c>
      <c r="O204" s="13" t="str">
        <f>IFERROR(VLOOKUP(G204,'Important Notes'!D:D,1,FALSE)," ")</f>
        <v xml:space="preserve"> </v>
      </c>
      <c r="P204" s="13" t="str">
        <f>VLOOKUP(D204,'Ref-NIST 800-53 (Rev. 4)'!A:D,4,FALSE)</f>
        <v>P1</v>
      </c>
      <c r="Q204" s="13" t="s">
        <v>1152</v>
      </c>
    </row>
    <row r="205" spans="1:17">
      <c r="A205" s="13" t="str">
        <f t="shared" si="19"/>
        <v>CM</v>
      </c>
      <c r="B205" s="13" t="str">
        <f>VLOOKUP(A205,'Ref-Families'!A:B,2,FALSE)</f>
        <v xml:space="preserve"> Configuration Management</v>
      </c>
      <c r="C205" s="13" t="str">
        <f>TRIM(VLOOKUP(D205,'Ref-NIST 800-53 (Rev. 4)'!A:C,3,FALSE))</f>
        <v>CONFIGURATION CHANGE CONTROL</v>
      </c>
      <c r="D205" s="12" t="s">
        <v>12</v>
      </c>
      <c r="E205" s="13" t="str">
        <f>TRIM(VLOOKUP(G205,'Ref-ALL NIST 800-53 Controls'!A:F,6,FALSE))</f>
        <v>CRYPTOGRAPHY MANAGEMENT</v>
      </c>
      <c r="F205" s="55">
        <v>6</v>
      </c>
      <c r="G205" s="2" t="str">
        <f t="shared" si="18"/>
        <v>CM-3-6</v>
      </c>
      <c r="H205" s="17" t="s">
        <v>79</v>
      </c>
      <c r="I205" s="13" t="str">
        <f t="shared" si="20"/>
        <v>N</v>
      </c>
      <c r="J205" s="13"/>
      <c r="K205" s="13" t="str">
        <f>_xlfn.IFNA(VLOOKUP(G205,'Ref-LI-SaaS Baseline'!$D$2:$G$128,3,FALSE),"")</f>
        <v/>
      </c>
      <c r="L205" s="13" t="str">
        <f t="shared" si="21"/>
        <v>N</v>
      </c>
      <c r="M205" s="13" t="str">
        <f>IFERROR(VLOOKUP(G205,'Important Notes'!I:I,1,FALSE)," ")</f>
        <v xml:space="preserve"> </v>
      </c>
      <c r="N205" s="13" t="str">
        <f t="shared" si="22"/>
        <v>Y</v>
      </c>
      <c r="O205" s="13" t="str">
        <f>IFERROR(VLOOKUP(G205,'Important Notes'!D:D,1,FALSE)," ")</f>
        <v>CM-3-6</v>
      </c>
      <c r="P205" s="13" t="str">
        <f>VLOOKUP(D205,'Ref-NIST 800-53 (Rev. 4)'!A:D,4,FALSE)</f>
        <v>P1</v>
      </c>
      <c r="Q205" s="13" t="s">
        <v>1152</v>
      </c>
    </row>
    <row r="206" spans="1:17">
      <c r="A206" s="13" t="str">
        <f t="shared" si="19"/>
        <v>CM</v>
      </c>
      <c r="B206" s="13" t="str">
        <f>VLOOKUP(A206,'Ref-Families'!A:B,2,FALSE)</f>
        <v xml:space="preserve"> Configuration Management</v>
      </c>
      <c r="C206" s="13" t="str">
        <f>TRIM(VLOOKUP(D206,'Ref-NIST 800-53 (Rev. 4)'!A:C,3,FALSE))</f>
        <v>SECURITY IMPACT ANALYSIS</v>
      </c>
      <c r="D206" s="12" t="s">
        <v>80</v>
      </c>
      <c r="E206" s="13" t="str">
        <f>TRIM(VLOOKUP(G206,'Ref-ALL NIST 800-53 Controls'!A:F,6,FALSE))</f>
        <v/>
      </c>
      <c r="F206" s="56">
        <v>0</v>
      </c>
      <c r="G206" s="2" t="str">
        <f t="shared" si="18"/>
        <v>CM-4-0</v>
      </c>
      <c r="H206" s="17" t="s">
        <v>648</v>
      </c>
      <c r="I206" s="13" t="str">
        <f t="shared" si="20"/>
        <v>Y</v>
      </c>
      <c r="J206" s="13" t="str">
        <f t="shared" ref="J206:J258" si="23">G206</f>
        <v>CM-4-0</v>
      </c>
      <c r="K206" s="13" t="str">
        <f>_xlfn.IFNA(VLOOKUP(G206,'Ref-LI-SaaS Baseline'!$D$2:$G$128,3,FALSE),"")</f>
        <v>Document and Assess</v>
      </c>
      <c r="L206" s="13" t="str">
        <f t="shared" si="21"/>
        <v>Y</v>
      </c>
      <c r="M206" s="13" t="str">
        <f>IFERROR(VLOOKUP(G206,'Important Notes'!I:I,1,FALSE)," ")</f>
        <v>CM-4-0</v>
      </c>
      <c r="N206" s="13" t="str">
        <f t="shared" si="22"/>
        <v>Y</v>
      </c>
      <c r="O206" s="13" t="str">
        <f>IFERROR(VLOOKUP(G206,'Important Notes'!D:D,1,FALSE)," ")</f>
        <v>CM-4-0</v>
      </c>
      <c r="P206" s="13" t="str">
        <f>VLOOKUP(D206,'Ref-NIST 800-53 (Rev. 4)'!A:D,4,FALSE)</f>
        <v>P2</v>
      </c>
      <c r="Q206" s="13" t="s">
        <v>1152</v>
      </c>
    </row>
    <row r="207" spans="1:17">
      <c r="A207" s="13" t="str">
        <f t="shared" si="19"/>
        <v>CM</v>
      </c>
      <c r="B207" s="13" t="str">
        <f>VLOOKUP(A207,'Ref-Families'!A:B,2,FALSE)</f>
        <v xml:space="preserve"> Configuration Management</v>
      </c>
      <c r="C207" s="13" t="str">
        <f>TRIM(VLOOKUP(D207,'Ref-NIST 800-53 (Rev. 4)'!A:C,3,FALSE))</f>
        <v>SECURITY IMPACT ANALYSIS</v>
      </c>
      <c r="D207" s="12" t="s">
        <v>80</v>
      </c>
      <c r="E207" s="13" t="str">
        <f>TRIM(VLOOKUP(G207,'Ref-ALL NIST 800-53 Controls'!A:F,6,FALSE))</f>
        <v>SEPARATE TEST ENVIRONMENTS</v>
      </c>
      <c r="F207" s="55">
        <v>1</v>
      </c>
      <c r="G207" s="2" t="str">
        <f t="shared" si="18"/>
        <v>CM-4-1</v>
      </c>
      <c r="H207" s="17" t="s">
        <v>81</v>
      </c>
      <c r="I207" s="13" t="str">
        <f t="shared" si="20"/>
        <v>N</v>
      </c>
      <c r="J207" s="13"/>
      <c r="K207" s="13" t="str">
        <f>_xlfn.IFNA(VLOOKUP(G207,'Ref-LI-SaaS Baseline'!$D$2:$G$128,3,FALSE),"")</f>
        <v/>
      </c>
      <c r="L207" s="13" t="str">
        <f t="shared" si="21"/>
        <v>N</v>
      </c>
      <c r="M207" s="13" t="str">
        <f>IFERROR(VLOOKUP(G207,'Important Notes'!I:I,1,FALSE)," ")</f>
        <v xml:space="preserve"> </v>
      </c>
      <c r="N207" s="13" t="str">
        <f t="shared" si="22"/>
        <v>Y</v>
      </c>
      <c r="O207" s="13" t="str">
        <f>IFERROR(VLOOKUP(G207,'Important Notes'!D:D,1,FALSE)," ")</f>
        <v>CM-4-1</v>
      </c>
      <c r="P207" s="13" t="str">
        <f>VLOOKUP(D207,'Ref-NIST 800-53 (Rev. 4)'!A:D,4,FALSE)</f>
        <v>P2</v>
      </c>
      <c r="Q207" s="13" t="s">
        <v>1152</v>
      </c>
    </row>
    <row r="208" spans="1:17">
      <c r="A208" s="13" t="str">
        <f t="shared" si="19"/>
        <v>CM</v>
      </c>
      <c r="B208" s="13" t="str">
        <f>VLOOKUP(A208,'Ref-Families'!A:B,2,FALSE)</f>
        <v xml:space="preserve"> Configuration Management</v>
      </c>
      <c r="C208" s="13" t="str">
        <f>TRIM(VLOOKUP(D208,'Ref-NIST 800-53 (Rev. 4)'!A:C,3,FALSE))</f>
        <v>SECURITY IMPACT ANALYSIS</v>
      </c>
      <c r="D208" s="12" t="s">
        <v>80</v>
      </c>
      <c r="E208" s="13" t="str">
        <f>TRIM(VLOOKUP(G208,'Ref-ALL NIST 800-53 Controls'!A:F,6,FALSE))</f>
        <v>VERIFICATION OF SECURITY FUNCTIONS</v>
      </c>
      <c r="F208" s="55">
        <v>2</v>
      </c>
      <c r="G208" s="2" t="str">
        <f t="shared" si="18"/>
        <v>CM-4-2</v>
      </c>
      <c r="H208" s="17" t="s">
        <v>82</v>
      </c>
      <c r="I208" s="13" t="str">
        <f t="shared" si="20"/>
        <v>N</v>
      </c>
      <c r="J208" s="13"/>
      <c r="K208" s="13" t="str">
        <f>_xlfn.IFNA(VLOOKUP(G208,'Ref-LI-SaaS Baseline'!$D$2:$G$128,3,FALSE),"")</f>
        <v/>
      </c>
      <c r="L208" s="13" t="str">
        <f t="shared" si="21"/>
        <v>N</v>
      </c>
      <c r="M208" s="13" t="str">
        <f>IFERROR(VLOOKUP(G208,'Important Notes'!I:I,1,FALSE)," ")</f>
        <v xml:space="preserve"> </v>
      </c>
      <c r="N208" s="13" t="str">
        <f t="shared" si="22"/>
        <v>N</v>
      </c>
      <c r="O208" s="13" t="str">
        <f>IFERROR(VLOOKUP(G208,'Important Notes'!D:D,1,FALSE)," ")</f>
        <v xml:space="preserve"> </v>
      </c>
      <c r="P208" s="13" t="str">
        <f>VLOOKUP(D208,'Ref-NIST 800-53 (Rev. 4)'!A:D,4,FALSE)</f>
        <v>P2</v>
      </c>
      <c r="Q208" s="13" t="s">
        <v>1152</v>
      </c>
    </row>
    <row r="209" spans="1:17">
      <c r="A209" s="13" t="str">
        <f t="shared" si="19"/>
        <v>CM</v>
      </c>
      <c r="B209" s="13" t="str">
        <f>VLOOKUP(A209,'Ref-Families'!A:B,2,FALSE)</f>
        <v xml:space="preserve"> Configuration Management</v>
      </c>
      <c r="C209" s="13" t="str">
        <f>TRIM(VLOOKUP(D209,'Ref-NIST 800-53 (Rev. 4)'!A:C,3,FALSE))</f>
        <v>ACCESS RESTRICTIONS FOR CHANGE</v>
      </c>
      <c r="D209" s="12" t="s">
        <v>76</v>
      </c>
      <c r="E209" s="13" t="str">
        <f>TRIM(VLOOKUP(G209,'Ref-ALL NIST 800-53 Controls'!A:F,6,FALSE))</f>
        <v/>
      </c>
      <c r="F209" s="55">
        <v>0</v>
      </c>
      <c r="G209" s="2" t="str">
        <f t="shared" si="18"/>
        <v>CM-5-0</v>
      </c>
      <c r="H209" s="17" t="s">
        <v>649</v>
      </c>
      <c r="I209" s="13" t="str">
        <f t="shared" si="20"/>
        <v>N</v>
      </c>
      <c r="J209" s="13"/>
      <c r="K209" s="13" t="str">
        <f>_xlfn.IFNA(VLOOKUP(G209,'Ref-LI-SaaS Baseline'!$D$2:$G$128,3,FALSE),"")</f>
        <v/>
      </c>
      <c r="L209" s="13" t="str">
        <f t="shared" si="21"/>
        <v>Y</v>
      </c>
      <c r="M209" s="13" t="str">
        <f>IFERROR(VLOOKUP(G209,'Important Notes'!I:I,1,FALSE)," ")</f>
        <v>CM-5-0</v>
      </c>
      <c r="N209" s="13" t="str">
        <f t="shared" si="22"/>
        <v>Y</v>
      </c>
      <c r="O209" s="13" t="str">
        <f>IFERROR(VLOOKUP(G209,'Important Notes'!D:D,1,FALSE)," ")</f>
        <v>CM-5-0</v>
      </c>
      <c r="P209" s="13" t="str">
        <f>VLOOKUP(D209,'Ref-NIST 800-53 (Rev. 4)'!A:D,4,FALSE)</f>
        <v>P1</v>
      </c>
      <c r="Q209" s="13" t="s">
        <v>1152</v>
      </c>
    </row>
    <row r="210" spans="1:17">
      <c r="A210" s="13" t="str">
        <f t="shared" si="19"/>
        <v>CM</v>
      </c>
      <c r="B210" s="13" t="str">
        <f>VLOOKUP(A210,'Ref-Families'!A:B,2,FALSE)</f>
        <v xml:space="preserve"> Configuration Management</v>
      </c>
      <c r="C210" s="13" t="str">
        <f>TRIM(VLOOKUP(D210,'Ref-NIST 800-53 (Rev. 4)'!A:C,3,FALSE))</f>
        <v>ACCESS RESTRICTIONS FOR CHANGE</v>
      </c>
      <c r="D210" s="12" t="s">
        <v>76</v>
      </c>
      <c r="E210" s="13" t="str">
        <f>TRIM(VLOOKUP(G210,'Ref-ALL NIST 800-53 Controls'!A:F,6,FALSE))</f>
        <v>AUTOMATED ACCESS ENFORCEMENT / AUDITING</v>
      </c>
      <c r="F210" s="55">
        <v>1</v>
      </c>
      <c r="G210" s="2" t="str">
        <f t="shared" si="18"/>
        <v>CM-5-1</v>
      </c>
      <c r="H210" s="17" t="s">
        <v>83</v>
      </c>
      <c r="I210" s="13" t="str">
        <f t="shared" si="20"/>
        <v>N</v>
      </c>
      <c r="J210" s="13"/>
      <c r="K210" s="13" t="str">
        <f>_xlfn.IFNA(VLOOKUP(G210,'Ref-LI-SaaS Baseline'!$D$2:$G$128,3,FALSE),"")</f>
        <v/>
      </c>
      <c r="L210" s="13" t="str">
        <f t="shared" si="21"/>
        <v>Y</v>
      </c>
      <c r="M210" s="13" t="str">
        <f>IFERROR(VLOOKUP(G210,'Important Notes'!I:I,1,FALSE)," ")</f>
        <v>CM-5-1</v>
      </c>
      <c r="N210" s="13" t="str">
        <f t="shared" si="22"/>
        <v>Y</v>
      </c>
      <c r="O210" s="13" t="str">
        <f>IFERROR(VLOOKUP(G210,'Important Notes'!D:D,1,FALSE)," ")</f>
        <v>CM-5-1</v>
      </c>
      <c r="P210" s="13" t="str">
        <f>VLOOKUP(D210,'Ref-NIST 800-53 (Rev. 4)'!A:D,4,FALSE)</f>
        <v>P1</v>
      </c>
      <c r="Q210" s="13" t="s">
        <v>1152</v>
      </c>
    </row>
    <row r="211" spans="1:17">
      <c r="A211" s="13" t="str">
        <f t="shared" si="19"/>
        <v>CM</v>
      </c>
      <c r="B211" s="13" t="str">
        <f>VLOOKUP(A211,'Ref-Families'!A:B,2,FALSE)</f>
        <v xml:space="preserve"> Configuration Management</v>
      </c>
      <c r="C211" s="13" t="str">
        <f>TRIM(VLOOKUP(D211,'Ref-NIST 800-53 (Rev. 4)'!A:C,3,FALSE))</f>
        <v>ACCESS RESTRICTIONS FOR CHANGE</v>
      </c>
      <c r="D211" s="12" t="s">
        <v>76</v>
      </c>
      <c r="E211" s="13" t="str">
        <f>TRIM(VLOOKUP(G211,'Ref-ALL NIST 800-53 Controls'!A:F,6,FALSE))</f>
        <v>REVIEW SYSTEM CHANGES</v>
      </c>
      <c r="F211" s="55">
        <v>2</v>
      </c>
      <c r="G211" s="2" t="str">
        <f t="shared" si="18"/>
        <v>CM-5-2</v>
      </c>
      <c r="H211" s="17" t="s">
        <v>84</v>
      </c>
      <c r="I211" s="13" t="str">
        <f t="shared" si="20"/>
        <v>N</v>
      </c>
      <c r="J211" s="13"/>
      <c r="K211" s="13" t="str">
        <f>_xlfn.IFNA(VLOOKUP(G211,'Ref-LI-SaaS Baseline'!$D$2:$G$128,3,FALSE),"")</f>
        <v/>
      </c>
      <c r="L211" s="13" t="str">
        <f t="shared" si="21"/>
        <v>N</v>
      </c>
      <c r="M211" s="13" t="str">
        <f>IFERROR(VLOOKUP(G211,'Important Notes'!I:I,1,FALSE)," ")</f>
        <v xml:space="preserve"> </v>
      </c>
      <c r="N211" s="13" t="str">
        <f t="shared" si="22"/>
        <v>Y</v>
      </c>
      <c r="O211" s="13" t="str">
        <f>IFERROR(VLOOKUP(G211,'Important Notes'!D:D,1,FALSE)," ")</f>
        <v>CM-5-2</v>
      </c>
      <c r="P211" s="13" t="str">
        <f>VLOOKUP(D211,'Ref-NIST 800-53 (Rev. 4)'!A:D,4,FALSE)</f>
        <v>P1</v>
      </c>
      <c r="Q211" s="13" t="s">
        <v>1152</v>
      </c>
    </row>
    <row r="212" spans="1:17">
      <c r="A212" s="13" t="str">
        <f t="shared" si="19"/>
        <v>CM</v>
      </c>
      <c r="B212" s="13" t="str">
        <f>VLOOKUP(A212,'Ref-Families'!A:B,2,FALSE)</f>
        <v xml:space="preserve"> Configuration Management</v>
      </c>
      <c r="C212" s="13" t="str">
        <f>TRIM(VLOOKUP(D212,'Ref-NIST 800-53 (Rev. 4)'!A:C,3,FALSE))</f>
        <v>ACCESS RESTRICTIONS FOR CHANGE</v>
      </c>
      <c r="D212" s="12" t="s">
        <v>76</v>
      </c>
      <c r="E212" s="13" t="str">
        <f>TRIM(VLOOKUP(G212,'Ref-ALL NIST 800-53 Controls'!A:F,6,FALSE))</f>
        <v>SIGNED COMPONENTS</v>
      </c>
      <c r="F212" s="55">
        <v>3</v>
      </c>
      <c r="G212" s="2" t="str">
        <f t="shared" si="18"/>
        <v>CM-5-3</v>
      </c>
      <c r="H212" s="17" t="s">
        <v>85</v>
      </c>
      <c r="I212" s="13" t="str">
        <f t="shared" si="20"/>
        <v>N</v>
      </c>
      <c r="J212" s="13"/>
      <c r="K212" s="13" t="str">
        <f>_xlfn.IFNA(VLOOKUP(G212,'Ref-LI-SaaS Baseline'!$D$2:$G$128,3,FALSE),"")</f>
        <v/>
      </c>
      <c r="L212" s="13" t="str">
        <f t="shared" si="21"/>
        <v>Y</v>
      </c>
      <c r="M212" s="13" t="str">
        <f>IFERROR(VLOOKUP(G212,'Important Notes'!I:I,1,FALSE)," ")</f>
        <v>CM-5-3</v>
      </c>
      <c r="N212" s="13" t="str">
        <f t="shared" si="22"/>
        <v>Y</v>
      </c>
      <c r="O212" s="13" t="str">
        <f>IFERROR(VLOOKUP(G212,'Important Notes'!D:D,1,FALSE)," ")</f>
        <v>CM-5-3</v>
      </c>
      <c r="P212" s="13" t="str">
        <f>VLOOKUP(D212,'Ref-NIST 800-53 (Rev. 4)'!A:D,4,FALSE)</f>
        <v>P1</v>
      </c>
      <c r="Q212" s="13" t="s">
        <v>1152</v>
      </c>
    </row>
    <row r="213" spans="1:17">
      <c r="A213" s="13" t="str">
        <f t="shared" si="19"/>
        <v>CM</v>
      </c>
      <c r="B213" s="13" t="str">
        <f>VLOOKUP(A213,'Ref-Families'!A:B,2,FALSE)</f>
        <v xml:space="preserve"> Configuration Management</v>
      </c>
      <c r="C213" s="13" t="str">
        <f>TRIM(VLOOKUP(D213,'Ref-NIST 800-53 (Rev. 4)'!A:C,3,FALSE))</f>
        <v>ACCESS RESTRICTIONS FOR CHANGE</v>
      </c>
      <c r="D213" s="12" t="s">
        <v>76</v>
      </c>
      <c r="E213" s="13" t="str">
        <f>TRIM(VLOOKUP(G213,'Ref-ALL NIST 800-53 Controls'!A:F,6,FALSE))</f>
        <v>DUAL AUTHORIZATION</v>
      </c>
      <c r="F213" s="55">
        <v>4</v>
      </c>
      <c r="G213" s="2" t="str">
        <f t="shared" si="18"/>
        <v>CM-5-4</v>
      </c>
      <c r="H213" s="17" t="s">
        <v>86</v>
      </c>
      <c r="I213" s="13" t="str">
        <f t="shared" si="20"/>
        <v>N</v>
      </c>
      <c r="J213" s="13"/>
      <c r="K213" s="13" t="str">
        <f>_xlfn.IFNA(VLOOKUP(G213,'Ref-LI-SaaS Baseline'!$D$2:$G$128,3,FALSE),"")</f>
        <v/>
      </c>
      <c r="L213" s="13" t="str">
        <f t="shared" si="21"/>
        <v>N</v>
      </c>
      <c r="M213" s="13" t="str">
        <f>IFERROR(VLOOKUP(G213,'Important Notes'!I:I,1,FALSE)," ")</f>
        <v xml:space="preserve"> </v>
      </c>
      <c r="N213" s="13" t="str">
        <f t="shared" si="22"/>
        <v>N</v>
      </c>
      <c r="O213" s="13" t="str">
        <f>IFERROR(VLOOKUP(G213,'Important Notes'!D:D,1,FALSE)," ")</f>
        <v xml:space="preserve"> </v>
      </c>
      <c r="P213" s="13" t="str">
        <f>VLOOKUP(D213,'Ref-NIST 800-53 (Rev. 4)'!A:D,4,FALSE)</f>
        <v>P1</v>
      </c>
      <c r="Q213" s="13" t="s">
        <v>1152</v>
      </c>
    </row>
    <row r="214" spans="1:17">
      <c r="A214" s="13" t="str">
        <f t="shared" si="19"/>
        <v>CM</v>
      </c>
      <c r="B214" s="13" t="str">
        <f>VLOOKUP(A214,'Ref-Families'!A:B,2,FALSE)</f>
        <v xml:space="preserve"> Configuration Management</v>
      </c>
      <c r="C214" s="13" t="str">
        <f>TRIM(VLOOKUP(D214,'Ref-NIST 800-53 (Rev. 4)'!A:C,3,FALSE))</f>
        <v>ACCESS RESTRICTIONS FOR CHANGE</v>
      </c>
      <c r="D214" s="12" t="s">
        <v>76</v>
      </c>
      <c r="E214" s="13" t="str">
        <f>TRIM(VLOOKUP(G214,'Ref-ALL NIST 800-53 Controls'!A:F,6,FALSE))</f>
        <v>LIMIT PRODUCTION / OPERATIONAL PRIVILEGES</v>
      </c>
      <c r="F214" s="55">
        <v>5</v>
      </c>
      <c r="G214" s="2" t="str">
        <f t="shared" si="18"/>
        <v>CM-5-5</v>
      </c>
      <c r="H214" s="17" t="s">
        <v>3</v>
      </c>
      <c r="I214" s="13" t="str">
        <f t="shared" si="20"/>
        <v>N</v>
      </c>
      <c r="J214" s="13"/>
      <c r="K214" s="13" t="str">
        <f>_xlfn.IFNA(VLOOKUP(G214,'Ref-LI-SaaS Baseline'!$D$2:$G$128,3,FALSE),"")</f>
        <v/>
      </c>
      <c r="L214" s="13" t="str">
        <f t="shared" si="21"/>
        <v>Y</v>
      </c>
      <c r="M214" s="13" t="str">
        <f>IFERROR(VLOOKUP(G214,'Important Notes'!I:I,1,FALSE)," ")</f>
        <v>CM-5-5</v>
      </c>
      <c r="N214" s="13" t="str">
        <f t="shared" si="22"/>
        <v>Y</v>
      </c>
      <c r="O214" s="13" t="str">
        <f>IFERROR(VLOOKUP(G214,'Important Notes'!D:D,1,FALSE)," ")</f>
        <v>CM-5-5</v>
      </c>
      <c r="P214" s="13" t="str">
        <f>VLOOKUP(D214,'Ref-NIST 800-53 (Rev. 4)'!A:D,4,FALSE)</f>
        <v>P1</v>
      </c>
      <c r="Q214" s="13" t="s">
        <v>1152</v>
      </c>
    </row>
    <row r="215" spans="1:17">
      <c r="A215" s="13" t="str">
        <f t="shared" si="19"/>
        <v>CM</v>
      </c>
      <c r="B215" s="13" t="str">
        <f>VLOOKUP(A215,'Ref-Families'!A:B,2,FALSE)</f>
        <v xml:space="preserve"> Configuration Management</v>
      </c>
      <c r="C215" s="13" t="str">
        <f>TRIM(VLOOKUP(D215,'Ref-NIST 800-53 (Rev. 4)'!A:C,3,FALSE))</f>
        <v>ACCESS RESTRICTIONS FOR CHANGE</v>
      </c>
      <c r="D215" s="12" t="s">
        <v>76</v>
      </c>
      <c r="E215" s="13" t="str">
        <f>TRIM(VLOOKUP(G215,'Ref-ALL NIST 800-53 Controls'!A:F,6,FALSE))</f>
        <v>LIMIT LIBRARY PRIVILEGES</v>
      </c>
      <c r="F215" s="55">
        <v>6</v>
      </c>
      <c r="G215" s="2" t="str">
        <f t="shared" si="18"/>
        <v>CM-5-6</v>
      </c>
      <c r="H215" s="17" t="s">
        <v>3</v>
      </c>
      <c r="I215" s="13" t="str">
        <f t="shared" si="20"/>
        <v>N</v>
      </c>
      <c r="J215" s="13"/>
      <c r="K215" s="13" t="str">
        <f>_xlfn.IFNA(VLOOKUP(G215,'Ref-LI-SaaS Baseline'!$D$2:$G$128,3,FALSE),"")</f>
        <v/>
      </c>
      <c r="L215" s="13" t="str">
        <f t="shared" si="21"/>
        <v>N</v>
      </c>
      <c r="M215" s="13" t="str">
        <f>IFERROR(VLOOKUP(G215,'Important Notes'!I:I,1,FALSE)," ")</f>
        <v xml:space="preserve"> </v>
      </c>
      <c r="N215" s="13" t="str">
        <f t="shared" si="22"/>
        <v>N</v>
      </c>
      <c r="O215" s="13" t="str">
        <f>IFERROR(VLOOKUP(G215,'Important Notes'!D:D,1,FALSE)," ")</f>
        <v xml:space="preserve"> </v>
      </c>
      <c r="P215" s="13" t="str">
        <f>VLOOKUP(D215,'Ref-NIST 800-53 (Rev. 4)'!A:D,4,FALSE)</f>
        <v>P1</v>
      </c>
      <c r="Q215" s="13" t="s">
        <v>1152</v>
      </c>
    </row>
    <row r="216" spans="1:17">
      <c r="A216" s="13" t="str">
        <f t="shared" si="19"/>
        <v>CM</v>
      </c>
      <c r="B216" s="13" t="str">
        <f>VLOOKUP(A216,'Ref-Families'!A:B,2,FALSE)</f>
        <v xml:space="preserve"> Configuration Management</v>
      </c>
      <c r="C216" s="13" t="str">
        <f>TRIM(VLOOKUP(D216,'Ref-NIST 800-53 (Rev. 4)'!A:C,3,FALSE))</f>
        <v>ACCESS RESTRICTIONS FOR CHANGE</v>
      </c>
      <c r="D216" s="12" t="s">
        <v>76</v>
      </c>
      <c r="E216" s="13" t="str">
        <f>TRIM(VLOOKUP(G216,'Ref-ALL NIST 800-53 Controls'!A:F,6,FALSE))</f>
        <v>AUTOMATIC IMPLEMENTATION OF SECURITY SAFEGUARDS</v>
      </c>
      <c r="F216" s="55">
        <v>7</v>
      </c>
      <c r="G216" s="2" t="str">
        <f t="shared" si="18"/>
        <v>CM-5-7</v>
      </c>
      <c r="H216" s="17" t="s">
        <v>611</v>
      </c>
      <c r="I216" s="13" t="str">
        <f t="shared" si="20"/>
        <v>N</v>
      </c>
      <c r="J216" s="13"/>
      <c r="K216" s="13" t="str">
        <f>_xlfn.IFNA(VLOOKUP(G216,'Ref-LI-SaaS Baseline'!$D$2:$G$128,3,FALSE),"")</f>
        <v/>
      </c>
      <c r="L216" s="13" t="str">
        <f t="shared" si="21"/>
        <v>N</v>
      </c>
      <c r="M216" s="13" t="str">
        <f>IFERROR(VLOOKUP(G216,'Important Notes'!I:I,1,FALSE)," ")</f>
        <v xml:space="preserve"> </v>
      </c>
      <c r="N216" s="13" t="str">
        <f t="shared" si="22"/>
        <v>N</v>
      </c>
      <c r="O216" s="13" t="str">
        <f>IFERROR(VLOOKUP(G216,'Important Notes'!D:D,1,FALSE)," ")</f>
        <v xml:space="preserve"> </v>
      </c>
      <c r="P216" s="13" t="str">
        <f>VLOOKUP(D216,'Ref-NIST 800-53 (Rev. 4)'!A:D,4,FALSE)</f>
        <v>P1</v>
      </c>
      <c r="Q216" s="13" t="s">
        <v>1152</v>
      </c>
    </row>
    <row r="217" spans="1:17">
      <c r="A217" s="13" t="str">
        <f t="shared" si="19"/>
        <v>CM</v>
      </c>
      <c r="B217" s="13" t="str">
        <f>VLOOKUP(A217,'Ref-Families'!A:B,2,FALSE)</f>
        <v xml:space="preserve"> Configuration Management</v>
      </c>
      <c r="C217" s="13" t="str">
        <f>TRIM(VLOOKUP(D217,'Ref-NIST 800-53 (Rev. 4)'!A:C,3,FALSE))</f>
        <v>CONFIGURATION SETTINGS</v>
      </c>
      <c r="D217" s="12" t="s">
        <v>25</v>
      </c>
      <c r="E217" s="13" t="str">
        <f>TRIM(VLOOKUP(G217,'Ref-ALL NIST 800-53 Controls'!A:F,6,FALSE))</f>
        <v/>
      </c>
      <c r="F217" s="55">
        <v>0</v>
      </c>
      <c r="G217" s="2" t="str">
        <f t="shared" si="18"/>
        <v>CM-6-0</v>
      </c>
      <c r="H217" s="17" t="s">
        <v>650</v>
      </c>
      <c r="I217" s="13" t="str">
        <f t="shared" si="20"/>
        <v>Y</v>
      </c>
      <c r="J217" s="13" t="str">
        <f t="shared" si="23"/>
        <v>CM-6-0</v>
      </c>
      <c r="K217" s="13" t="str">
        <f>_xlfn.IFNA(VLOOKUP(G217,'Ref-LI-SaaS Baseline'!$D$2:$G$128,3,FALSE),"")</f>
        <v>Document and Assess</v>
      </c>
      <c r="L217" s="13" t="str">
        <f t="shared" si="21"/>
        <v>Y</v>
      </c>
      <c r="M217" s="13" t="str">
        <f>IFERROR(VLOOKUP(G217,'Important Notes'!I:I,1,FALSE)," ")</f>
        <v>CM-6-0</v>
      </c>
      <c r="N217" s="13" t="str">
        <f t="shared" si="22"/>
        <v>Y</v>
      </c>
      <c r="O217" s="13" t="str">
        <f>IFERROR(VLOOKUP(G217,'Important Notes'!D:D,1,FALSE)," ")</f>
        <v>CM-6-0</v>
      </c>
      <c r="P217" s="13" t="str">
        <f>VLOOKUP(D217,'Ref-NIST 800-53 (Rev. 4)'!A:D,4,FALSE)</f>
        <v>P1</v>
      </c>
      <c r="Q217" s="13" t="s">
        <v>1152</v>
      </c>
    </row>
    <row r="218" spans="1:17">
      <c r="A218" s="13" t="str">
        <f t="shared" si="19"/>
        <v>CM</v>
      </c>
      <c r="B218" s="13" t="str">
        <f>VLOOKUP(A218,'Ref-Families'!A:B,2,FALSE)</f>
        <v xml:space="preserve"> Configuration Management</v>
      </c>
      <c r="C218" s="13" t="str">
        <f>TRIM(VLOOKUP(D218,'Ref-NIST 800-53 (Rev. 4)'!A:C,3,FALSE))</f>
        <v>CONFIGURATION SETTINGS</v>
      </c>
      <c r="D218" s="12" t="s">
        <v>25</v>
      </c>
      <c r="E218" s="13" t="str">
        <f>TRIM(VLOOKUP(G218,'Ref-ALL NIST 800-53 Controls'!A:F,6,FALSE))</f>
        <v>AUTOMATED CENTRAL MANAGEMENT / APPLICATION / VERIFICATION</v>
      </c>
      <c r="F218" s="55">
        <v>1</v>
      </c>
      <c r="G218" s="2" t="str">
        <f t="shared" si="18"/>
        <v>CM-6-1</v>
      </c>
      <c r="H218" s="17" t="s">
        <v>87</v>
      </c>
      <c r="I218" s="13" t="str">
        <f t="shared" si="20"/>
        <v>N</v>
      </c>
      <c r="J218" s="13"/>
      <c r="K218" s="13" t="str">
        <f>_xlfn.IFNA(VLOOKUP(G218,'Ref-LI-SaaS Baseline'!$D$2:$G$128,3,FALSE),"")</f>
        <v/>
      </c>
      <c r="L218" s="13" t="str">
        <f t="shared" si="21"/>
        <v>Y</v>
      </c>
      <c r="M218" s="13" t="str">
        <f>IFERROR(VLOOKUP(G218,'Important Notes'!I:I,1,FALSE)," ")</f>
        <v>CM-6-1</v>
      </c>
      <c r="N218" s="13" t="str">
        <f t="shared" si="22"/>
        <v>Y</v>
      </c>
      <c r="O218" s="13" t="str">
        <f>IFERROR(VLOOKUP(G218,'Important Notes'!D:D,1,FALSE)," ")</f>
        <v>CM-6-1</v>
      </c>
      <c r="P218" s="13" t="str">
        <f>VLOOKUP(D218,'Ref-NIST 800-53 (Rev. 4)'!A:D,4,FALSE)</f>
        <v>P1</v>
      </c>
      <c r="Q218" s="13" t="s">
        <v>1152</v>
      </c>
    </row>
    <row r="219" spans="1:17">
      <c r="A219" s="13" t="str">
        <f t="shared" si="19"/>
        <v>CM</v>
      </c>
      <c r="B219" s="13" t="str">
        <f>VLOOKUP(A219,'Ref-Families'!A:B,2,FALSE)</f>
        <v xml:space="preserve"> Configuration Management</v>
      </c>
      <c r="C219" s="13" t="str">
        <f>TRIM(VLOOKUP(D219,'Ref-NIST 800-53 (Rev. 4)'!A:C,3,FALSE))</f>
        <v>CONFIGURATION SETTINGS</v>
      </c>
      <c r="D219" s="12" t="s">
        <v>25</v>
      </c>
      <c r="E219" s="13" t="str">
        <f>TRIM(VLOOKUP(G219,'Ref-ALL NIST 800-53 Controls'!A:F,6,FALSE))</f>
        <v>RESPOND TO UNAUTHORIZED CHANGES</v>
      </c>
      <c r="F219" s="55">
        <v>2</v>
      </c>
      <c r="G219" s="2" t="str">
        <f t="shared" si="18"/>
        <v>CM-6-2</v>
      </c>
      <c r="H219" s="17" t="s">
        <v>88</v>
      </c>
      <c r="I219" s="13" t="str">
        <f t="shared" si="20"/>
        <v>N</v>
      </c>
      <c r="J219" s="13"/>
      <c r="K219" s="13" t="str">
        <f>_xlfn.IFNA(VLOOKUP(G219,'Ref-LI-SaaS Baseline'!$D$2:$G$128,3,FALSE),"")</f>
        <v/>
      </c>
      <c r="L219" s="13" t="str">
        <f t="shared" si="21"/>
        <v>N</v>
      </c>
      <c r="M219" s="13" t="str">
        <f>IFERROR(VLOOKUP(G219,'Important Notes'!I:I,1,FALSE)," ")</f>
        <v xml:space="preserve"> </v>
      </c>
      <c r="N219" s="13" t="str">
        <f t="shared" si="22"/>
        <v>Y</v>
      </c>
      <c r="O219" s="13" t="str">
        <f>IFERROR(VLOOKUP(G219,'Important Notes'!D:D,1,FALSE)," ")</f>
        <v>CM-6-2</v>
      </c>
      <c r="P219" s="13" t="str">
        <f>VLOOKUP(D219,'Ref-NIST 800-53 (Rev. 4)'!A:D,4,FALSE)</f>
        <v>P1</v>
      </c>
      <c r="Q219" s="13" t="s">
        <v>1152</v>
      </c>
    </row>
    <row r="220" spans="1:17">
      <c r="A220" s="13" t="str">
        <f t="shared" si="19"/>
        <v>CM</v>
      </c>
      <c r="B220" s="13" t="str">
        <f>VLOOKUP(A220,'Ref-Families'!A:B,2,FALSE)</f>
        <v xml:space="preserve"> Configuration Management</v>
      </c>
      <c r="C220" s="13" t="str">
        <f>TRIM(VLOOKUP(D220,'Ref-NIST 800-53 (Rev. 4)'!A:C,3,FALSE))</f>
        <v>CONFIGURATION SETTINGS</v>
      </c>
      <c r="D220" s="12" t="s">
        <v>25</v>
      </c>
      <c r="E220" s="13" t="str">
        <f>TRIM(VLOOKUP(G220,'Ref-ALL NIST 800-53 Controls'!A:F,6,FALSE))</f>
        <v>UNAUTHORIZED CHANGE DETECTION</v>
      </c>
      <c r="F220" s="55">
        <v>3</v>
      </c>
      <c r="G220" s="2" t="str">
        <f t="shared" si="18"/>
        <v>CM-6-3</v>
      </c>
      <c r="H220" s="17" t="s">
        <v>611</v>
      </c>
      <c r="I220" s="13" t="str">
        <f t="shared" si="20"/>
        <v>N</v>
      </c>
      <c r="J220" s="13"/>
      <c r="K220" s="13" t="str">
        <f>_xlfn.IFNA(VLOOKUP(G220,'Ref-LI-SaaS Baseline'!$D$2:$G$128,3,FALSE),"")</f>
        <v/>
      </c>
      <c r="L220" s="13" t="str">
        <f t="shared" si="21"/>
        <v>N</v>
      </c>
      <c r="M220" s="13" t="str">
        <f>IFERROR(VLOOKUP(G220,'Important Notes'!I:I,1,FALSE)," ")</f>
        <v xml:space="preserve"> </v>
      </c>
      <c r="N220" s="13" t="str">
        <f t="shared" si="22"/>
        <v>N</v>
      </c>
      <c r="O220" s="13" t="str">
        <f>IFERROR(VLOOKUP(G220,'Important Notes'!D:D,1,FALSE)," ")</f>
        <v xml:space="preserve"> </v>
      </c>
      <c r="P220" s="13" t="str">
        <f>VLOOKUP(D220,'Ref-NIST 800-53 (Rev. 4)'!A:D,4,FALSE)</f>
        <v>P1</v>
      </c>
      <c r="Q220" s="13" t="s">
        <v>1152</v>
      </c>
    </row>
    <row r="221" spans="1:17">
      <c r="A221" s="13" t="str">
        <f t="shared" si="19"/>
        <v>CM</v>
      </c>
      <c r="B221" s="13" t="str">
        <f>VLOOKUP(A221,'Ref-Families'!A:B,2,FALSE)</f>
        <v xml:space="preserve"> Configuration Management</v>
      </c>
      <c r="C221" s="13" t="str">
        <f>TRIM(VLOOKUP(D221,'Ref-NIST 800-53 (Rev. 4)'!A:C,3,FALSE))</f>
        <v>CONFIGURATION SETTINGS</v>
      </c>
      <c r="D221" s="12" t="s">
        <v>25</v>
      </c>
      <c r="E221" s="13" t="str">
        <f>TRIM(VLOOKUP(G221,'Ref-ALL NIST 800-53 Controls'!A:F,6,FALSE))</f>
        <v>CONFORMANCE DEMONSTRATION</v>
      </c>
      <c r="F221" s="55">
        <v>4</v>
      </c>
      <c r="G221" s="2" t="str">
        <f t="shared" si="18"/>
        <v>CM-6-4</v>
      </c>
      <c r="H221" s="17" t="s">
        <v>611</v>
      </c>
      <c r="I221" s="13" t="str">
        <f t="shared" si="20"/>
        <v>N</v>
      </c>
      <c r="J221" s="13"/>
      <c r="K221" s="13" t="str">
        <f>_xlfn.IFNA(VLOOKUP(G221,'Ref-LI-SaaS Baseline'!$D$2:$G$128,3,FALSE),"")</f>
        <v/>
      </c>
      <c r="L221" s="13" t="str">
        <f t="shared" si="21"/>
        <v>N</v>
      </c>
      <c r="M221" s="13" t="str">
        <f>IFERROR(VLOOKUP(G221,'Important Notes'!I:I,1,FALSE)," ")</f>
        <v xml:space="preserve"> </v>
      </c>
      <c r="N221" s="13" t="str">
        <f t="shared" si="22"/>
        <v>N</v>
      </c>
      <c r="O221" s="13" t="str">
        <f>IFERROR(VLOOKUP(G221,'Important Notes'!D:D,1,FALSE)," ")</f>
        <v xml:space="preserve"> </v>
      </c>
      <c r="P221" s="13" t="str">
        <f>VLOOKUP(D221,'Ref-NIST 800-53 (Rev. 4)'!A:D,4,FALSE)</f>
        <v>P1</v>
      </c>
      <c r="Q221" s="13" t="s">
        <v>1152</v>
      </c>
    </row>
    <row r="222" spans="1:17">
      <c r="A222" s="13" t="str">
        <f t="shared" si="19"/>
        <v>CM</v>
      </c>
      <c r="B222" s="13" t="str">
        <f>VLOOKUP(A222,'Ref-Families'!A:B,2,FALSE)</f>
        <v xml:space="preserve"> Configuration Management</v>
      </c>
      <c r="C222" s="13" t="str">
        <f>TRIM(VLOOKUP(D222,'Ref-NIST 800-53 (Rev. 4)'!A:C,3,FALSE))</f>
        <v>LEAST FUNCTIONALITY</v>
      </c>
      <c r="D222" s="12" t="s">
        <v>72</v>
      </c>
      <c r="E222" s="13" t="str">
        <f>TRIM(VLOOKUP(G222,'Ref-ALL NIST 800-53 Controls'!A:F,6,FALSE))</f>
        <v/>
      </c>
      <c r="F222" s="55">
        <v>0</v>
      </c>
      <c r="G222" s="2" t="str">
        <f t="shared" si="18"/>
        <v>CM-7-0</v>
      </c>
      <c r="H222" s="17" t="s">
        <v>651</v>
      </c>
      <c r="I222" s="13" t="str">
        <f t="shared" si="20"/>
        <v>Y</v>
      </c>
      <c r="J222" s="13" t="str">
        <f t="shared" si="23"/>
        <v>CM-7-0</v>
      </c>
      <c r="K222" s="13" t="str">
        <f>_xlfn.IFNA(VLOOKUP(G222,'Ref-LI-SaaS Baseline'!$D$2:$G$128,3,FALSE),"")</f>
        <v>Attest</v>
      </c>
      <c r="L222" s="13" t="str">
        <f t="shared" si="21"/>
        <v>Y</v>
      </c>
      <c r="M222" s="13" t="str">
        <f>IFERROR(VLOOKUP(G222,'Important Notes'!I:I,1,FALSE)," ")</f>
        <v>CM-7-0</v>
      </c>
      <c r="N222" s="13" t="str">
        <f t="shared" si="22"/>
        <v>Y</v>
      </c>
      <c r="O222" s="13" t="str">
        <f>IFERROR(VLOOKUP(G222,'Important Notes'!D:D,1,FALSE)," ")</f>
        <v>CM-7-0</v>
      </c>
      <c r="P222" s="13" t="str">
        <f>VLOOKUP(D222,'Ref-NIST 800-53 (Rev. 4)'!A:D,4,FALSE)</f>
        <v>P1</v>
      </c>
      <c r="Q222" s="13" t="s">
        <v>1152</v>
      </c>
    </row>
    <row r="223" spans="1:17">
      <c r="A223" s="13" t="str">
        <f t="shared" si="19"/>
        <v>CM</v>
      </c>
      <c r="B223" s="13" t="str">
        <f>VLOOKUP(A223,'Ref-Families'!A:B,2,FALSE)</f>
        <v xml:space="preserve"> Configuration Management</v>
      </c>
      <c r="C223" s="13" t="str">
        <f>TRIM(VLOOKUP(D223,'Ref-NIST 800-53 (Rev. 4)'!A:C,3,FALSE))</f>
        <v>LEAST FUNCTIONALITY</v>
      </c>
      <c r="D223" s="12" t="s">
        <v>72</v>
      </c>
      <c r="E223" s="13" t="str">
        <f>TRIM(VLOOKUP(G223,'Ref-ALL NIST 800-53 Controls'!A:F,6,FALSE))</f>
        <v>PERIODIC REVIEW</v>
      </c>
      <c r="F223" s="55">
        <v>1</v>
      </c>
      <c r="G223" s="2" t="str">
        <f t="shared" si="18"/>
        <v>CM-7-1</v>
      </c>
      <c r="H223" s="17" t="s">
        <v>89</v>
      </c>
      <c r="I223" s="13" t="str">
        <f t="shared" si="20"/>
        <v>N</v>
      </c>
      <c r="J223" s="13"/>
      <c r="K223" s="13" t="str">
        <f>_xlfn.IFNA(VLOOKUP(G223,'Ref-LI-SaaS Baseline'!$D$2:$G$128,3,FALSE),"")</f>
        <v/>
      </c>
      <c r="L223" s="13" t="str">
        <f t="shared" si="21"/>
        <v>Y</v>
      </c>
      <c r="M223" s="13" t="str">
        <f>IFERROR(VLOOKUP(G223,'Important Notes'!I:I,1,FALSE)," ")</f>
        <v>CM-7-1</v>
      </c>
      <c r="N223" s="13" t="str">
        <f t="shared" si="22"/>
        <v>Y</v>
      </c>
      <c r="O223" s="13" t="str">
        <f>IFERROR(VLOOKUP(G223,'Important Notes'!D:D,1,FALSE)," ")</f>
        <v>CM-7-1</v>
      </c>
      <c r="P223" s="13" t="str">
        <f>VLOOKUP(D223,'Ref-NIST 800-53 (Rev. 4)'!A:D,4,FALSE)</f>
        <v>P1</v>
      </c>
      <c r="Q223" s="13" t="s">
        <v>1152</v>
      </c>
    </row>
    <row r="224" spans="1:17">
      <c r="A224" s="13" t="str">
        <f t="shared" si="19"/>
        <v>CM</v>
      </c>
      <c r="B224" s="13" t="str">
        <f>VLOOKUP(A224,'Ref-Families'!A:B,2,FALSE)</f>
        <v xml:space="preserve"> Configuration Management</v>
      </c>
      <c r="C224" s="13" t="str">
        <f>TRIM(VLOOKUP(D224,'Ref-NIST 800-53 (Rev. 4)'!A:C,3,FALSE))</f>
        <v>LEAST FUNCTIONALITY</v>
      </c>
      <c r="D224" s="12" t="s">
        <v>72</v>
      </c>
      <c r="E224" s="13" t="str">
        <f>TRIM(VLOOKUP(G224,'Ref-ALL NIST 800-53 Controls'!A:F,6,FALSE))</f>
        <v>PREVENT PROGRAM EXECUTION</v>
      </c>
      <c r="F224" s="55">
        <v>2</v>
      </c>
      <c r="G224" s="2" t="str">
        <f t="shared" si="18"/>
        <v>CM-7-2</v>
      </c>
      <c r="H224" s="17" t="s">
        <v>90</v>
      </c>
      <c r="I224" s="13" t="str">
        <f t="shared" si="20"/>
        <v>N</v>
      </c>
      <c r="J224" s="13"/>
      <c r="K224" s="13" t="str">
        <f>_xlfn.IFNA(VLOOKUP(G224,'Ref-LI-SaaS Baseline'!$D$2:$G$128,3,FALSE),"")</f>
        <v/>
      </c>
      <c r="L224" s="13" t="str">
        <f t="shared" si="21"/>
        <v>Y</v>
      </c>
      <c r="M224" s="13" t="str">
        <f>IFERROR(VLOOKUP(G224,'Important Notes'!I:I,1,FALSE)," ")</f>
        <v>CM-7-2</v>
      </c>
      <c r="N224" s="13" t="str">
        <f t="shared" si="22"/>
        <v>Y</v>
      </c>
      <c r="O224" s="13" t="str">
        <f>IFERROR(VLOOKUP(G224,'Important Notes'!D:D,1,FALSE)," ")</f>
        <v>CM-7-2</v>
      </c>
      <c r="P224" s="13" t="str">
        <f>VLOOKUP(D224,'Ref-NIST 800-53 (Rev. 4)'!A:D,4,FALSE)</f>
        <v>P1</v>
      </c>
      <c r="Q224" s="13" t="s">
        <v>1152</v>
      </c>
    </row>
    <row r="225" spans="1:17">
      <c r="A225" s="13" t="str">
        <f t="shared" si="19"/>
        <v>CM</v>
      </c>
      <c r="B225" s="13" t="str">
        <f>VLOOKUP(A225,'Ref-Families'!A:B,2,FALSE)</f>
        <v xml:space="preserve"> Configuration Management</v>
      </c>
      <c r="C225" s="13" t="str">
        <f>TRIM(VLOOKUP(D225,'Ref-NIST 800-53 (Rev. 4)'!A:C,3,FALSE))</f>
        <v>LEAST FUNCTIONALITY</v>
      </c>
      <c r="D225" s="12" t="s">
        <v>72</v>
      </c>
      <c r="E225" s="13" t="str">
        <f>TRIM(VLOOKUP(G225,'Ref-ALL NIST 800-53 Controls'!A:F,6,FALSE))</f>
        <v>REGISTRATION COMPLIANCE</v>
      </c>
      <c r="F225" s="55">
        <v>3</v>
      </c>
      <c r="G225" s="2" t="str">
        <f t="shared" si="18"/>
        <v>CM-7-3</v>
      </c>
      <c r="H225" s="17" t="s">
        <v>609</v>
      </c>
      <c r="I225" s="13" t="str">
        <f t="shared" si="20"/>
        <v>N</v>
      </c>
      <c r="J225" s="13"/>
      <c r="K225" s="13" t="str">
        <f>_xlfn.IFNA(VLOOKUP(G225,'Ref-LI-SaaS Baseline'!$D$2:$G$128,3,FALSE),"")</f>
        <v/>
      </c>
      <c r="L225" s="13" t="str">
        <f t="shared" si="21"/>
        <v>N</v>
      </c>
      <c r="M225" s="13" t="str">
        <f>IFERROR(VLOOKUP(G225,'Important Notes'!I:I,1,FALSE)," ")</f>
        <v xml:space="preserve"> </v>
      </c>
      <c r="N225" s="13" t="str">
        <f t="shared" si="22"/>
        <v>N</v>
      </c>
      <c r="O225" s="13" t="str">
        <f>IFERROR(VLOOKUP(G225,'Important Notes'!D:D,1,FALSE)," ")</f>
        <v xml:space="preserve"> </v>
      </c>
      <c r="P225" s="13" t="str">
        <f>VLOOKUP(D225,'Ref-NIST 800-53 (Rev. 4)'!A:D,4,FALSE)</f>
        <v>P1</v>
      </c>
      <c r="Q225" s="13" t="s">
        <v>1152</v>
      </c>
    </row>
    <row r="226" spans="1:17">
      <c r="A226" s="13" t="str">
        <f t="shared" si="19"/>
        <v>CM</v>
      </c>
      <c r="B226" s="13" t="str">
        <f>VLOOKUP(A226,'Ref-Families'!A:B,2,FALSE)</f>
        <v xml:space="preserve"> Configuration Management</v>
      </c>
      <c r="C226" s="13" t="str">
        <f>TRIM(VLOOKUP(D226,'Ref-NIST 800-53 (Rev. 4)'!A:C,3,FALSE))</f>
        <v>LEAST FUNCTIONALITY</v>
      </c>
      <c r="D226" s="12" t="s">
        <v>72</v>
      </c>
      <c r="E226" s="13" t="str">
        <f>TRIM(VLOOKUP(G226,'Ref-ALL NIST 800-53 Controls'!A:F,6,FALSE))</f>
        <v>UNAUTHORIZED SOFTWARE / BLACKLISTING</v>
      </c>
      <c r="F226" s="55">
        <v>4</v>
      </c>
      <c r="G226" s="2" t="str">
        <f t="shared" si="18"/>
        <v>CM-7-4</v>
      </c>
      <c r="H226" s="17" t="s">
        <v>91</v>
      </c>
      <c r="I226" s="13" t="str">
        <f t="shared" si="20"/>
        <v>N</v>
      </c>
      <c r="J226" s="13"/>
      <c r="K226" s="13" t="str">
        <f>_xlfn.IFNA(VLOOKUP(G226,'Ref-LI-SaaS Baseline'!$D$2:$G$128,3,FALSE),"")</f>
        <v/>
      </c>
      <c r="L226" s="13" t="str">
        <f t="shared" si="21"/>
        <v>N</v>
      </c>
      <c r="M226" s="13" t="str">
        <f>IFERROR(VLOOKUP(G226,'Important Notes'!I:I,1,FALSE)," ")</f>
        <v xml:space="preserve"> </v>
      </c>
      <c r="N226" s="13" t="str">
        <f t="shared" si="22"/>
        <v>N</v>
      </c>
      <c r="O226" s="13" t="str">
        <f>IFERROR(VLOOKUP(G226,'Important Notes'!D:D,1,FALSE)," ")</f>
        <v xml:space="preserve"> </v>
      </c>
      <c r="P226" s="13" t="str">
        <f>VLOOKUP(D226,'Ref-NIST 800-53 (Rev. 4)'!A:D,4,FALSE)</f>
        <v>P1</v>
      </c>
      <c r="Q226" s="13" t="s">
        <v>1152</v>
      </c>
    </row>
    <row r="227" spans="1:17">
      <c r="A227" s="13" t="str">
        <f t="shared" si="19"/>
        <v>CM</v>
      </c>
      <c r="B227" s="13" t="str">
        <f>VLOOKUP(A227,'Ref-Families'!A:B,2,FALSE)</f>
        <v xml:space="preserve"> Configuration Management</v>
      </c>
      <c r="C227" s="13" t="str">
        <f>TRIM(VLOOKUP(D227,'Ref-NIST 800-53 (Rev. 4)'!A:C,3,FALSE))</f>
        <v>LEAST FUNCTIONALITY</v>
      </c>
      <c r="D227" s="12" t="s">
        <v>72</v>
      </c>
      <c r="E227" s="13" t="str">
        <f>TRIM(VLOOKUP(G227,'Ref-ALL NIST 800-53 Controls'!A:F,6,FALSE))</f>
        <v>AUTHORIZED SOFTWARE / WHITELISTING</v>
      </c>
      <c r="F227" s="55">
        <v>5</v>
      </c>
      <c r="G227" s="2" t="str">
        <f t="shared" si="18"/>
        <v>CM-7-5</v>
      </c>
      <c r="H227" s="17" t="s">
        <v>92</v>
      </c>
      <c r="I227" s="13" t="str">
        <f t="shared" si="20"/>
        <v>N</v>
      </c>
      <c r="J227" s="13"/>
      <c r="K227" s="13" t="str">
        <f>_xlfn.IFNA(VLOOKUP(G227,'Ref-LI-SaaS Baseline'!$D$2:$G$128,3,FALSE),"")</f>
        <v/>
      </c>
      <c r="L227" s="13" t="str">
        <f t="shared" si="21"/>
        <v>Y</v>
      </c>
      <c r="M227" s="13" t="str">
        <f>IFERROR(VLOOKUP(G227,'Important Notes'!I:I,1,FALSE)," ")</f>
        <v>CM-7-5</v>
      </c>
      <c r="N227" s="13" t="str">
        <f t="shared" si="22"/>
        <v>Y</v>
      </c>
      <c r="O227" s="13" t="str">
        <f>IFERROR(VLOOKUP(G227,'Important Notes'!D:D,1,FALSE)," ")</f>
        <v>CM-7-5</v>
      </c>
      <c r="P227" s="13" t="str">
        <f>VLOOKUP(D227,'Ref-NIST 800-53 (Rev. 4)'!A:D,4,FALSE)</f>
        <v>P1</v>
      </c>
      <c r="Q227" s="13" t="s">
        <v>1152</v>
      </c>
    </row>
    <row r="228" spans="1:17">
      <c r="A228" s="13" t="str">
        <f t="shared" si="19"/>
        <v>CM</v>
      </c>
      <c r="B228" s="13" t="str">
        <f>VLOOKUP(A228,'Ref-Families'!A:B,2,FALSE)</f>
        <v xml:space="preserve"> Configuration Management</v>
      </c>
      <c r="C228" s="13" t="str">
        <f>TRIM(VLOOKUP(D228,'Ref-NIST 800-53 (Rev. 4)'!A:C,3,FALSE))</f>
        <v>INFORMATION SYSTEM COMPONENT INVENTORY</v>
      </c>
      <c r="D228" s="12" t="s">
        <v>93</v>
      </c>
      <c r="E228" s="13" t="str">
        <f>TRIM(VLOOKUP(G228,'Ref-ALL NIST 800-53 Controls'!A:F,6,FALSE))</f>
        <v/>
      </c>
      <c r="F228" s="55">
        <v>0</v>
      </c>
      <c r="G228" s="2" t="str">
        <f t="shared" si="18"/>
        <v>CM-8-0</v>
      </c>
      <c r="H228" s="17" t="s">
        <v>652</v>
      </c>
      <c r="I228" s="13" t="str">
        <f t="shared" si="20"/>
        <v>Y</v>
      </c>
      <c r="J228" s="13" t="str">
        <f t="shared" si="23"/>
        <v>CM-8-0</v>
      </c>
      <c r="K228" s="13" t="str">
        <f>_xlfn.IFNA(VLOOKUP(G228,'Ref-LI-SaaS Baseline'!$D$2:$G$128,3,FALSE),"")</f>
        <v>Document and Assess</v>
      </c>
      <c r="L228" s="13" t="str">
        <f t="shared" si="21"/>
        <v>Y</v>
      </c>
      <c r="M228" s="13" t="str">
        <f>IFERROR(VLOOKUP(G228,'Important Notes'!I:I,1,FALSE)," ")</f>
        <v>CM-8-0</v>
      </c>
      <c r="N228" s="13" t="str">
        <f t="shared" si="22"/>
        <v>Y</v>
      </c>
      <c r="O228" s="13" t="str">
        <f>IFERROR(VLOOKUP(G228,'Important Notes'!D:D,1,FALSE)," ")</f>
        <v>CM-8-0</v>
      </c>
      <c r="P228" s="13" t="str">
        <f>VLOOKUP(D228,'Ref-NIST 800-53 (Rev. 4)'!A:D,4,FALSE)</f>
        <v>P1</v>
      </c>
      <c r="Q228" s="13" t="s">
        <v>1152</v>
      </c>
    </row>
    <row r="229" spans="1:17">
      <c r="A229" s="13" t="str">
        <f t="shared" si="19"/>
        <v>CM</v>
      </c>
      <c r="B229" s="13" t="str">
        <f>VLOOKUP(A229,'Ref-Families'!A:B,2,FALSE)</f>
        <v xml:space="preserve"> Configuration Management</v>
      </c>
      <c r="C229" s="13" t="str">
        <f>TRIM(VLOOKUP(D229,'Ref-NIST 800-53 (Rev. 4)'!A:C,3,FALSE))</f>
        <v>INFORMATION SYSTEM COMPONENT INVENTORY</v>
      </c>
      <c r="D229" s="12" t="s">
        <v>93</v>
      </c>
      <c r="E229" s="13" t="str">
        <f>TRIM(VLOOKUP(G229,'Ref-ALL NIST 800-53 Controls'!A:F,6,FALSE))</f>
        <v>UPDATES DURING INSTALLATIONS / REMOVALS</v>
      </c>
      <c r="F229" s="55">
        <v>1</v>
      </c>
      <c r="G229" s="2" t="str">
        <f t="shared" si="18"/>
        <v>CM-8-1</v>
      </c>
      <c r="H229" s="17" t="s">
        <v>609</v>
      </c>
      <c r="I229" s="13" t="str">
        <f t="shared" si="20"/>
        <v>N</v>
      </c>
      <c r="J229" s="13"/>
      <c r="K229" s="13" t="str">
        <f>_xlfn.IFNA(VLOOKUP(G229,'Ref-LI-SaaS Baseline'!$D$2:$G$128,3,FALSE),"")</f>
        <v/>
      </c>
      <c r="L229" s="13" t="str">
        <f t="shared" si="21"/>
        <v>Y</v>
      </c>
      <c r="M229" s="13" t="str">
        <f>IFERROR(VLOOKUP(G229,'Important Notes'!I:I,1,FALSE)," ")</f>
        <v>CM-8-1</v>
      </c>
      <c r="N229" s="13" t="str">
        <f t="shared" si="22"/>
        <v>Y</v>
      </c>
      <c r="O229" s="13" t="str">
        <f>IFERROR(VLOOKUP(G229,'Important Notes'!D:D,1,FALSE)," ")</f>
        <v>CM-8-1</v>
      </c>
      <c r="P229" s="13" t="str">
        <f>VLOOKUP(D229,'Ref-NIST 800-53 (Rev. 4)'!A:D,4,FALSE)</f>
        <v>P1</v>
      </c>
      <c r="Q229" s="13" t="s">
        <v>1152</v>
      </c>
    </row>
    <row r="230" spans="1:17">
      <c r="A230" s="13" t="str">
        <f t="shared" si="19"/>
        <v>CM</v>
      </c>
      <c r="B230" s="13" t="str">
        <f>VLOOKUP(A230,'Ref-Families'!A:B,2,FALSE)</f>
        <v xml:space="preserve"> Configuration Management</v>
      </c>
      <c r="C230" s="13" t="str">
        <f>TRIM(VLOOKUP(D230,'Ref-NIST 800-53 (Rev. 4)'!A:C,3,FALSE))</f>
        <v>INFORMATION SYSTEM COMPONENT INVENTORY</v>
      </c>
      <c r="D230" s="12" t="s">
        <v>93</v>
      </c>
      <c r="E230" s="13" t="str">
        <f>TRIM(VLOOKUP(G230,'Ref-ALL NIST 800-53 Controls'!A:F,6,FALSE))</f>
        <v>AUTOMATED MAINTENANCE</v>
      </c>
      <c r="F230" s="55">
        <v>2</v>
      </c>
      <c r="G230" s="2" t="str">
        <f t="shared" si="18"/>
        <v>CM-8-2</v>
      </c>
      <c r="H230" s="17" t="s">
        <v>94</v>
      </c>
      <c r="I230" s="13" t="str">
        <f t="shared" si="20"/>
        <v>N</v>
      </c>
      <c r="J230" s="13"/>
      <c r="K230" s="13" t="str">
        <f>_xlfn.IFNA(VLOOKUP(G230,'Ref-LI-SaaS Baseline'!$D$2:$G$128,3,FALSE),"")</f>
        <v/>
      </c>
      <c r="L230" s="13" t="str">
        <f t="shared" si="21"/>
        <v>N</v>
      </c>
      <c r="M230" s="13" t="str">
        <f>IFERROR(VLOOKUP(G230,'Important Notes'!I:I,1,FALSE)," ")</f>
        <v xml:space="preserve"> </v>
      </c>
      <c r="N230" s="13" t="str">
        <f t="shared" si="22"/>
        <v>Y</v>
      </c>
      <c r="O230" s="13" t="str">
        <f>IFERROR(VLOOKUP(G230,'Important Notes'!D:D,1,FALSE)," ")</f>
        <v>CM-8-2</v>
      </c>
      <c r="P230" s="13" t="str">
        <f>VLOOKUP(D230,'Ref-NIST 800-53 (Rev. 4)'!A:D,4,FALSE)</f>
        <v>P1</v>
      </c>
      <c r="Q230" s="13" t="s">
        <v>1152</v>
      </c>
    </row>
    <row r="231" spans="1:17">
      <c r="A231" s="13" t="str">
        <f t="shared" si="19"/>
        <v>CM</v>
      </c>
      <c r="B231" s="13" t="str">
        <f>VLOOKUP(A231,'Ref-Families'!A:B,2,FALSE)</f>
        <v xml:space="preserve"> Configuration Management</v>
      </c>
      <c r="C231" s="13" t="str">
        <f>TRIM(VLOOKUP(D231,'Ref-NIST 800-53 (Rev. 4)'!A:C,3,FALSE))</f>
        <v>INFORMATION SYSTEM COMPONENT INVENTORY</v>
      </c>
      <c r="D231" s="12" t="s">
        <v>93</v>
      </c>
      <c r="E231" s="13" t="str">
        <f>TRIM(VLOOKUP(G231,'Ref-ALL NIST 800-53 Controls'!A:F,6,FALSE))</f>
        <v>AUTOMATED UNAUTHORIZED COMPONENT DETECTION</v>
      </c>
      <c r="F231" s="55">
        <v>3</v>
      </c>
      <c r="G231" s="2" t="str">
        <f t="shared" si="18"/>
        <v>CM-8-3</v>
      </c>
      <c r="H231" s="17" t="s">
        <v>95</v>
      </c>
      <c r="I231" s="13" t="str">
        <f t="shared" si="20"/>
        <v>N</v>
      </c>
      <c r="J231" s="13"/>
      <c r="K231" s="13" t="str">
        <f>_xlfn.IFNA(VLOOKUP(G231,'Ref-LI-SaaS Baseline'!$D$2:$G$128,3,FALSE),"")</f>
        <v/>
      </c>
      <c r="L231" s="13" t="str">
        <f t="shared" si="21"/>
        <v>Y</v>
      </c>
      <c r="M231" s="13" t="str">
        <f>IFERROR(VLOOKUP(G231,'Important Notes'!I:I,1,FALSE)," ")</f>
        <v>CM-8-3</v>
      </c>
      <c r="N231" s="13" t="str">
        <f t="shared" si="22"/>
        <v>Y</v>
      </c>
      <c r="O231" s="13" t="str">
        <f>IFERROR(VLOOKUP(G231,'Important Notes'!D:D,1,FALSE)," ")</f>
        <v>CM-8-3</v>
      </c>
      <c r="P231" s="13" t="str">
        <f>VLOOKUP(D231,'Ref-NIST 800-53 (Rev. 4)'!A:D,4,FALSE)</f>
        <v>P1</v>
      </c>
      <c r="Q231" s="13" t="s">
        <v>1152</v>
      </c>
    </row>
    <row r="232" spans="1:17">
      <c r="A232" s="13" t="str">
        <f t="shared" si="19"/>
        <v>CM</v>
      </c>
      <c r="B232" s="13" t="str">
        <f>VLOOKUP(A232,'Ref-Families'!A:B,2,FALSE)</f>
        <v xml:space="preserve"> Configuration Management</v>
      </c>
      <c r="C232" s="13" t="str">
        <f>TRIM(VLOOKUP(D232,'Ref-NIST 800-53 (Rev. 4)'!A:C,3,FALSE))</f>
        <v>INFORMATION SYSTEM COMPONENT INVENTORY</v>
      </c>
      <c r="D232" s="12" t="s">
        <v>93</v>
      </c>
      <c r="E232" s="13" t="str">
        <f>TRIM(VLOOKUP(G232,'Ref-ALL NIST 800-53 Controls'!A:F,6,FALSE))</f>
        <v>ACCOUNTABILITY INFORMATION</v>
      </c>
      <c r="F232" s="55">
        <v>4</v>
      </c>
      <c r="G232" s="2" t="str">
        <f t="shared" si="18"/>
        <v>CM-8-4</v>
      </c>
      <c r="H232" s="17" t="s">
        <v>609</v>
      </c>
      <c r="I232" s="13" t="str">
        <f t="shared" si="20"/>
        <v>N</v>
      </c>
      <c r="J232" s="13"/>
      <c r="K232" s="13" t="str">
        <f>_xlfn.IFNA(VLOOKUP(G232,'Ref-LI-SaaS Baseline'!$D$2:$G$128,3,FALSE),"")</f>
        <v/>
      </c>
      <c r="L232" s="13" t="str">
        <f t="shared" si="21"/>
        <v>N</v>
      </c>
      <c r="M232" s="13" t="str">
        <f>IFERROR(VLOOKUP(G232,'Important Notes'!I:I,1,FALSE)," ")</f>
        <v xml:space="preserve"> </v>
      </c>
      <c r="N232" s="13" t="str">
        <f t="shared" si="22"/>
        <v>Y</v>
      </c>
      <c r="O232" s="13" t="str">
        <f>IFERROR(VLOOKUP(G232,'Important Notes'!D:D,1,FALSE)," ")</f>
        <v>CM-8-4</v>
      </c>
      <c r="P232" s="13" t="str">
        <f>VLOOKUP(D232,'Ref-NIST 800-53 (Rev. 4)'!A:D,4,FALSE)</f>
        <v>P1</v>
      </c>
      <c r="Q232" s="13" t="s">
        <v>1152</v>
      </c>
    </row>
    <row r="233" spans="1:17">
      <c r="A233" s="13" t="str">
        <f t="shared" si="19"/>
        <v>CM</v>
      </c>
      <c r="B233" s="13" t="str">
        <f>VLOOKUP(A233,'Ref-Families'!A:B,2,FALSE)</f>
        <v xml:space="preserve"> Configuration Management</v>
      </c>
      <c r="C233" s="13" t="str">
        <f>TRIM(VLOOKUP(D233,'Ref-NIST 800-53 (Rev. 4)'!A:C,3,FALSE))</f>
        <v>INFORMATION SYSTEM COMPONENT INVENTORY</v>
      </c>
      <c r="D233" s="12" t="s">
        <v>93</v>
      </c>
      <c r="E233" s="13" t="str">
        <f>TRIM(VLOOKUP(G233,'Ref-ALL NIST 800-53 Controls'!A:F,6,FALSE))</f>
        <v>NO DUPLICATE ACCOUNTING OF COMPONENTS</v>
      </c>
      <c r="F233" s="55">
        <v>5</v>
      </c>
      <c r="G233" s="2" t="str">
        <f t="shared" si="18"/>
        <v>CM-8-5</v>
      </c>
      <c r="H233" s="17" t="s">
        <v>609</v>
      </c>
      <c r="I233" s="13" t="str">
        <f t="shared" si="20"/>
        <v>N</v>
      </c>
      <c r="J233" s="13"/>
      <c r="K233" s="13" t="str">
        <f>_xlfn.IFNA(VLOOKUP(G233,'Ref-LI-SaaS Baseline'!$D$2:$G$128,3,FALSE),"")</f>
        <v/>
      </c>
      <c r="L233" s="13" t="str">
        <f t="shared" si="21"/>
        <v>Y</v>
      </c>
      <c r="M233" s="13" t="str">
        <f>IFERROR(VLOOKUP(G233,'Important Notes'!I:I,1,FALSE)," ")</f>
        <v>CM-8-5</v>
      </c>
      <c r="N233" s="13" t="str">
        <f t="shared" si="22"/>
        <v>Y</v>
      </c>
      <c r="O233" s="13" t="str">
        <f>IFERROR(VLOOKUP(G233,'Important Notes'!D:D,1,FALSE)," ")</f>
        <v>CM-8-5</v>
      </c>
      <c r="P233" s="13" t="str">
        <f>VLOOKUP(D233,'Ref-NIST 800-53 (Rev. 4)'!A:D,4,FALSE)</f>
        <v>P1</v>
      </c>
      <c r="Q233" s="13" t="s">
        <v>1152</v>
      </c>
    </row>
    <row r="234" spans="1:17">
      <c r="A234" s="13" t="str">
        <f t="shared" si="19"/>
        <v>CM</v>
      </c>
      <c r="B234" s="13" t="str">
        <f>VLOOKUP(A234,'Ref-Families'!A:B,2,FALSE)</f>
        <v xml:space="preserve"> Configuration Management</v>
      </c>
      <c r="C234" s="13" t="str">
        <f>TRIM(VLOOKUP(D234,'Ref-NIST 800-53 (Rev. 4)'!A:C,3,FALSE))</f>
        <v>INFORMATION SYSTEM COMPONENT INVENTORY</v>
      </c>
      <c r="D234" s="12" t="s">
        <v>93</v>
      </c>
      <c r="E234" s="13" t="str">
        <f>TRIM(VLOOKUP(G234,'Ref-ALL NIST 800-53 Controls'!A:F,6,FALSE))</f>
        <v>ASSESSED CONFIGURATIONS / APPROVED DEVIATIONS</v>
      </c>
      <c r="F234" s="55">
        <v>6</v>
      </c>
      <c r="G234" s="2" t="str">
        <f t="shared" si="18"/>
        <v>CM-8-6</v>
      </c>
      <c r="H234" s="17" t="s">
        <v>96</v>
      </c>
      <c r="I234" s="13" t="str">
        <f t="shared" si="20"/>
        <v>N</v>
      </c>
      <c r="J234" s="13"/>
      <c r="K234" s="13" t="str">
        <f>_xlfn.IFNA(VLOOKUP(G234,'Ref-LI-SaaS Baseline'!$D$2:$G$128,3,FALSE),"")</f>
        <v/>
      </c>
      <c r="L234" s="13" t="str">
        <f t="shared" si="21"/>
        <v>N</v>
      </c>
      <c r="M234" s="13" t="str">
        <f>IFERROR(VLOOKUP(G234,'Important Notes'!I:I,1,FALSE)," ")</f>
        <v xml:space="preserve"> </v>
      </c>
      <c r="N234" s="13" t="str">
        <f t="shared" si="22"/>
        <v>N</v>
      </c>
      <c r="O234" s="13" t="str">
        <f>IFERROR(VLOOKUP(G234,'Important Notes'!D:D,1,FALSE)," ")</f>
        <v xml:space="preserve"> </v>
      </c>
      <c r="P234" s="13" t="str">
        <f>VLOOKUP(D234,'Ref-NIST 800-53 (Rev. 4)'!A:D,4,FALSE)</f>
        <v>P1</v>
      </c>
      <c r="Q234" s="13" t="s">
        <v>1152</v>
      </c>
    </row>
    <row r="235" spans="1:17">
      <c r="A235" s="13" t="str">
        <f t="shared" si="19"/>
        <v>CM</v>
      </c>
      <c r="B235" s="13" t="str">
        <f>VLOOKUP(A235,'Ref-Families'!A:B,2,FALSE)</f>
        <v xml:space="preserve"> Configuration Management</v>
      </c>
      <c r="C235" s="13" t="str">
        <f>TRIM(VLOOKUP(D235,'Ref-NIST 800-53 (Rev. 4)'!A:C,3,FALSE))</f>
        <v>INFORMATION SYSTEM COMPONENT INVENTORY</v>
      </c>
      <c r="D235" s="12" t="s">
        <v>93</v>
      </c>
      <c r="E235" s="13" t="str">
        <f>TRIM(VLOOKUP(G235,'Ref-ALL NIST 800-53 Controls'!A:F,6,FALSE))</f>
        <v>CENTRALIZED REPOSITORY</v>
      </c>
      <c r="F235" s="55">
        <v>7</v>
      </c>
      <c r="G235" s="2" t="str">
        <f t="shared" si="18"/>
        <v>CM-8-7</v>
      </c>
      <c r="H235" s="17" t="s">
        <v>609</v>
      </c>
      <c r="I235" s="13" t="str">
        <f t="shared" si="20"/>
        <v>N</v>
      </c>
      <c r="J235" s="13"/>
      <c r="K235" s="13" t="str">
        <f>_xlfn.IFNA(VLOOKUP(G235,'Ref-LI-SaaS Baseline'!$D$2:$G$128,3,FALSE),"")</f>
        <v/>
      </c>
      <c r="L235" s="13" t="str">
        <f t="shared" si="21"/>
        <v>N</v>
      </c>
      <c r="M235" s="13" t="str">
        <f>IFERROR(VLOOKUP(G235,'Important Notes'!I:I,1,FALSE)," ")</f>
        <v xml:space="preserve"> </v>
      </c>
      <c r="N235" s="13" t="str">
        <f t="shared" si="22"/>
        <v>N</v>
      </c>
      <c r="O235" s="13" t="str">
        <f>IFERROR(VLOOKUP(G235,'Important Notes'!D:D,1,FALSE)," ")</f>
        <v xml:space="preserve"> </v>
      </c>
      <c r="P235" s="13" t="str">
        <f>VLOOKUP(D235,'Ref-NIST 800-53 (Rev. 4)'!A:D,4,FALSE)</f>
        <v>P1</v>
      </c>
      <c r="Q235" s="13" t="s">
        <v>1152</v>
      </c>
    </row>
    <row r="236" spans="1:17">
      <c r="A236" s="13" t="str">
        <f t="shared" si="19"/>
        <v>CM</v>
      </c>
      <c r="B236" s="13" t="str">
        <f>VLOOKUP(A236,'Ref-Families'!A:B,2,FALSE)</f>
        <v xml:space="preserve"> Configuration Management</v>
      </c>
      <c r="C236" s="13" t="str">
        <f>TRIM(VLOOKUP(D236,'Ref-NIST 800-53 (Rev. 4)'!A:C,3,FALSE))</f>
        <v>INFORMATION SYSTEM COMPONENT INVENTORY</v>
      </c>
      <c r="D236" s="12" t="s">
        <v>93</v>
      </c>
      <c r="E236" s="13" t="str">
        <f>TRIM(VLOOKUP(G236,'Ref-ALL NIST 800-53 Controls'!A:F,6,FALSE))</f>
        <v>AUTOMATED LOCATION TRACKING</v>
      </c>
      <c r="F236" s="55">
        <v>8</v>
      </c>
      <c r="G236" s="2" t="str">
        <f t="shared" si="18"/>
        <v>CM-8-8</v>
      </c>
      <c r="H236" s="17" t="s">
        <v>609</v>
      </c>
      <c r="I236" s="13" t="str">
        <f t="shared" si="20"/>
        <v>N</v>
      </c>
      <c r="J236" s="13"/>
      <c r="K236" s="13" t="str">
        <f>_xlfn.IFNA(VLOOKUP(G236,'Ref-LI-SaaS Baseline'!$D$2:$G$128,3,FALSE),"")</f>
        <v/>
      </c>
      <c r="L236" s="13" t="str">
        <f t="shared" si="21"/>
        <v>N</v>
      </c>
      <c r="M236" s="13" t="str">
        <f>IFERROR(VLOOKUP(G236,'Important Notes'!I:I,1,FALSE)," ")</f>
        <v xml:space="preserve"> </v>
      </c>
      <c r="N236" s="13" t="str">
        <f t="shared" si="22"/>
        <v>N</v>
      </c>
      <c r="O236" s="13" t="str">
        <f>IFERROR(VLOOKUP(G236,'Important Notes'!D:D,1,FALSE)," ")</f>
        <v xml:space="preserve"> </v>
      </c>
      <c r="P236" s="13" t="str">
        <f>VLOOKUP(D236,'Ref-NIST 800-53 (Rev. 4)'!A:D,4,FALSE)</f>
        <v>P1</v>
      </c>
      <c r="Q236" s="13" t="s">
        <v>1152</v>
      </c>
    </row>
    <row r="237" spans="1:17">
      <c r="A237" s="13" t="str">
        <f t="shared" si="19"/>
        <v>CM</v>
      </c>
      <c r="B237" s="13" t="str">
        <f>VLOOKUP(A237,'Ref-Families'!A:B,2,FALSE)</f>
        <v xml:space="preserve"> Configuration Management</v>
      </c>
      <c r="C237" s="13" t="str">
        <f>TRIM(VLOOKUP(D237,'Ref-NIST 800-53 (Rev. 4)'!A:C,3,FALSE))</f>
        <v>INFORMATION SYSTEM COMPONENT INVENTORY</v>
      </c>
      <c r="D237" s="12" t="s">
        <v>93</v>
      </c>
      <c r="E237" s="13" t="str">
        <f>TRIM(VLOOKUP(G237,'Ref-ALL NIST 800-53 Controls'!A:F,6,FALSE))</f>
        <v>ASSIGNMENT OF COMPONENTS TO SYSTEMS</v>
      </c>
      <c r="F237" s="55">
        <v>9</v>
      </c>
      <c r="G237" s="2" t="str">
        <f t="shared" si="18"/>
        <v>CM-8-9</v>
      </c>
      <c r="H237" s="17" t="s">
        <v>97</v>
      </c>
      <c r="I237" s="13" t="str">
        <f t="shared" si="20"/>
        <v>N</v>
      </c>
      <c r="J237" s="13"/>
      <c r="K237" s="13" t="str">
        <f>_xlfn.IFNA(VLOOKUP(G237,'Ref-LI-SaaS Baseline'!$D$2:$G$128,3,FALSE),"")</f>
        <v/>
      </c>
      <c r="L237" s="13" t="str">
        <f t="shared" si="21"/>
        <v>N</v>
      </c>
      <c r="M237" s="13" t="str">
        <f>IFERROR(VLOOKUP(G237,'Important Notes'!I:I,1,FALSE)," ")</f>
        <v xml:space="preserve"> </v>
      </c>
      <c r="N237" s="13" t="str">
        <f t="shared" si="22"/>
        <v>N</v>
      </c>
      <c r="O237" s="13" t="str">
        <f>IFERROR(VLOOKUP(G237,'Important Notes'!D:D,1,FALSE)," ")</f>
        <v xml:space="preserve"> </v>
      </c>
      <c r="P237" s="13" t="str">
        <f>VLOOKUP(D237,'Ref-NIST 800-53 (Rev. 4)'!A:D,4,FALSE)</f>
        <v>P1</v>
      </c>
      <c r="Q237" s="13" t="s">
        <v>1152</v>
      </c>
    </row>
    <row r="238" spans="1:17">
      <c r="A238" s="13" t="str">
        <f t="shared" si="19"/>
        <v>CM</v>
      </c>
      <c r="B238" s="13" t="str">
        <f>VLOOKUP(A238,'Ref-Families'!A:B,2,FALSE)</f>
        <v xml:space="preserve"> Configuration Management</v>
      </c>
      <c r="C238" s="13" t="str">
        <f>TRIM(VLOOKUP(D238,'Ref-NIST 800-53 (Rev. 4)'!A:C,3,FALSE))</f>
        <v>CONFIGURATION MANAGEMENT PLAN</v>
      </c>
      <c r="D238" s="12" t="s">
        <v>334</v>
      </c>
      <c r="E238" s="13" t="str">
        <f>TRIM(VLOOKUP(G238,'Ref-ALL NIST 800-53 Controls'!A:F,6,FALSE))</f>
        <v/>
      </c>
      <c r="F238" s="56">
        <v>0</v>
      </c>
      <c r="G238" s="2" t="str">
        <f t="shared" si="18"/>
        <v>CM-9-0</v>
      </c>
      <c r="H238" s="17" t="s">
        <v>653</v>
      </c>
      <c r="I238" s="13" t="str">
        <f t="shared" si="20"/>
        <v>N</v>
      </c>
      <c r="J238" s="13"/>
      <c r="K238" s="13" t="str">
        <f>_xlfn.IFNA(VLOOKUP(G238,'Ref-LI-SaaS Baseline'!$D$2:$G$128,3,FALSE),"")</f>
        <v/>
      </c>
      <c r="L238" s="13" t="str">
        <f t="shared" si="21"/>
        <v>Y</v>
      </c>
      <c r="M238" s="13" t="str">
        <f>IFERROR(VLOOKUP(G238,'Important Notes'!I:I,1,FALSE)," ")</f>
        <v>CM-9-0</v>
      </c>
      <c r="N238" s="13" t="str">
        <f t="shared" si="22"/>
        <v>Y</v>
      </c>
      <c r="O238" s="13" t="str">
        <f>IFERROR(VLOOKUP(G238,'Important Notes'!D:D,1,FALSE)," ")</f>
        <v>CM-9-0</v>
      </c>
      <c r="P238" s="13" t="str">
        <f>VLOOKUP(D238,'Ref-NIST 800-53 (Rev. 4)'!A:D,4,FALSE)</f>
        <v>P1</v>
      </c>
      <c r="Q238" s="13" t="s">
        <v>1152</v>
      </c>
    </row>
    <row r="239" spans="1:17">
      <c r="A239" s="13" t="str">
        <f t="shared" si="19"/>
        <v>CM</v>
      </c>
      <c r="B239" s="13" t="str">
        <f>VLOOKUP(A239,'Ref-Families'!A:B,2,FALSE)</f>
        <v xml:space="preserve"> Configuration Management</v>
      </c>
      <c r="C239" s="13" t="str">
        <f>TRIM(VLOOKUP(D239,'Ref-NIST 800-53 (Rev. 4)'!A:C,3,FALSE))</f>
        <v>CONFIGURATION MANAGEMENT PLAN</v>
      </c>
      <c r="D239" s="12" t="s">
        <v>334</v>
      </c>
      <c r="E239" s="13" t="str">
        <f>TRIM(VLOOKUP(G239,'Ref-ALL NIST 800-53 Controls'!A:F,6,FALSE))</f>
        <v>ASSIGNMENT OF RESPONSIBILITY</v>
      </c>
      <c r="F239" s="55">
        <v>1</v>
      </c>
      <c r="G239" s="2" t="str">
        <f t="shared" si="18"/>
        <v>CM-9-1</v>
      </c>
      <c r="H239" s="17" t="s">
        <v>609</v>
      </c>
      <c r="I239" s="13" t="str">
        <f t="shared" si="20"/>
        <v>N</v>
      </c>
      <c r="J239" s="13"/>
      <c r="K239" s="13" t="str">
        <f>_xlfn.IFNA(VLOOKUP(G239,'Ref-LI-SaaS Baseline'!$D$2:$G$128,3,FALSE),"")</f>
        <v/>
      </c>
      <c r="L239" s="13" t="str">
        <f t="shared" si="21"/>
        <v>N</v>
      </c>
      <c r="M239" s="13" t="str">
        <f>IFERROR(VLOOKUP(G239,'Important Notes'!I:I,1,FALSE)," ")</f>
        <v xml:space="preserve"> </v>
      </c>
      <c r="N239" s="13" t="str">
        <f t="shared" si="22"/>
        <v>N</v>
      </c>
      <c r="O239" s="13" t="str">
        <f>IFERROR(VLOOKUP(G239,'Important Notes'!D:D,1,FALSE)," ")</f>
        <v xml:space="preserve"> </v>
      </c>
      <c r="P239" s="13" t="str">
        <f>VLOOKUP(D239,'Ref-NIST 800-53 (Rev. 4)'!A:D,4,FALSE)</f>
        <v>P1</v>
      </c>
      <c r="Q239" s="13" t="s">
        <v>1152</v>
      </c>
    </row>
    <row r="240" spans="1:17">
      <c r="A240" s="13" t="str">
        <f t="shared" si="19"/>
        <v>CM</v>
      </c>
      <c r="B240" s="13" t="str">
        <f>VLOOKUP(A240,'Ref-Families'!A:B,2,FALSE)</f>
        <v xml:space="preserve"> Configuration Management</v>
      </c>
      <c r="C240" s="13" t="str">
        <f>TRIM(VLOOKUP(D240,'Ref-NIST 800-53 (Rev. 4)'!A:C,3,FALSE))</f>
        <v>SOFTWARE USAGE RESTRICTIONS</v>
      </c>
      <c r="D240" s="12" t="s">
        <v>336</v>
      </c>
      <c r="E240" s="13" t="str">
        <f>TRIM(VLOOKUP(G240,'Ref-ALL NIST 800-53 Controls'!A:F,6,FALSE))</f>
        <v/>
      </c>
      <c r="F240" s="56">
        <v>0</v>
      </c>
      <c r="G240" s="2" t="str">
        <f t="shared" si="18"/>
        <v>CM-10-0</v>
      </c>
      <c r="H240" s="17" t="s">
        <v>654</v>
      </c>
      <c r="I240" s="13" t="str">
        <f t="shared" si="20"/>
        <v>Y</v>
      </c>
      <c r="J240" s="13" t="str">
        <f t="shared" si="23"/>
        <v>CM-10-0</v>
      </c>
      <c r="K240" s="13" t="str">
        <f>_xlfn.IFNA(VLOOKUP(G240,'Ref-LI-SaaS Baseline'!$D$2:$G$128,3,FALSE),"")</f>
        <v>NSO</v>
      </c>
      <c r="L240" s="13" t="str">
        <f t="shared" si="21"/>
        <v>Y</v>
      </c>
      <c r="M240" s="13" t="str">
        <f>IFERROR(VLOOKUP(G240,'Important Notes'!I:I,1,FALSE)," ")</f>
        <v>CM-10-0</v>
      </c>
      <c r="N240" s="13" t="str">
        <f t="shared" si="22"/>
        <v>Y</v>
      </c>
      <c r="O240" s="13" t="str">
        <f>IFERROR(VLOOKUP(G240,'Important Notes'!D:D,1,FALSE)," ")</f>
        <v>CM-10-0</v>
      </c>
      <c r="P240" s="13" t="str">
        <f>VLOOKUP(D240,'Ref-NIST 800-53 (Rev. 4)'!A:D,4,FALSE)</f>
        <v>P2</v>
      </c>
      <c r="Q240" s="13" t="s">
        <v>1152</v>
      </c>
    </row>
    <row r="241" spans="1:17">
      <c r="A241" s="13" t="str">
        <f t="shared" si="19"/>
        <v>CM</v>
      </c>
      <c r="B241" s="13" t="str">
        <f>VLOOKUP(A241,'Ref-Families'!A:B,2,FALSE)</f>
        <v xml:space="preserve"> Configuration Management</v>
      </c>
      <c r="C241" s="13" t="str">
        <f>TRIM(VLOOKUP(D241,'Ref-NIST 800-53 (Rev. 4)'!A:C,3,FALSE))</f>
        <v>SOFTWARE USAGE RESTRICTIONS</v>
      </c>
      <c r="D241" s="12" t="s">
        <v>336</v>
      </c>
      <c r="E241" s="13" t="str">
        <f>TRIM(VLOOKUP(G241,'Ref-ALL NIST 800-53 Controls'!A:F,6,FALSE))</f>
        <v>OPEN SOURCE SOFTWARE</v>
      </c>
      <c r="F241" s="55">
        <v>1</v>
      </c>
      <c r="G241" s="2" t="str">
        <f t="shared" si="18"/>
        <v>CM-10-1</v>
      </c>
      <c r="H241" s="17" t="s">
        <v>609</v>
      </c>
      <c r="I241" s="13" t="str">
        <f t="shared" si="20"/>
        <v>N</v>
      </c>
      <c r="J241" s="13"/>
      <c r="K241" s="13" t="str">
        <f>_xlfn.IFNA(VLOOKUP(G241,'Ref-LI-SaaS Baseline'!$D$2:$G$128,3,FALSE),"")</f>
        <v/>
      </c>
      <c r="L241" s="13" t="str">
        <f t="shared" si="21"/>
        <v>Y</v>
      </c>
      <c r="M241" s="13" t="str">
        <f>IFERROR(VLOOKUP(G241,'Important Notes'!I:I,1,FALSE)," ")</f>
        <v>CM-10-1</v>
      </c>
      <c r="N241" s="13" t="str">
        <f t="shared" si="22"/>
        <v>Y</v>
      </c>
      <c r="O241" s="13" t="str">
        <f>IFERROR(VLOOKUP(G241,'Important Notes'!D:D,1,FALSE)," ")</f>
        <v>CM-10-1</v>
      </c>
      <c r="P241" s="13" t="str">
        <f>VLOOKUP(D241,'Ref-NIST 800-53 (Rev. 4)'!A:D,4,FALSE)</f>
        <v>P2</v>
      </c>
      <c r="Q241" s="13" t="s">
        <v>1152</v>
      </c>
    </row>
    <row r="242" spans="1:17">
      <c r="A242" s="13" t="str">
        <f t="shared" si="19"/>
        <v>CM</v>
      </c>
      <c r="B242" s="13" t="str">
        <f>VLOOKUP(A242,'Ref-Families'!A:B,2,FALSE)</f>
        <v xml:space="preserve"> Configuration Management</v>
      </c>
      <c r="C242" s="13" t="str">
        <f>TRIM(VLOOKUP(D242,'Ref-NIST 800-53 (Rev. 4)'!A:C,3,FALSE))</f>
        <v>USER-INSTALLED SOFTWARE</v>
      </c>
      <c r="D242" s="12" t="s">
        <v>98</v>
      </c>
      <c r="E242" s="13" t="str">
        <f>TRIM(VLOOKUP(G242,'Ref-ALL NIST 800-53 Controls'!A:F,6,FALSE))</f>
        <v/>
      </c>
      <c r="F242" s="56">
        <v>0</v>
      </c>
      <c r="G242" s="2" t="str">
        <f t="shared" si="18"/>
        <v>CM-11-0</v>
      </c>
      <c r="H242" s="17" t="s">
        <v>655</v>
      </c>
      <c r="I242" s="13" t="str">
        <f t="shared" si="20"/>
        <v>Y</v>
      </c>
      <c r="J242" s="13" t="str">
        <f t="shared" si="23"/>
        <v>CM-11-0</v>
      </c>
      <c r="K242" s="13" t="str">
        <f>_xlfn.IFNA(VLOOKUP(G242,'Ref-LI-SaaS Baseline'!$D$2:$G$128,3,FALSE),"")</f>
        <v>NSO</v>
      </c>
      <c r="L242" s="13" t="str">
        <f t="shared" si="21"/>
        <v>Y</v>
      </c>
      <c r="M242" s="13" t="str">
        <f>IFERROR(VLOOKUP(G242,'Important Notes'!I:I,1,FALSE)," ")</f>
        <v>CM-11-0</v>
      </c>
      <c r="N242" s="13" t="str">
        <f t="shared" si="22"/>
        <v>Y</v>
      </c>
      <c r="O242" s="13" t="str">
        <f>IFERROR(VLOOKUP(G242,'Important Notes'!D:D,1,FALSE)," ")</f>
        <v>CM-11-0</v>
      </c>
      <c r="P242" s="13" t="str">
        <f>VLOOKUP(D242,'Ref-NIST 800-53 (Rev. 4)'!A:D,4,FALSE)</f>
        <v>P1</v>
      </c>
      <c r="Q242" s="13" t="s">
        <v>1152</v>
      </c>
    </row>
    <row r="243" spans="1:17">
      <c r="A243" s="13" t="str">
        <f t="shared" si="19"/>
        <v>CM</v>
      </c>
      <c r="B243" s="13" t="str">
        <f>VLOOKUP(A243,'Ref-Families'!A:B,2,FALSE)</f>
        <v xml:space="preserve"> Configuration Management</v>
      </c>
      <c r="C243" s="13" t="str">
        <f>TRIM(VLOOKUP(D243,'Ref-NIST 800-53 (Rev. 4)'!A:C,3,FALSE))</f>
        <v>USER-INSTALLED SOFTWARE</v>
      </c>
      <c r="D243" s="12" t="s">
        <v>98</v>
      </c>
      <c r="E243" s="13" t="str">
        <f>TRIM(VLOOKUP(G243,'Ref-ALL NIST 800-53 Controls'!A:F,6,FALSE))</f>
        <v>ALERTS FOR UNAUTHORIZED INSTALLATIONS</v>
      </c>
      <c r="F243" s="56">
        <v>1</v>
      </c>
      <c r="G243" s="2" t="str">
        <f t="shared" si="18"/>
        <v>CM-11-1</v>
      </c>
      <c r="H243" s="17" t="s">
        <v>99</v>
      </c>
      <c r="I243" s="13" t="str">
        <f t="shared" si="20"/>
        <v>N</v>
      </c>
      <c r="J243" s="13"/>
      <c r="K243" s="13" t="str">
        <f>_xlfn.IFNA(VLOOKUP(G243,'Ref-LI-SaaS Baseline'!$D$2:$G$128,3,FALSE),"")</f>
        <v/>
      </c>
      <c r="L243" s="13" t="str">
        <f t="shared" si="21"/>
        <v>N</v>
      </c>
      <c r="M243" s="13" t="str">
        <f>IFERROR(VLOOKUP(G243,'Important Notes'!I:I,1,FALSE)," ")</f>
        <v xml:space="preserve"> </v>
      </c>
      <c r="N243" s="13" t="str">
        <f t="shared" si="22"/>
        <v>Y</v>
      </c>
      <c r="O243" s="13" t="str">
        <f>IFERROR(VLOOKUP(G243,'Important Notes'!D:D,1,FALSE)," ")</f>
        <v>CM-11-1</v>
      </c>
      <c r="P243" s="13" t="str">
        <f>VLOOKUP(D243,'Ref-NIST 800-53 (Rev. 4)'!A:D,4,FALSE)</f>
        <v>P1</v>
      </c>
      <c r="Q243" s="13" t="s">
        <v>1152</v>
      </c>
    </row>
    <row r="244" spans="1:17">
      <c r="A244" s="13" t="str">
        <f t="shared" si="19"/>
        <v>CM</v>
      </c>
      <c r="B244" s="13" t="str">
        <f>VLOOKUP(A244,'Ref-Families'!A:B,2,FALSE)</f>
        <v xml:space="preserve"> Configuration Management</v>
      </c>
      <c r="C244" s="13" t="str">
        <f>TRIM(VLOOKUP(D244,'Ref-NIST 800-53 (Rev. 4)'!A:C,3,FALSE))</f>
        <v>USER-INSTALLED SOFTWARE</v>
      </c>
      <c r="D244" s="12" t="s">
        <v>98</v>
      </c>
      <c r="E244" s="13" t="str">
        <f>TRIM(VLOOKUP(G244,'Ref-ALL NIST 800-53 Controls'!A:F,6,FALSE))</f>
        <v>PROHIBIT INSTALLATION WITHOUT PRIVILEGED STATUS</v>
      </c>
      <c r="F244" s="56">
        <v>2</v>
      </c>
      <c r="G244" s="2" t="str">
        <f t="shared" si="18"/>
        <v>CM-11-2</v>
      </c>
      <c r="H244" s="17" t="s">
        <v>20</v>
      </c>
      <c r="I244" s="13" t="str">
        <f t="shared" si="20"/>
        <v>N</v>
      </c>
      <c r="J244" s="13"/>
      <c r="K244" s="13" t="str">
        <f>_xlfn.IFNA(VLOOKUP(G244,'Ref-LI-SaaS Baseline'!$D$2:$G$128,3,FALSE),"")</f>
        <v/>
      </c>
      <c r="L244" s="13" t="str">
        <f t="shared" si="21"/>
        <v>N</v>
      </c>
      <c r="M244" s="13" t="str">
        <f>IFERROR(VLOOKUP(G244,'Important Notes'!I:I,1,FALSE)," ")</f>
        <v xml:space="preserve"> </v>
      </c>
      <c r="N244" s="13" t="str">
        <f t="shared" si="22"/>
        <v>N</v>
      </c>
      <c r="O244" s="13" t="str">
        <f>IFERROR(VLOOKUP(G244,'Important Notes'!D:D,1,FALSE)," ")</f>
        <v xml:space="preserve"> </v>
      </c>
      <c r="P244" s="13" t="str">
        <f>VLOOKUP(D244,'Ref-NIST 800-53 (Rev. 4)'!A:D,4,FALSE)</f>
        <v>P1</v>
      </c>
      <c r="Q244" s="13" t="s">
        <v>1152</v>
      </c>
    </row>
    <row r="245" spans="1:17">
      <c r="A245" s="13" t="str">
        <f t="shared" si="19"/>
        <v>CP</v>
      </c>
      <c r="B245" s="13" t="str">
        <f>VLOOKUP(A245,'Ref-Families'!A:B,2,FALSE)</f>
        <v xml:space="preserve"> Contingency Planning</v>
      </c>
      <c r="C245" s="13" t="str">
        <f>TRIM(VLOOKUP(D245,'Ref-NIST 800-53 (Rev. 4)'!A:C,3,FALSE))</f>
        <v>CONTINGENCY PLANNING POLICY AND PROCEDURES</v>
      </c>
      <c r="D245" s="12" t="s">
        <v>339</v>
      </c>
      <c r="E245" s="13" t="str">
        <f>TRIM(VLOOKUP(G245,'Ref-ALL NIST 800-53 Controls'!A:F,6,FALSE))</f>
        <v/>
      </c>
      <c r="F245" s="56">
        <v>0</v>
      </c>
      <c r="G245" s="2" t="str">
        <f t="shared" si="18"/>
        <v>CP-1-0</v>
      </c>
      <c r="H245" s="17" t="s">
        <v>219</v>
      </c>
      <c r="I245" s="13" t="str">
        <f t="shared" si="20"/>
        <v>Y</v>
      </c>
      <c r="J245" s="13" t="str">
        <f t="shared" si="23"/>
        <v>CP-1-0</v>
      </c>
      <c r="K245" s="13" t="str">
        <f>_xlfn.IFNA(VLOOKUP(G245,'Ref-LI-SaaS Baseline'!$D$2:$G$128,3,FALSE),"")</f>
        <v>Attest</v>
      </c>
      <c r="L245" s="13" t="str">
        <f t="shared" si="21"/>
        <v>Y</v>
      </c>
      <c r="M245" s="13" t="str">
        <f>IFERROR(VLOOKUP(G245,'Important Notes'!I:I,1,FALSE)," ")</f>
        <v>CP-1-0</v>
      </c>
      <c r="N245" s="13" t="str">
        <f t="shared" si="22"/>
        <v>Y</v>
      </c>
      <c r="O245" s="13" t="str">
        <f>IFERROR(VLOOKUP(G245,'Important Notes'!D:D,1,FALSE)," ")</f>
        <v>CP-1-0</v>
      </c>
      <c r="P245" s="13" t="str">
        <f>VLOOKUP(D245,'Ref-NIST 800-53 (Rev. 4)'!A:D,4,FALSE)</f>
        <v>P1</v>
      </c>
      <c r="Q245" s="13" t="s">
        <v>1152</v>
      </c>
    </row>
    <row r="246" spans="1:17" ht="30">
      <c r="A246" s="13" t="str">
        <f t="shared" si="19"/>
        <v>CP</v>
      </c>
      <c r="B246" s="13" t="str">
        <f>VLOOKUP(A246,'Ref-Families'!A:B,2,FALSE)</f>
        <v xml:space="preserve"> Contingency Planning</v>
      </c>
      <c r="C246" s="13" t="str">
        <f>TRIM(VLOOKUP(D246,'Ref-NIST 800-53 (Rev. 4)'!A:C,3,FALSE))</f>
        <v>CONTINGENCY PLAN</v>
      </c>
      <c r="D246" s="12" t="s">
        <v>100</v>
      </c>
      <c r="E246" s="13" t="str">
        <f>TRIM(VLOOKUP(G246,'Ref-ALL NIST 800-53 Controls'!A:F,6,FALSE))</f>
        <v/>
      </c>
      <c r="F246" s="55">
        <v>0</v>
      </c>
      <c r="G246" s="2" t="str">
        <f t="shared" si="18"/>
        <v>CP-2-0</v>
      </c>
      <c r="H246" s="17" t="s">
        <v>656</v>
      </c>
      <c r="I246" s="13" t="str">
        <f t="shared" si="20"/>
        <v>Y</v>
      </c>
      <c r="J246" s="13" t="str">
        <f t="shared" si="23"/>
        <v>CP-2-0</v>
      </c>
      <c r="K246" s="13" t="str">
        <f>_xlfn.IFNA(VLOOKUP(G246,'Ref-LI-SaaS Baseline'!$D$2:$G$128,3,FALSE),"")</f>
        <v>NSO</v>
      </c>
      <c r="L246" s="13" t="str">
        <f t="shared" si="21"/>
        <v>Y</v>
      </c>
      <c r="M246" s="13" t="str">
        <f>IFERROR(VLOOKUP(G246,'Important Notes'!I:I,1,FALSE)," ")</f>
        <v>CP-2-0</v>
      </c>
      <c r="N246" s="13" t="str">
        <f t="shared" si="22"/>
        <v>Y</v>
      </c>
      <c r="O246" s="13" t="str">
        <f>IFERROR(VLOOKUP(G246,'Important Notes'!D:D,1,FALSE)," ")</f>
        <v>CP-2-0</v>
      </c>
      <c r="P246" s="13" t="str">
        <f>VLOOKUP(D246,'Ref-NIST 800-53 (Rev. 4)'!A:D,4,FALSE)</f>
        <v>P1</v>
      </c>
      <c r="Q246" s="13" t="s">
        <v>1152</v>
      </c>
    </row>
    <row r="247" spans="1:17">
      <c r="A247" s="13" t="str">
        <f t="shared" si="19"/>
        <v>CP</v>
      </c>
      <c r="B247" s="13" t="str">
        <f>VLOOKUP(A247,'Ref-Families'!A:B,2,FALSE)</f>
        <v xml:space="preserve"> Contingency Planning</v>
      </c>
      <c r="C247" s="13" t="str">
        <f>TRIM(VLOOKUP(D247,'Ref-NIST 800-53 (Rev. 4)'!A:C,3,FALSE))</f>
        <v>CONTINGENCY PLAN</v>
      </c>
      <c r="D247" s="12" t="s">
        <v>100</v>
      </c>
      <c r="E247" s="13" t="str">
        <f>TRIM(VLOOKUP(G247,'Ref-ALL NIST 800-53 Controls'!A:F,6,FALSE))</f>
        <v>COORDINATE WITH RELATED PLANS</v>
      </c>
      <c r="F247" s="55">
        <v>1</v>
      </c>
      <c r="G247" s="2" t="str">
        <f t="shared" si="18"/>
        <v>CP-2-1</v>
      </c>
      <c r="H247" s="17" t="s">
        <v>609</v>
      </c>
      <c r="I247" s="13" t="str">
        <f t="shared" si="20"/>
        <v>N</v>
      </c>
      <c r="J247" s="13"/>
      <c r="K247" s="13" t="str">
        <f>_xlfn.IFNA(VLOOKUP(G247,'Ref-LI-SaaS Baseline'!$D$2:$G$128,3,FALSE),"")</f>
        <v/>
      </c>
      <c r="L247" s="13" t="str">
        <f t="shared" si="21"/>
        <v>Y</v>
      </c>
      <c r="M247" s="13" t="str">
        <f>IFERROR(VLOOKUP(G247,'Important Notes'!I:I,1,FALSE)," ")</f>
        <v>CP-2-1</v>
      </c>
      <c r="N247" s="13" t="str">
        <f t="shared" si="22"/>
        <v>Y</v>
      </c>
      <c r="O247" s="13" t="str">
        <f>IFERROR(VLOOKUP(G247,'Important Notes'!D:D,1,FALSE)," ")</f>
        <v>CP-2-1</v>
      </c>
      <c r="P247" s="13" t="str">
        <f>VLOOKUP(D247,'Ref-NIST 800-53 (Rev. 4)'!A:D,4,FALSE)</f>
        <v>P1</v>
      </c>
      <c r="Q247" s="13" t="s">
        <v>1152</v>
      </c>
    </row>
    <row r="248" spans="1:17">
      <c r="A248" s="13" t="str">
        <f t="shared" si="19"/>
        <v>CP</v>
      </c>
      <c r="B248" s="13" t="str">
        <f>VLOOKUP(A248,'Ref-Families'!A:B,2,FALSE)</f>
        <v xml:space="preserve"> Contingency Planning</v>
      </c>
      <c r="C248" s="13" t="str">
        <f>TRIM(VLOOKUP(D248,'Ref-NIST 800-53 (Rev. 4)'!A:C,3,FALSE))</f>
        <v>CONTINGENCY PLAN</v>
      </c>
      <c r="D248" s="12" t="s">
        <v>100</v>
      </c>
      <c r="E248" s="13" t="str">
        <f>TRIM(VLOOKUP(G248,'Ref-ALL NIST 800-53 Controls'!A:F,6,FALSE))</f>
        <v>CAPACITY PLANNING</v>
      </c>
      <c r="F248" s="55">
        <v>2</v>
      </c>
      <c r="G248" s="2" t="str">
        <f t="shared" si="18"/>
        <v>CP-2-2</v>
      </c>
      <c r="H248" s="17" t="s">
        <v>609</v>
      </c>
      <c r="I248" s="13" t="str">
        <f t="shared" si="20"/>
        <v>N</v>
      </c>
      <c r="J248" s="13"/>
      <c r="K248" s="13" t="str">
        <f>_xlfn.IFNA(VLOOKUP(G248,'Ref-LI-SaaS Baseline'!$D$2:$G$128,3,FALSE),"")</f>
        <v/>
      </c>
      <c r="L248" s="13" t="str">
        <f t="shared" si="21"/>
        <v>Y</v>
      </c>
      <c r="M248" s="13" t="str">
        <f>IFERROR(VLOOKUP(G248,'Important Notes'!I:I,1,FALSE)," ")</f>
        <v>CP-2-2</v>
      </c>
      <c r="N248" s="13" t="str">
        <f t="shared" si="22"/>
        <v>Y</v>
      </c>
      <c r="O248" s="13" t="str">
        <f>IFERROR(VLOOKUP(G248,'Important Notes'!D:D,1,FALSE)," ")</f>
        <v>CP-2-2</v>
      </c>
      <c r="P248" s="13" t="str">
        <f>VLOOKUP(D248,'Ref-NIST 800-53 (Rev. 4)'!A:D,4,FALSE)</f>
        <v>P1</v>
      </c>
      <c r="Q248" s="13" t="s">
        <v>1152</v>
      </c>
    </row>
    <row r="249" spans="1:17">
      <c r="A249" s="13" t="str">
        <f t="shared" si="19"/>
        <v>CP</v>
      </c>
      <c r="B249" s="13" t="str">
        <f>VLOOKUP(A249,'Ref-Families'!A:B,2,FALSE)</f>
        <v xml:space="preserve"> Contingency Planning</v>
      </c>
      <c r="C249" s="13" t="str">
        <f>TRIM(VLOOKUP(D249,'Ref-NIST 800-53 (Rev. 4)'!A:C,3,FALSE))</f>
        <v>CONTINGENCY PLAN</v>
      </c>
      <c r="D249" s="12" t="s">
        <v>100</v>
      </c>
      <c r="E249" s="13" t="str">
        <f>TRIM(VLOOKUP(G249,'Ref-ALL NIST 800-53 Controls'!A:F,6,FALSE))</f>
        <v>RESUME ESSENTIAL MISSIONS / BUSINESS FUNCTIONS</v>
      </c>
      <c r="F249" s="55">
        <v>3</v>
      </c>
      <c r="G249" s="2" t="str">
        <f t="shared" si="18"/>
        <v>CP-2-3</v>
      </c>
      <c r="H249" s="17" t="s">
        <v>101</v>
      </c>
      <c r="I249" s="13" t="str">
        <f t="shared" si="20"/>
        <v>N</v>
      </c>
      <c r="J249" s="13"/>
      <c r="K249" s="13" t="str">
        <f>_xlfn.IFNA(VLOOKUP(G249,'Ref-LI-SaaS Baseline'!$D$2:$G$128,3,FALSE),"")</f>
        <v/>
      </c>
      <c r="L249" s="13" t="str">
        <f t="shared" si="21"/>
        <v>Y</v>
      </c>
      <c r="M249" s="13" t="str">
        <f>IFERROR(VLOOKUP(G249,'Important Notes'!I:I,1,FALSE)," ")</f>
        <v>CP-2-3</v>
      </c>
      <c r="N249" s="13" t="str">
        <f t="shared" si="22"/>
        <v>Y</v>
      </c>
      <c r="O249" s="13" t="str">
        <f>IFERROR(VLOOKUP(G249,'Important Notes'!D:D,1,FALSE)," ")</f>
        <v>CP-2-3</v>
      </c>
      <c r="P249" s="13" t="str">
        <f>VLOOKUP(D249,'Ref-NIST 800-53 (Rev. 4)'!A:D,4,FALSE)</f>
        <v>P1</v>
      </c>
      <c r="Q249" s="13" t="s">
        <v>1152</v>
      </c>
    </row>
    <row r="250" spans="1:17">
      <c r="A250" s="13" t="str">
        <f t="shared" si="19"/>
        <v>CP</v>
      </c>
      <c r="B250" s="13" t="str">
        <f>VLOOKUP(A250,'Ref-Families'!A:B,2,FALSE)</f>
        <v xml:space="preserve"> Contingency Planning</v>
      </c>
      <c r="C250" s="13" t="str">
        <f>TRIM(VLOOKUP(D250,'Ref-NIST 800-53 (Rev. 4)'!A:C,3,FALSE))</f>
        <v>CONTINGENCY PLAN</v>
      </c>
      <c r="D250" s="12" t="s">
        <v>100</v>
      </c>
      <c r="E250" s="13" t="str">
        <f>TRIM(VLOOKUP(G250,'Ref-ALL NIST 800-53 Controls'!A:F,6,FALSE))</f>
        <v>RESUME ALL MISSIONS / BUSINESS FUNCTIONS</v>
      </c>
      <c r="F250" s="55">
        <v>4</v>
      </c>
      <c r="G250" s="2" t="str">
        <f t="shared" si="18"/>
        <v>CP-2-4</v>
      </c>
      <c r="H250" s="17" t="s">
        <v>101</v>
      </c>
      <c r="I250" s="13" t="str">
        <f t="shared" si="20"/>
        <v>N</v>
      </c>
      <c r="J250" s="13"/>
      <c r="K250" s="13" t="str">
        <f>_xlfn.IFNA(VLOOKUP(G250,'Ref-LI-SaaS Baseline'!$D$2:$G$128,3,FALSE),"")</f>
        <v/>
      </c>
      <c r="L250" s="13" t="str">
        <f t="shared" si="21"/>
        <v>N</v>
      </c>
      <c r="M250" s="13" t="str">
        <f>IFERROR(VLOOKUP(G250,'Important Notes'!I:I,1,FALSE)," ")</f>
        <v xml:space="preserve"> </v>
      </c>
      <c r="N250" s="13" t="str">
        <f t="shared" si="22"/>
        <v>Y</v>
      </c>
      <c r="O250" s="13" t="str">
        <f>IFERROR(VLOOKUP(G250,'Important Notes'!D:D,1,FALSE)," ")</f>
        <v>CP-2-4</v>
      </c>
      <c r="P250" s="13" t="str">
        <f>VLOOKUP(D250,'Ref-NIST 800-53 (Rev. 4)'!A:D,4,FALSE)</f>
        <v>P1</v>
      </c>
      <c r="Q250" s="13" t="s">
        <v>1152</v>
      </c>
    </row>
    <row r="251" spans="1:17">
      <c r="A251" s="13" t="str">
        <f t="shared" si="19"/>
        <v>CP</v>
      </c>
      <c r="B251" s="13" t="str">
        <f>VLOOKUP(A251,'Ref-Families'!A:B,2,FALSE)</f>
        <v xml:space="preserve"> Contingency Planning</v>
      </c>
      <c r="C251" s="13" t="str">
        <f>TRIM(VLOOKUP(D251,'Ref-NIST 800-53 (Rev. 4)'!A:C,3,FALSE))</f>
        <v>CONTINGENCY PLAN</v>
      </c>
      <c r="D251" s="12" t="s">
        <v>100</v>
      </c>
      <c r="E251" s="13" t="str">
        <f>TRIM(VLOOKUP(G251,'Ref-ALL NIST 800-53 Controls'!A:F,6,FALSE))</f>
        <v>CONTINUE ESSENTIAL MISSIONS / BUSINESS FUNCTIONS</v>
      </c>
      <c r="F251" s="55">
        <v>5</v>
      </c>
      <c r="G251" s="2" t="str">
        <f t="shared" si="18"/>
        <v>CP-2-5</v>
      </c>
      <c r="H251" s="17" t="s">
        <v>101</v>
      </c>
      <c r="I251" s="13" t="str">
        <f t="shared" si="20"/>
        <v>N</v>
      </c>
      <c r="J251" s="13"/>
      <c r="K251" s="13" t="str">
        <f>_xlfn.IFNA(VLOOKUP(G251,'Ref-LI-SaaS Baseline'!$D$2:$G$128,3,FALSE),"")</f>
        <v/>
      </c>
      <c r="L251" s="13" t="str">
        <f t="shared" si="21"/>
        <v>N</v>
      </c>
      <c r="M251" s="13" t="str">
        <f>IFERROR(VLOOKUP(G251,'Important Notes'!I:I,1,FALSE)," ")</f>
        <v xml:space="preserve"> </v>
      </c>
      <c r="N251" s="13" t="str">
        <f t="shared" si="22"/>
        <v>Y</v>
      </c>
      <c r="O251" s="13" t="str">
        <f>IFERROR(VLOOKUP(G251,'Important Notes'!D:D,1,FALSE)," ")</f>
        <v>CP-2-5</v>
      </c>
      <c r="P251" s="13" t="str">
        <f>VLOOKUP(D251,'Ref-NIST 800-53 (Rev. 4)'!A:D,4,FALSE)</f>
        <v>P1</v>
      </c>
      <c r="Q251" s="13" t="s">
        <v>1152</v>
      </c>
    </row>
    <row r="252" spans="1:17">
      <c r="A252" s="13" t="str">
        <f t="shared" si="19"/>
        <v>CP</v>
      </c>
      <c r="B252" s="13" t="str">
        <f>VLOOKUP(A252,'Ref-Families'!A:B,2,FALSE)</f>
        <v xml:space="preserve"> Contingency Planning</v>
      </c>
      <c r="C252" s="13" t="str">
        <f>TRIM(VLOOKUP(D252,'Ref-NIST 800-53 (Rev. 4)'!A:C,3,FALSE))</f>
        <v>CONTINGENCY PLAN</v>
      </c>
      <c r="D252" s="12" t="s">
        <v>100</v>
      </c>
      <c r="E252" s="13" t="str">
        <f>TRIM(VLOOKUP(G252,'Ref-ALL NIST 800-53 Controls'!A:F,6,FALSE))</f>
        <v>ALTERNATE PROCESSING / STORAGE SITE</v>
      </c>
      <c r="F252" s="55">
        <v>6</v>
      </c>
      <c r="G252" s="2" t="str">
        <f t="shared" si="18"/>
        <v>CP-2-6</v>
      </c>
      <c r="H252" s="17" t="s">
        <v>101</v>
      </c>
      <c r="I252" s="13" t="str">
        <f t="shared" si="20"/>
        <v>N</v>
      </c>
      <c r="J252" s="13"/>
      <c r="K252" s="13" t="str">
        <f>_xlfn.IFNA(VLOOKUP(G252,'Ref-LI-SaaS Baseline'!$D$2:$G$128,3,FALSE),"")</f>
        <v/>
      </c>
      <c r="L252" s="13" t="str">
        <f t="shared" si="21"/>
        <v>N</v>
      </c>
      <c r="M252" s="13" t="str">
        <f>IFERROR(VLOOKUP(G252,'Important Notes'!I:I,1,FALSE)," ")</f>
        <v xml:space="preserve"> </v>
      </c>
      <c r="N252" s="13" t="str">
        <f t="shared" si="22"/>
        <v>N</v>
      </c>
      <c r="O252" s="13" t="str">
        <f>IFERROR(VLOOKUP(G252,'Important Notes'!D:D,1,FALSE)," ")</f>
        <v xml:space="preserve"> </v>
      </c>
      <c r="P252" s="13" t="str">
        <f>VLOOKUP(D252,'Ref-NIST 800-53 (Rev. 4)'!A:D,4,FALSE)</f>
        <v>P1</v>
      </c>
      <c r="Q252" s="13" t="s">
        <v>1152</v>
      </c>
    </row>
    <row r="253" spans="1:17">
      <c r="A253" s="13" t="str">
        <f t="shared" si="19"/>
        <v>CP</v>
      </c>
      <c r="B253" s="13" t="str">
        <f>VLOOKUP(A253,'Ref-Families'!A:B,2,FALSE)</f>
        <v xml:space="preserve"> Contingency Planning</v>
      </c>
      <c r="C253" s="13" t="str">
        <f>TRIM(VLOOKUP(D253,'Ref-NIST 800-53 (Rev. 4)'!A:C,3,FALSE))</f>
        <v>CONTINGENCY PLAN</v>
      </c>
      <c r="D253" s="12" t="s">
        <v>100</v>
      </c>
      <c r="E253" s="13" t="str">
        <f>TRIM(VLOOKUP(G253,'Ref-ALL NIST 800-53 Controls'!A:F,6,FALSE))</f>
        <v>COORDINATE WITH EXTERNAL SERVICE PROVIDERS</v>
      </c>
      <c r="F253" s="55">
        <v>7</v>
      </c>
      <c r="G253" s="2" t="str">
        <f t="shared" si="18"/>
        <v>CP-2-7</v>
      </c>
      <c r="H253" s="17" t="s">
        <v>102</v>
      </c>
      <c r="I253" s="13" t="str">
        <f t="shared" si="20"/>
        <v>N</v>
      </c>
      <c r="J253" s="13"/>
      <c r="K253" s="13" t="str">
        <f>_xlfn.IFNA(VLOOKUP(G253,'Ref-LI-SaaS Baseline'!$D$2:$G$128,3,FALSE),"")</f>
        <v/>
      </c>
      <c r="L253" s="13" t="str">
        <f t="shared" si="21"/>
        <v>N</v>
      </c>
      <c r="M253" s="13" t="str">
        <f>IFERROR(VLOOKUP(G253,'Important Notes'!I:I,1,FALSE)," ")</f>
        <v xml:space="preserve"> </v>
      </c>
      <c r="N253" s="13" t="str">
        <f t="shared" si="22"/>
        <v>N</v>
      </c>
      <c r="O253" s="13" t="str">
        <f>IFERROR(VLOOKUP(G253,'Important Notes'!D:D,1,FALSE)," ")</f>
        <v xml:space="preserve"> </v>
      </c>
      <c r="P253" s="13" t="str">
        <f>VLOOKUP(D253,'Ref-NIST 800-53 (Rev. 4)'!A:D,4,FALSE)</f>
        <v>P1</v>
      </c>
      <c r="Q253" s="13" t="s">
        <v>1152</v>
      </c>
    </row>
    <row r="254" spans="1:17">
      <c r="A254" s="13" t="str">
        <f t="shared" si="19"/>
        <v>CP</v>
      </c>
      <c r="B254" s="13" t="str">
        <f>VLOOKUP(A254,'Ref-Families'!A:B,2,FALSE)</f>
        <v xml:space="preserve"> Contingency Planning</v>
      </c>
      <c r="C254" s="13" t="str">
        <f>TRIM(VLOOKUP(D254,'Ref-NIST 800-53 (Rev. 4)'!A:C,3,FALSE))</f>
        <v>CONTINGENCY PLAN</v>
      </c>
      <c r="D254" s="12" t="s">
        <v>100</v>
      </c>
      <c r="E254" s="13" t="str">
        <f>TRIM(VLOOKUP(G254,'Ref-ALL NIST 800-53 Controls'!A:F,6,FALSE))</f>
        <v>IDENTIFY CRITICAL ASSETS</v>
      </c>
      <c r="F254" s="55">
        <v>8</v>
      </c>
      <c r="G254" s="2" t="str">
        <f t="shared" si="18"/>
        <v>CP-2-8</v>
      </c>
      <c r="H254" s="17" t="s">
        <v>103</v>
      </c>
      <c r="I254" s="13" t="str">
        <f t="shared" si="20"/>
        <v>N</v>
      </c>
      <c r="J254" s="13"/>
      <c r="K254" s="13" t="str">
        <f>_xlfn.IFNA(VLOOKUP(G254,'Ref-LI-SaaS Baseline'!$D$2:$G$128,3,FALSE),"")</f>
        <v/>
      </c>
      <c r="L254" s="13" t="str">
        <f t="shared" si="21"/>
        <v>Y</v>
      </c>
      <c r="M254" s="13" t="str">
        <f>IFERROR(VLOOKUP(G254,'Important Notes'!I:I,1,FALSE)," ")</f>
        <v>CP-2-8</v>
      </c>
      <c r="N254" s="13" t="str">
        <f t="shared" si="22"/>
        <v>Y</v>
      </c>
      <c r="O254" s="13" t="str">
        <f>IFERROR(VLOOKUP(G254,'Important Notes'!D:D,1,FALSE)," ")</f>
        <v>CP-2-8</v>
      </c>
      <c r="P254" s="13" t="str">
        <f>VLOOKUP(D254,'Ref-NIST 800-53 (Rev. 4)'!A:D,4,FALSE)</f>
        <v>P1</v>
      </c>
      <c r="Q254" s="13" t="s">
        <v>1152</v>
      </c>
    </row>
    <row r="255" spans="1:17">
      <c r="A255" s="13" t="str">
        <f t="shared" si="19"/>
        <v>CP</v>
      </c>
      <c r="B255" s="13" t="str">
        <f>VLOOKUP(A255,'Ref-Families'!A:B,2,FALSE)</f>
        <v xml:space="preserve"> Contingency Planning</v>
      </c>
      <c r="C255" s="13" t="str">
        <f>TRIM(VLOOKUP(D255,'Ref-NIST 800-53 (Rev. 4)'!A:C,3,FALSE))</f>
        <v>CONTINGENCY TRAINING</v>
      </c>
      <c r="D255" s="12" t="s">
        <v>344</v>
      </c>
      <c r="E255" s="13" t="str">
        <f>TRIM(VLOOKUP(G255,'Ref-ALL NIST 800-53 Controls'!A:F,6,FALSE))</f>
        <v/>
      </c>
      <c r="F255" s="55">
        <v>0</v>
      </c>
      <c r="G255" s="2" t="str">
        <f t="shared" si="18"/>
        <v>CP-3-0</v>
      </c>
      <c r="H255" s="17" t="s">
        <v>657</v>
      </c>
      <c r="I255" s="13" t="str">
        <f t="shared" si="20"/>
        <v>Y</v>
      </c>
      <c r="J255" s="13" t="str">
        <f t="shared" si="23"/>
        <v>CP-3-0</v>
      </c>
      <c r="K255" s="13" t="str">
        <f>_xlfn.IFNA(VLOOKUP(G255,'Ref-LI-SaaS Baseline'!$D$2:$G$128,3,FALSE),"")</f>
        <v>NSO</v>
      </c>
      <c r="L255" s="13" t="str">
        <f t="shared" si="21"/>
        <v>Y</v>
      </c>
      <c r="M255" s="13" t="str">
        <f>IFERROR(VLOOKUP(G255,'Important Notes'!I:I,1,FALSE)," ")</f>
        <v>CP-3-0</v>
      </c>
      <c r="N255" s="13" t="str">
        <f t="shared" si="22"/>
        <v>Y</v>
      </c>
      <c r="O255" s="13" t="str">
        <f>IFERROR(VLOOKUP(G255,'Important Notes'!D:D,1,FALSE)," ")</f>
        <v>CP-3-0</v>
      </c>
      <c r="P255" s="13" t="str">
        <f>VLOOKUP(D255,'Ref-NIST 800-53 (Rev. 4)'!A:D,4,FALSE)</f>
        <v>P2</v>
      </c>
      <c r="Q255" s="13" t="s">
        <v>1152</v>
      </c>
    </row>
    <row r="256" spans="1:17">
      <c r="A256" s="13" t="str">
        <f t="shared" si="19"/>
        <v>CP</v>
      </c>
      <c r="B256" s="13" t="str">
        <f>VLOOKUP(A256,'Ref-Families'!A:B,2,FALSE)</f>
        <v xml:space="preserve"> Contingency Planning</v>
      </c>
      <c r="C256" s="13" t="str">
        <f>TRIM(VLOOKUP(D256,'Ref-NIST 800-53 (Rev. 4)'!A:C,3,FALSE))</f>
        <v>CONTINGENCY TRAINING</v>
      </c>
      <c r="D256" s="12" t="s">
        <v>344</v>
      </c>
      <c r="E256" s="13" t="str">
        <f>TRIM(VLOOKUP(G256,'Ref-ALL NIST 800-53 Controls'!A:F,6,FALSE))</f>
        <v>SIMULATED EVENTS</v>
      </c>
      <c r="F256" s="55">
        <v>1</v>
      </c>
      <c r="G256" s="2" t="str">
        <f t="shared" si="18"/>
        <v>CP-3-1</v>
      </c>
      <c r="H256" s="17" t="s">
        <v>609</v>
      </c>
      <c r="I256" s="13" t="str">
        <f t="shared" si="20"/>
        <v>N</v>
      </c>
      <c r="J256" s="13"/>
      <c r="K256" s="13" t="str">
        <f>_xlfn.IFNA(VLOOKUP(G256,'Ref-LI-SaaS Baseline'!$D$2:$G$128,3,FALSE),"")</f>
        <v/>
      </c>
      <c r="L256" s="13" t="str">
        <f t="shared" si="21"/>
        <v>N</v>
      </c>
      <c r="M256" s="13" t="str">
        <f>IFERROR(VLOOKUP(G256,'Important Notes'!I:I,1,FALSE)," ")</f>
        <v xml:space="preserve"> </v>
      </c>
      <c r="N256" s="13" t="str">
        <f t="shared" si="22"/>
        <v>Y</v>
      </c>
      <c r="O256" s="13" t="str">
        <f>IFERROR(VLOOKUP(G256,'Important Notes'!D:D,1,FALSE)," ")</f>
        <v>CP-3-1</v>
      </c>
      <c r="P256" s="13" t="str">
        <f>VLOOKUP(D256,'Ref-NIST 800-53 (Rev. 4)'!A:D,4,FALSE)</f>
        <v>P2</v>
      </c>
      <c r="Q256" s="13" t="s">
        <v>1152</v>
      </c>
    </row>
    <row r="257" spans="1:17">
      <c r="A257" s="13" t="str">
        <f t="shared" si="19"/>
        <v>CP</v>
      </c>
      <c r="B257" s="13" t="str">
        <f>VLOOKUP(A257,'Ref-Families'!A:B,2,FALSE)</f>
        <v xml:space="preserve"> Contingency Planning</v>
      </c>
      <c r="C257" s="13" t="str">
        <f>TRIM(VLOOKUP(D257,'Ref-NIST 800-53 (Rev. 4)'!A:C,3,FALSE))</f>
        <v>CONTINGENCY TRAINING</v>
      </c>
      <c r="D257" s="12" t="s">
        <v>344</v>
      </c>
      <c r="E257" s="13" t="str">
        <f>TRIM(VLOOKUP(G257,'Ref-ALL NIST 800-53 Controls'!A:F,6,FALSE))</f>
        <v>AUTOMATED TRAINING ENVIRONMENTS</v>
      </c>
      <c r="F257" s="55">
        <v>2</v>
      </c>
      <c r="G257" s="2" t="str">
        <f t="shared" si="18"/>
        <v>CP-3-2</v>
      </c>
      <c r="H257" s="17" t="s">
        <v>609</v>
      </c>
      <c r="I257" s="13" t="str">
        <f t="shared" si="20"/>
        <v>N</v>
      </c>
      <c r="J257" s="13"/>
      <c r="K257" s="13" t="str">
        <f>_xlfn.IFNA(VLOOKUP(G257,'Ref-LI-SaaS Baseline'!$D$2:$G$128,3,FALSE),"")</f>
        <v/>
      </c>
      <c r="L257" s="13" t="str">
        <f t="shared" si="21"/>
        <v>N</v>
      </c>
      <c r="M257" s="13" t="str">
        <f>IFERROR(VLOOKUP(G257,'Important Notes'!I:I,1,FALSE)," ")</f>
        <v xml:space="preserve"> </v>
      </c>
      <c r="N257" s="13" t="str">
        <f t="shared" si="22"/>
        <v>N</v>
      </c>
      <c r="O257" s="13" t="str">
        <f>IFERROR(VLOOKUP(G257,'Important Notes'!D:D,1,FALSE)," ")</f>
        <v xml:space="preserve"> </v>
      </c>
      <c r="P257" s="13" t="str">
        <f>VLOOKUP(D257,'Ref-NIST 800-53 (Rev. 4)'!A:D,4,FALSE)</f>
        <v>P2</v>
      </c>
      <c r="Q257" s="13" t="s">
        <v>1152</v>
      </c>
    </row>
    <row r="258" spans="1:17">
      <c r="A258" s="13" t="str">
        <f t="shared" si="19"/>
        <v>CP</v>
      </c>
      <c r="B258" s="13" t="str">
        <f>VLOOKUP(A258,'Ref-Families'!A:B,2,FALSE)</f>
        <v xml:space="preserve"> Contingency Planning</v>
      </c>
      <c r="C258" s="13" t="str">
        <f>TRIM(VLOOKUP(D258,'Ref-NIST 800-53 (Rev. 4)'!A:C,3,FALSE))</f>
        <v>CONTINGENCY PLAN TESTING</v>
      </c>
      <c r="D258" s="12" t="s">
        <v>104</v>
      </c>
      <c r="E258" s="13" t="str">
        <f>TRIM(VLOOKUP(G258,'Ref-ALL NIST 800-53 Controls'!A:F,6,FALSE))</f>
        <v/>
      </c>
      <c r="F258" s="55">
        <v>0</v>
      </c>
      <c r="G258" s="2" t="str">
        <f t="shared" ref="G258:G321" si="24">CONCATENATE(D258,"-",F258)</f>
        <v>CP-4-0</v>
      </c>
      <c r="H258" s="17" t="s">
        <v>658</v>
      </c>
      <c r="I258" s="13" t="str">
        <f t="shared" si="20"/>
        <v>Y</v>
      </c>
      <c r="J258" s="13" t="str">
        <f t="shared" si="23"/>
        <v>CP-4-0</v>
      </c>
      <c r="K258" s="13" t="str">
        <f>_xlfn.IFNA(VLOOKUP(G258,'Ref-LI-SaaS Baseline'!$D$2:$G$128,3,FALSE),"")</f>
        <v>NSO</v>
      </c>
      <c r="L258" s="13" t="str">
        <f t="shared" si="21"/>
        <v>Y</v>
      </c>
      <c r="M258" s="13" t="str">
        <f>IFERROR(VLOOKUP(G258,'Important Notes'!I:I,1,FALSE)," ")</f>
        <v>CP-4-0</v>
      </c>
      <c r="N258" s="13" t="str">
        <f t="shared" si="22"/>
        <v>Y</v>
      </c>
      <c r="O258" s="13" t="str">
        <f>IFERROR(VLOOKUP(G258,'Important Notes'!D:D,1,FALSE)," ")</f>
        <v>CP-4-0</v>
      </c>
      <c r="P258" s="13" t="str">
        <f>VLOOKUP(D258,'Ref-NIST 800-53 (Rev. 4)'!A:D,4,FALSE)</f>
        <v>P2</v>
      </c>
      <c r="Q258" s="13" t="s">
        <v>1152</v>
      </c>
    </row>
    <row r="259" spans="1:17">
      <c r="A259" s="13" t="str">
        <f t="shared" ref="A259:A322" si="25">LEFT(D259,2)</f>
        <v>CP</v>
      </c>
      <c r="B259" s="13" t="str">
        <f>VLOOKUP(A259,'Ref-Families'!A:B,2,FALSE)</f>
        <v xml:space="preserve"> Contingency Planning</v>
      </c>
      <c r="C259" s="13" t="str">
        <f>TRIM(VLOOKUP(D259,'Ref-NIST 800-53 (Rev. 4)'!A:C,3,FALSE))</f>
        <v>CONTINGENCY PLAN TESTING</v>
      </c>
      <c r="D259" s="12" t="s">
        <v>104</v>
      </c>
      <c r="E259" s="13" t="str">
        <f>TRIM(VLOOKUP(G259,'Ref-ALL NIST 800-53 Controls'!A:F,6,FALSE))</f>
        <v>COORDINATE WITH RELATED PLANS</v>
      </c>
      <c r="F259" s="55">
        <v>1</v>
      </c>
      <c r="G259" s="2" t="str">
        <f t="shared" si="24"/>
        <v>CP-4-1</v>
      </c>
      <c r="H259" s="17" t="s">
        <v>105</v>
      </c>
      <c r="I259" s="13" t="str">
        <f t="shared" ref="I259:I322" si="26">IF(J259 = "", "N", "Y")</f>
        <v>N</v>
      </c>
      <c r="J259" s="13"/>
      <c r="K259" s="13" t="str">
        <f>_xlfn.IFNA(VLOOKUP(G259,'Ref-LI-SaaS Baseline'!$D$2:$G$128,3,FALSE),"")</f>
        <v/>
      </c>
      <c r="L259" s="13" t="str">
        <f t="shared" ref="L259:L322" si="27">IF(M259=" ","N","Y")</f>
        <v>Y</v>
      </c>
      <c r="M259" s="13" t="str">
        <f>IFERROR(VLOOKUP(G259,'Important Notes'!I:I,1,FALSE)," ")</f>
        <v>CP-4-1</v>
      </c>
      <c r="N259" s="13" t="str">
        <f t="shared" ref="N259:N322" si="28">IF(O259= " ", "N", "Y")</f>
        <v>Y</v>
      </c>
      <c r="O259" s="13" t="str">
        <f>IFERROR(VLOOKUP(G259,'Important Notes'!D:D,1,FALSE)," ")</f>
        <v>CP-4-1</v>
      </c>
      <c r="P259" s="13" t="str">
        <f>VLOOKUP(D259,'Ref-NIST 800-53 (Rev. 4)'!A:D,4,FALSE)</f>
        <v>P2</v>
      </c>
      <c r="Q259" s="13" t="s">
        <v>1152</v>
      </c>
    </row>
    <row r="260" spans="1:17">
      <c r="A260" s="13" t="str">
        <f t="shared" si="25"/>
        <v>CP</v>
      </c>
      <c r="B260" s="13" t="str">
        <f>VLOOKUP(A260,'Ref-Families'!A:B,2,FALSE)</f>
        <v xml:space="preserve"> Contingency Planning</v>
      </c>
      <c r="C260" s="13" t="str">
        <f>TRIM(VLOOKUP(D260,'Ref-NIST 800-53 (Rev. 4)'!A:C,3,FALSE))</f>
        <v>CONTINGENCY PLAN TESTING</v>
      </c>
      <c r="D260" s="12" t="s">
        <v>104</v>
      </c>
      <c r="E260" s="13" t="str">
        <f>TRIM(VLOOKUP(G260,'Ref-ALL NIST 800-53 Controls'!A:F,6,FALSE))</f>
        <v>ALTERNATE PROCESSING SITE</v>
      </c>
      <c r="F260" s="55">
        <v>2</v>
      </c>
      <c r="G260" s="2" t="str">
        <f t="shared" si="24"/>
        <v>CP-4-2</v>
      </c>
      <c r="H260" s="17" t="s">
        <v>106</v>
      </c>
      <c r="I260" s="13" t="str">
        <f t="shared" si="26"/>
        <v>N</v>
      </c>
      <c r="J260" s="13"/>
      <c r="K260" s="13" t="str">
        <f>_xlfn.IFNA(VLOOKUP(G260,'Ref-LI-SaaS Baseline'!$D$2:$G$128,3,FALSE),"")</f>
        <v/>
      </c>
      <c r="L260" s="13" t="str">
        <f t="shared" si="27"/>
        <v>N</v>
      </c>
      <c r="M260" s="13" t="str">
        <f>IFERROR(VLOOKUP(G260,'Important Notes'!I:I,1,FALSE)," ")</f>
        <v xml:space="preserve"> </v>
      </c>
      <c r="N260" s="13" t="str">
        <f t="shared" si="28"/>
        <v>Y</v>
      </c>
      <c r="O260" s="13" t="str">
        <f>IFERROR(VLOOKUP(G260,'Important Notes'!D:D,1,FALSE)," ")</f>
        <v>CP-4-2</v>
      </c>
      <c r="P260" s="13" t="str">
        <f>VLOOKUP(D260,'Ref-NIST 800-53 (Rev. 4)'!A:D,4,FALSE)</f>
        <v>P2</v>
      </c>
      <c r="Q260" s="13" t="s">
        <v>1152</v>
      </c>
    </row>
    <row r="261" spans="1:17">
      <c r="A261" s="13" t="str">
        <f t="shared" si="25"/>
        <v>CP</v>
      </c>
      <c r="B261" s="13" t="str">
        <f>VLOOKUP(A261,'Ref-Families'!A:B,2,FALSE)</f>
        <v xml:space="preserve"> Contingency Planning</v>
      </c>
      <c r="C261" s="13" t="str">
        <f>TRIM(VLOOKUP(D261,'Ref-NIST 800-53 (Rev. 4)'!A:C,3,FALSE))</f>
        <v>CONTINGENCY PLAN TESTING</v>
      </c>
      <c r="D261" s="12" t="s">
        <v>104</v>
      </c>
      <c r="E261" s="13" t="str">
        <f>TRIM(VLOOKUP(G261,'Ref-ALL NIST 800-53 Controls'!A:F,6,FALSE))</f>
        <v>AUTOMATED TESTING</v>
      </c>
      <c r="F261" s="55">
        <v>3</v>
      </c>
      <c r="G261" s="2" t="str">
        <f t="shared" si="24"/>
        <v>CP-4-3</v>
      </c>
      <c r="H261" s="17" t="s">
        <v>609</v>
      </c>
      <c r="I261" s="13" t="str">
        <f t="shared" si="26"/>
        <v>N</v>
      </c>
      <c r="J261" s="13"/>
      <c r="K261" s="13" t="str">
        <f>_xlfn.IFNA(VLOOKUP(G261,'Ref-LI-SaaS Baseline'!$D$2:$G$128,3,FALSE),"")</f>
        <v/>
      </c>
      <c r="L261" s="13" t="str">
        <f t="shared" si="27"/>
        <v>N</v>
      </c>
      <c r="M261" s="13" t="str">
        <f>IFERROR(VLOOKUP(G261,'Important Notes'!I:I,1,FALSE)," ")</f>
        <v xml:space="preserve"> </v>
      </c>
      <c r="N261" s="13" t="str">
        <f t="shared" si="28"/>
        <v>N</v>
      </c>
      <c r="O261" s="13" t="str">
        <f>IFERROR(VLOOKUP(G261,'Important Notes'!D:D,1,FALSE)," ")</f>
        <v xml:space="preserve"> </v>
      </c>
      <c r="P261" s="13" t="str">
        <f>VLOOKUP(D261,'Ref-NIST 800-53 (Rev. 4)'!A:D,4,FALSE)</f>
        <v>P2</v>
      </c>
      <c r="Q261" s="13" t="s">
        <v>1152</v>
      </c>
    </row>
    <row r="262" spans="1:17">
      <c r="A262" s="13" t="str">
        <f t="shared" si="25"/>
        <v>CP</v>
      </c>
      <c r="B262" s="13" t="str">
        <f>VLOOKUP(A262,'Ref-Families'!A:B,2,FALSE)</f>
        <v xml:space="preserve"> Contingency Planning</v>
      </c>
      <c r="C262" s="13" t="str">
        <f>TRIM(VLOOKUP(D262,'Ref-NIST 800-53 (Rev. 4)'!A:C,3,FALSE))</f>
        <v>CONTINGENCY PLAN TESTING</v>
      </c>
      <c r="D262" s="12" t="s">
        <v>104</v>
      </c>
      <c r="E262" s="13" t="str">
        <f>TRIM(VLOOKUP(G262,'Ref-ALL NIST 800-53 Controls'!A:F,6,FALSE))</f>
        <v>FULL RECOVERY / RECONSTITUTION</v>
      </c>
      <c r="F262" s="55">
        <v>4</v>
      </c>
      <c r="G262" s="2" t="str">
        <f t="shared" si="24"/>
        <v>CP-4-4</v>
      </c>
      <c r="H262" s="17" t="s">
        <v>107</v>
      </c>
      <c r="I262" s="13" t="str">
        <f t="shared" si="26"/>
        <v>N</v>
      </c>
      <c r="J262" s="13"/>
      <c r="K262" s="13" t="str">
        <f>_xlfn.IFNA(VLOOKUP(G262,'Ref-LI-SaaS Baseline'!$D$2:$G$128,3,FALSE),"")</f>
        <v/>
      </c>
      <c r="L262" s="13" t="str">
        <f t="shared" si="27"/>
        <v>N</v>
      </c>
      <c r="M262" s="13" t="str">
        <f>IFERROR(VLOOKUP(G262,'Important Notes'!I:I,1,FALSE)," ")</f>
        <v xml:space="preserve"> </v>
      </c>
      <c r="N262" s="13" t="str">
        <f t="shared" si="28"/>
        <v>N</v>
      </c>
      <c r="O262" s="13" t="str">
        <f>IFERROR(VLOOKUP(G262,'Important Notes'!D:D,1,FALSE)," ")</f>
        <v xml:space="preserve"> </v>
      </c>
      <c r="P262" s="13" t="str">
        <f>VLOOKUP(D262,'Ref-NIST 800-53 (Rev. 4)'!A:D,4,FALSE)</f>
        <v>P2</v>
      </c>
      <c r="Q262" s="13" t="s">
        <v>1152</v>
      </c>
    </row>
    <row r="263" spans="1:17">
      <c r="A263" s="13" t="str">
        <f t="shared" si="25"/>
        <v>CP</v>
      </c>
      <c r="B263" s="13" t="str">
        <f>VLOOKUP(A263,'Ref-Families'!A:B,2,FALSE)</f>
        <v xml:space="preserve"> Contingency Planning</v>
      </c>
      <c r="C263" s="13" t="str">
        <f>TRIM(VLOOKUP(D263,'Ref-NIST 800-53 (Rev. 4)'!A:C,3,FALSE))</f>
        <v>ALTERNATE STORAGE SITE</v>
      </c>
      <c r="D263" s="12" t="s">
        <v>108</v>
      </c>
      <c r="E263" s="13" t="str">
        <f>TRIM(VLOOKUP(G263,'Ref-ALL NIST 800-53 Controls'!A:F,6,FALSE))</f>
        <v/>
      </c>
      <c r="F263" s="56">
        <v>0</v>
      </c>
      <c r="G263" s="2" t="str">
        <f t="shared" si="24"/>
        <v>CP-6-0</v>
      </c>
      <c r="H263" s="17" t="s">
        <v>659</v>
      </c>
      <c r="I263" s="13" t="str">
        <f t="shared" si="26"/>
        <v>N</v>
      </c>
      <c r="J263" s="13"/>
      <c r="K263" s="13" t="str">
        <f>_xlfn.IFNA(VLOOKUP(G263,'Ref-LI-SaaS Baseline'!$D$2:$G$128,3,FALSE),"")</f>
        <v/>
      </c>
      <c r="L263" s="13" t="str">
        <f t="shared" si="27"/>
        <v>Y</v>
      </c>
      <c r="M263" s="13" t="str">
        <f>IFERROR(VLOOKUP(G263,'Important Notes'!I:I,1,FALSE)," ")</f>
        <v>CP-6-0</v>
      </c>
      <c r="N263" s="13" t="str">
        <f t="shared" si="28"/>
        <v>Y</v>
      </c>
      <c r="O263" s="13" t="str">
        <f>IFERROR(VLOOKUP(G263,'Important Notes'!D:D,1,FALSE)," ")</f>
        <v>CP-6-0</v>
      </c>
      <c r="P263" s="13" t="str">
        <f>VLOOKUP(D263,'Ref-NIST 800-53 (Rev. 4)'!A:D,4,FALSE)</f>
        <v>P1</v>
      </c>
      <c r="Q263" s="13" t="s">
        <v>1152</v>
      </c>
    </row>
    <row r="264" spans="1:17">
      <c r="A264" s="13" t="str">
        <f t="shared" si="25"/>
        <v>CP</v>
      </c>
      <c r="B264" s="13" t="str">
        <f>VLOOKUP(A264,'Ref-Families'!A:B,2,FALSE)</f>
        <v xml:space="preserve"> Contingency Planning</v>
      </c>
      <c r="C264" s="13" t="str">
        <f>TRIM(VLOOKUP(D264,'Ref-NIST 800-53 (Rev. 4)'!A:C,3,FALSE))</f>
        <v>ALTERNATE STORAGE SITE</v>
      </c>
      <c r="D264" s="12" t="s">
        <v>108</v>
      </c>
      <c r="E264" s="13" t="str">
        <f>TRIM(VLOOKUP(G264,'Ref-ALL NIST 800-53 Controls'!A:F,6,FALSE))</f>
        <v>SEPARATION FROM PRIMARY SITE</v>
      </c>
      <c r="F264" s="55">
        <v>1</v>
      </c>
      <c r="G264" s="2" t="str">
        <f t="shared" si="24"/>
        <v>CP-6-1</v>
      </c>
      <c r="H264" s="17" t="s">
        <v>109</v>
      </c>
      <c r="I264" s="13" t="str">
        <f t="shared" si="26"/>
        <v>N</v>
      </c>
      <c r="J264" s="13"/>
      <c r="K264" s="13" t="str">
        <f>_xlfn.IFNA(VLOOKUP(G264,'Ref-LI-SaaS Baseline'!$D$2:$G$128,3,FALSE),"")</f>
        <v/>
      </c>
      <c r="L264" s="13" t="str">
        <f t="shared" si="27"/>
        <v>Y</v>
      </c>
      <c r="M264" s="13" t="str">
        <f>IFERROR(VLOOKUP(G264,'Important Notes'!I:I,1,FALSE)," ")</f>
        <v>CP-6-1</v>
      </c>
      <c r="N264" s="13" t="str">
        <f t="shared" si="28"/>
        <v>Y</v>
      </c>
      <c r="O264" s="13" t="str">
        <f>IFERROR(VLOOKUP(G264,'Important Notes'!D:D,1,FALSE)," ")</f>
        <v>CP-6-1</v>
      </c>
      <c r="P264" s="13" t="str">
        <f>VLOOKUP(D264,'Ref-NIST 800-53 (Rev. 4)'!A:D,4,FALSE)</f>
        <v>P1</v>
      </c>
      <c r="Q264" s="13" t="s">
        <v>1152</v>
      </c>
    </row>
    <row r="265" spans="1:17">
      <c r="A265" s="13" t="str">
        <f t="shared" si="25"/>
        <v>CP</v>
      </c>
      <c r="B265" s="13" t="str">
        <f>VLOOKUP(A265,'Ref-Families'!A:B,2,FALSE)</f>
        <v xml:space="preserve"> Contingency Planning</v>
      </c>
      <c r="C265" s="13" t="str">
        <f>TRIM(VLOOKUP(D265,'Ref-NIST 800-53 (Rev. 4)'!A:C,3,FALSE))</f>
        <v>ALTERNATE STORAGE SITE</v>
      </c>
      <c r="D265" s="12" t="s">
        <v>108</v>
      </c>
      <c r="E265" s="13" t="str">
        <f>TRIM(VLOOKUP(G265,'Ref-ALL NIST 800-53 Controls'!A:F,6,FALSE))</f>
        <v>RECOVERY TIME / POINT OBJECTIVES</v>
      </c>
      <c r="F265" s="55">
        <v>2</v>
      </c>
      <c r="G265" s="2" t="str">
        <f t="shared" si="24"/>
        <v>CP-6-2</v>
      </c>
      <c r="H265" s="17" t="s">
        <v>609</v>
      </c>
      <c r="I265" s="13" t="str">
        <f t="shared" si="26"/>
        <v>N</v>
      </c>
      <c r="J265" s="13"/>
      <c r="K265" s="13" t="str">
        <f>_xlfn.IFNA(VLOOKUP(G265,'Ref-LI-SaaS Baseline'!$D$2:$G$128,3,FALSE),"")</f>
        <v/>
      </c>
      <c r="L265" s="13" t="str">
        <f t="shared" si="27"/>
        <v>N</v>
      </c>
      <c r="M265" s="13" t="str">
        <f>IFERROR(VLOOKUP(G265,'Important Notes'!I:I,1,FALSE)," ")</f>
        <v xml:space="preserve"> </v>
      </c>
      <c r="N265" s="13" t="str">
        <f t="shared" si="28"/>
        <v>Y</v>
      </c>
      <c r="O265" s="13" t="str">
        <f>IFERROR(VLOOKUP(G265,'Important Notes'!D:D,1,FALSE)," ")</f>
        <v>CP-6-2</v>
      </c>
      <c r="P265" s="13" t="str">
        <f>VLOOKUP(D265,'Ref-NIST 800-53 (Rev. 4)'!A:D,4,FALSE)</f>
        <v>P1</v>
      </c>
      <c r="Q265" s="13" t="s">
        <v>1152</v>
      </c>
    </row>
    <row r="266" spans="1:17">
      <c r="A266" s="13" t="str">
        <f t="shared" si="25"/>
        <v>CP</v>
      </c>
      <c r="B266" s="13" t="str">
        <f>VLOOKUP(A266,'Ref-Families'!A:B,2,FALSE)</f>
        <v xml:space="preserve"> Contingency Planning</v>
      </c>
      <c r="C266" s="13" t="str">
        <f>TRIM(VLOOKUP(D266,'Ref-NIST 800-53 (Rev. 4)'!A:C,3,FALSE))</f>
        <v>ALTERNATE STORAGE SITE</v>
      </c>
      <c r="D266" s="12" t="s">
        <v>108</v>
      </c>
      <c r="E266" s="13" t="str">
        <f>TRIM(VLOOKUP(G266,'Ref-ALL NIST 800-53 Controls'!A:F,6,FALSE))</f>
        <v>ACCESSIBILITY</v>
      </c>
      <c r="F266" s="55">
        <v>3</v>
      </c>
      <c r="G266" s="2" t="str">
        <f t="shared" si="24"/>
        <v>CP-6-3</v>
      </c>
      <c r="H266" s="17" t="s">
        <v>109</v>
      </c>
      <c r="I266" s="13" t="str">
        <f t="shared" si="26"/>
        <v>N</v>
      </c>
      <c r="J266" s="13"/>
      <c r="K266" s="13" t="str">
        <f>_xlfn.IFNA(VLOOKUP(G266,'Ref-LI-SaaS Baseline'!$D$2:$G$128,3,FALSE),"")</f>
        <v/>
      </c>
      <c r="L266" s="13" t="str">
        <f t="shared" si="27"/>
        <v>Y</v>
      </c>
      <c r="M266" s="13" t="str">
        <f>IFERROR(VLOOKUP(G266,'Important Notes'!I:I,1,FALSE)," ")</f>
        <v>CP-6-3</v>
      </c>
      <c r="N266" s="13" t="str">
        <f t="shared" si="28"/>
        <v>Y</v>
      </c>
      <c r="O266" s="13" t="str">
        <f>IFERROR(VLOOKUP(G266,'Important Notes'!D:D,1,FALSE)," ")</f>
        <v>CP-6-3</v>
      </c>
      <c r="P266" s="13" t="str">
        <f>VLOOKUP(D266,'Ref-NIST 800-53 (Rev. 4)'!A:D,4,FALSE)</f>
        <v>P1</v>
      </c>
      <c r="Q266" s="13" t="s">
        <v>1152</v>
      </c>
    </row>
    <row r="267" spans="1:17">
      <c r="A267" s="13" t="str">
        <f t="shared" si="25"/>
        <v>CP</v>
      </c>
      <c r="B267" s="13" t="str">
        <f>VLOOKUP(A267,'Ref-Families'!A:B,2,FALSE)</f>
        <v xml:space="preserve"> Contingency Planning</v>
      </c>
      <c r="C267" s="13" t="str">
        <f>TRIM(VLOOKUP(D267,'Ref-NIST 800-53 (Rev. 4)'!A:C,3,FALSE))</f>
        <v>ALTERNATE PROCESSING SITE</v>
      </c>
      <c r="D267" s="12" t="s">
        <v>106</v>
      </c>
      <c r="E267" s="13" t="str">
        <f>TRIM(VLOOKUP(G267,'Ref-ALL NIST 800-53 Controls'!A:F,6,FALSE))</f>
        <v/>
      </c>
      <c r="F267" s="55">
        <v>0</v>
      </c>
      <c r="G267" s="2" t="str">
        <f t="shared" si="24"/>
        <v>CP-7-0</v>
      </c>
      <c r="H267" s="17" t="s">
        <v>660</v>
      </c>
      <c r="I267" s="13" t="str">
        <f t="shared" si="26"/>
        <v>N</v>
      </c>
      <c r="J267" s="13"/>
      <c r="K267" s="13" t="str">
        <f>_xlfn.IFNA(VLOOKUP(G267,'Ref-LI-SaaS Baseline'!$D$2:$G$128,3,FALSE),"")</f>
        <v/>
      </c>
      <c r="L267" s="13" t="str">
        <f t="shared" si="27"/>
        <v>Y</v>
      </c>
      <c r="M267" s="13" t="str">
        <f>IFERROR(VLOOKUP(G267,'Important Notes'!I:I,1,FALSE)," ")</f>
        <v>CP-7-0</v>
      </c>
      <c r="N267" s="13" t="str">
        <f t="shared" si="28"/>
        <v>Y</v>
      </c>
      <c r="O267" s="13" t="str">
        <f>IFERROR(VLOOKUP(G267,'Important Notes'!D:D,1,FALSE)," ")</f>
        <v>CP-7-0</v>
      </c>
      <c r="P267" s="13" t="str">
        <f>VLOOKUP(D267,'Ref-NIST 800-53 (Rev. 4)'!A:D,4,FALSE)</f>
        <v>P1</v>
      </c>
      <c r="Q267" s="13" t="s">
        <v>1152</v>
      </c>
    </row>
    <row r="268" spans="1:17">
      <c r="A268" s="13" t="str">
        <f t="shared" si="25"/>
        <v>CP</v>
      </c>
      <c r="B268" s="13" t="str">
        <f>VLOOKUP(A268,'Ref-Families'!A:B,2,FALSE)</f>
        <v xml:space="preserve"> Contingency Planning</v>
      </c>
      <c r="C268" s="13" t="str">
        <f>TRIM(VLOOKUP(D268,'Ref-NIST 800-53 (Rev. 4)'!A:C,3,FALSE))</f>
        <v>ALTERNATE PROCESSING SITE</v>
      </c>
      <c r="D268" s="12" t="s">
        <v>106</v>
      </c>
      <c r="E268" s="13" t="str">
        <f>TRIM(VLOOKUP(G268,'Ref-ALL NIST 800-53 Controls'!A:F,6,FALSE))</f>
        <v>SEPARATION FROM PRIMARY SITE</v>
      </c>
      <c r="F268" s="55">
        <v>1</v>
      </c>
      <c r="G268" s="2" t="str">
        <f t="shared" si="24"/>
        <v>CP-7-1</v>
      </c>
      <c r="H268" s="17" t="s">
        <v>109</v>
      </c>
      <c r="I268" s="13" t="str">
        <f t="shared" si="26"/>
        <v>N</v>
      </c>
      <c r="J268" s="13"/>
      <c r="K268" s="13" t="str">
        <f>_xlfn.IFNA(VLOOKUP(G268,'Ref-LI-SaaS Baseline'!$D$2:$G$128,3,FALSE),"")</f>
        <v/>
      </c>
      <c r="L268" s="13" t="str">
        <f t="shared" si="27"/>
        <v>Y</v>
      </c>
      <c r="M268" s="13" t="str">
        <f>IFERROR(VLOOKUP(G268,'Important Notes'!I:I,1,FALSE)," ")</f>
        <v>CP-7-1</v>
      </c>
      <c r="N268" s="13" t="str">
        <f t="shared" si="28"/>
        <v>Y</v>
      </c>
      <c r="O268" s="13" t="str">
        <f>IFERROR(VLOOKUP(G268,'Important Notes'!D:D,1,FALSE)," ")</f>
        <v>CP-7-1</v>
      </c>
      <c r="P268" s="13" t="str">
        <f>VLOOKUP(D268,'Ref-NIST 800-53 (Rev. 4)'!A:D,4,FALSE)</f>
        <v>P1</v>
      </c>
      <c r="Q268" s="13" t="s">
        <v>1152</v>
      </c>
    </row>
    <row r="269" spans="1:17">
      <c r="A269" s="13" t="str">
        <f t="shared" si="25"/>
        <v>CP</v>
      </c>
      <c r="B269" s="13" t="str">
        <f>VLOOKUP(A269,'Ref-Families'!A:B,2,FALSE)</f>
        <v xml:space="preserve"> Contingency Planning</v>
      </c>
      <c r="C269" s="13" t="str">
        <f>TRIM(VLOOKUP(D269,'Ref-NIST 800-53 (Rev. 4)'!A:C,3,FALSE))</f>
        <v>ALTERNATE PROCESSING SITE</v>
      </c>
      <c r="D269" s="12" t="s">
        <v>106</v>
      </c>
      <c r="E269" s="13" t="str">
        <f>TRIM(VLOOKUP(G269,'Ref-ALL NIST 800-53 Controls'!A:F,6,FALSE))</f>
        <v>ACCESSIBILITY</v>
      </c>
      <c r="F269" s="55">
        <v>2</v>
      </c>
      <c r="G269" s="2" t="str">
        <f t="shared" si="24"/>
        <v>CP-7-2</v>
      </c>
      <c r="H269" s="17" t="s">
        <v>109</v>
      </c>
      <c r="I269" s="13" t="str">
        <f t="shared" si="26"/>
        <v>N</v>
      </c>
      <c r="J269" s="13"/>
      <c r="K269" s="13" t="str">
        <f>_xlfn.IFNA(VLOOKUP(G269,'Ref-LI-SaaS Baseline'!$D$2:$G$128,3,FALSE),"")</f>
        <v/>
      </c>
      <c r="L269" s="13" t="str">
        <f t="shared" si="27"/>
        <v>Y</v>
      </c>
      <c r="M269" s="13" t="str">
        <f>IFERROR(VLOOKUP(G269,'Important Notes'!I:I,1,FALSE)," ")</f>
        <v>CP-7-2</v>
      </c>
      <c r="N269" s="13" t="str">
        <f t="shared" si="28"/>
        <v>Y</v>
      </c>
      <c r="O269" s="13" t="str">
        <f>IFERROR(VLOOKUP(G269,'Important Notes'!D:D,1,FALSE)," ")</f>
        <v>CP-7-2</v>
      </c>
      <c r="P269" s="13" t="str">
        <f>VLOOKUP(D269,'Ref-NIST 800-53 (Rev. 4)'!A:D,4,FALSE)</f>
        <v>P1</v>
      </c>
      <c r="Q269" s="13" t="s">
        <v>1152</v>
      </c>
    </row>
    <row r="270" spans="1:17">
      <c r="A270" s="13" t="str">
        <f t="shared" si="25"/>
        <v>CP</v>
      </c>
      <c r="B270" s="13" t="str">
        <f>VLOOKUP(A270,'Ref-Families'!A:B,2,FALSE)</f>
        <v xml:space="preserve"> Contingency Planning</v>
      </c>
      <c r="C270" s="13" t="str">
        <f>TRIM(VLOOKUP(D270,'Ref-NIST 800-53 (Rev. 4)'!A:C,3,FALSE))</f>
        <v>ALTERNATE PROCESSING SITE</v>
      </c>
      <c r="D270" s="12" t="s">
        <v>106</v>
      </c>
      <c r="E270" s="13" t="str">
        <f>TRIM(VLOOKUP(G270,'Ref-ALL NIST 800-53 Controls'!A:F,6,FALSE))</f>
        <v>PRIORITY OF SERVICE</v>
      </c>
      <c r="F270" s="55">
        <v>3</v>
      </c>
      <c r="G270" s="2" t="str">
        <f t="shared" si="24"/>
        <v>CP-7-3</v>
      </c>
      <c r="H270" s="17" t="s">
        <v>609</v>
      </c>
      <c r="I270" s="13" t="str">
        <f t="shared" si="26"/>
        <v>N</v>
      </c>
      <c r="J270" s="13"/>
      <c r="K270" s="13" t="str">
        <f>_xlfn.IFNA(VLOOKUP(G270,'Ref-LI-SaaS Baseline'!$D$2:$G$128,3,FALSE),"")</f>
        <v/>
      </c>
      <c r="L270" s="13" t="str">
        <f t="shared" si="27"/>
        <v>Y</v>
      </c>
      <c r="M270" s="13" t="str">
        <f>IFERROR(VLOOKUP(G270,'Important Notes'!I:I,1,FALSE)," ")</f>
        <v>CP-7-3</v>
      </c>
      <c r="N270" s="13" t="str">
        <f t="shared" si="28"/>
        <v>Y</v>
      </c>
      <c r="O270" s="13" t="str">
        <f>IFERROR(VLOOKUP(G270,'Important Notes'!D:D,1,FALSE)," ")</f>
        <v>CP-7-3</v>
      </c>
      <c r="P270" s="13" t="str">
        <f>VLOOKUP(D270,'Ref-NIST 800-53 (Rev. 4)'!A:D,4,FALSE)</f>
        <v>P1</v>
      </c>
      <c r="Q270" s="13" t="s">
        <v>1152</v>
      </c>
    </row>
    <row r="271" spans="1:17">
      <c r="A271" s="13" t="str">
        <f t="shared" si="25"/>
        <v>CP</v>
      </c>
      <c r="B271" s="13" t="str">
        <f>VLOOKUP(A271,'Ref-Families'!A:B,2,FALSE)</f>
        <v xml:space="preserve"> Contingency Planning</v>
      </c>
      <c r="C271" s="13" t="str">
        <f>TRIM(VLOOKUP(D271,'Ref-NIST 800-53 (Rev. 4)'!A:C,3,FALSE))</f>
        <v>ALTERNATE PROCESSING SITE</v>
      </c>
      <c r="D271" s="12" t="s">
        <v>106</v>
      </c>
      <c r="E271" s="13" t="str">
        <f>TRIM(VLOOKUP(G271,'Ref-ALL NIST 800-53 Controls'!A:F,6,FALSE))</f>
        <v>PREPARATION FOR USE</v>
      </c>
      <c r="F271" s="55">
        <v>4</v>
      </c>
      <c r="G271" s="2" t="str">
        <f t="shared" si="24"/>
        <v>CP-7-4</v>
      </c>
      <c r="H271" s="17" t="s">
        <v>661</v>
      </c>
      <c r="I271" s="13" t="str">
        <f t="shared" si="26"/>
        <v>N</v>
      </c>
      <c r="J271" s="13"/>
      <c r="K271" s="13" t="str">
        <f>_xlfn.IFNA(VLOOKUP(G271,'Ref-LI-SaaS Baseline'!$D$2:$G$128,3,FALSE),"")</f>
        <v/>
      </c>
      <c r="L271" s="13" t="str">
        <f t="shared" si="27"/>
        <v>N</v>
      </c>
      <c r="M271" s="13" t="str">
        <f>IFERROR(VLOOKUP(G271,'Important Notes'!I:I,1,FALSE)," ")</f>
        <v xml:space="preserve"> </v>
      </c>
      <c r="N271" s="13" t="str">
        <f t="shared" si="28"/>
        <v>Y</v>
      </c>
      <c r="O271" s="13" t="str">
        <f>IFERROR(VLOOKUP(G271,'Important Notes'!D:D,1,FALSE)," ")</f>
        <v>CP-7-4</v>
      </c>
      <c r="P271" s="13" t="str">
        <f>VLOOKUP(D271,'Ref-NIST 800-53 (Rev. 4)'!A:D,4,FALSE)</f>
        <v>P1</v>
      </c>
      <c r="Q271" s="13" t="s">
        <v>1152</v>
      </c>
    </row>
    <row r="272" spans="1:17">
      <c r="A272" s="13" t="str">
        <f t="shared" si="25"/>
        <v>CP</v>
      </c>
      <c r="B272" s="13" t="str">
        <f>VLOOKUP(A272,'Ref-Families'!A:B,2,FALSE)</f>
        <v xml:space="preserve"> Contingency Planning</v>
      </c>
      <c r="C272" s="13" t="str">
        <f>TRIM(VLOOKUP(D272,'Ref-NIST 800-53 (Rev. 4)'!A:C,3,FALSE))</f>
        <v>ALTERNATE PROCESSING SITE</v>
      </c>
      <c r="D272" s="12" t="s">
        <v>106</v>
      </c>
      <c r="E272" s="13" t="str">
        <f>TRIM(VLOOKUP(G272,'Ref-ALL NIST 800-53 Controls'!A:F,6,FALSE))</f>
        <v>EQUIVALENT INFORMATION SECURITY SAFEGUARDS</v>
      </c>
      <c r="F272" s="55">
        <v>5</v>
      </c>
      <c r="G272" s="2" t="str">
        <f t="shared" si="24"/>
        <v>CP-7-5</v>
      </c>
      <c r="H272" s="17" t="s">
        <v>611</v>
      </c>
      <c r="I272" s="13" t="str">
        <f t="shared" si="26"/>
        <v>N</v>
      </c>
      <c r="J272" s="13"/>
      <c r="K272" s="13" t="str">
        <f>_xlfn.IFNA(VLOOKUP(G272,'Ref-LI-SaaS Baseline'!$D$2:$G$128,3,FALSE),"")</f>
        <v/>
      </c>
      <c r="L272" s="13" t="str">
        <f t="shared" si="27"/>
        <v>N</v>
      </c>
      <c r="M272" s="13" t="str">
        <f>IFERROR(VLOOKUP(G272,'Important Notes'!I:I,1,FALSE)," ")</f>
        <v xml:space="preserve"> </v>
      </c>
      <c r="N272" s="13" t="str">
        <f t="shared" si="28"/>
        <v>N</v>
      </c>
      <c r="O272" s="13" t="str">
        <f>IFERROR(VLOOKUP(G272,'Important Notes'!D:D,1,FALSE)," ")</f>
        <v xml:space="preserve"> </v>
      </c>
      <c r="P272" s="13" t="str">
        <f>VLOOKUP(D272,'Ref-NIST 800-53 (Rev. 4)'!A:D,4,FALSE)</f>
        <v>P1</v>
      </c>
      <c r="Q272" s="13" t="s">
        <v>1152</v>
      </c>
    </row>
    <row r="273" spans="1:17">
      <c r="A273" s="13" t="str">
        <f t="shared" si="25"/>
        <v>CP</v>
      </c>
      <c r="B273" s="13" t="str">
        <f>VLOOKUP(A273,'Ref-Families'!A:B,2,FALSE)</f>
        <v xml:space="preserve"> Contingency Planning</v>
      </c>
      <c r="C273" s="13" t="str">
        <f>TRIM(VLOOKUP(D273,'Ref-NIST 800-53 (Rev. 4)'!A:C,3,FALSE))</f>
        <v>ALTERNATE PROCESSING SITE</v>
      </c>
      <c r="D273" s="12" t="s">
        <v>106</v>
      </c>
      <c r="E273" s="13" t="str">
        <f>TRIM(VLOOKUP(G273,'Ref-ALL NIST 800-53 Controls'!A:F,6,FALSE))</f>
        <v>INABILITY TO RETURN TO PRIMARY SITE</v>
      </c>
      <c r="F273" s="55">
        <v>6</v>
      </c>
      <c r="G273" s="2" t="str">
        <f t="shared" si="24"/>
        <v>CP-7-6</v>
      </c>
      <c r="H273" s="17" t="s">
        <v>609</v>
      </c>
      <c r="I273" s="13" t="str">
        <f t="shared" si="26"/>
        <v>N</v>
      </c>
      <c r="J273" s="13"/>
      <c r="K273" s="13" t="str">
        <f>_xlfn.IFNA(VLOOKUP(G273,'Ref-LI-SaaS Baseline'!$D$2:$G$128,3,FALSE),"")</f>
        <v/>
      </c>
      <c r="L273" s="13" t="str">
        <f t="shared" si="27"/>
        <v>N</v>
      </c>
      <c r="M273" s="13" t="str">
        <f>IFERROR(VLOOKUP(G273,'Important Notes'!I:I,1,FALSE)," ")</f>
        <v xml:space="preserve"> </v>
      </c>
      <c r="N273" s="13" t="str">
        <f t="shared" si="28"/>
        <v>N</v>
      </c>
      <c r="O273" s="13" t="str">
        <f>IFERROR(VLOOKUP(G273,'Important Notes'!D:D,1,FALSE)," ")</f>
        <v xml:space="preserve"> </v>
      </c>
      <c r="P273" s="13" t="str">
        <f>VLOOKUP(D273,'Ref-NIST 800-53 (Rev. 4)'!A:D,4,FALSE)</f>
        <v>P1</v>
      </c>
      <c r="Q273" s="13" t="s">
        <v>1152</v>
      </c>
    </row>
    <row r="274" spans="1:17">
      <c r="A274" s="13" t="str">
        <f t="shared" si="25"/>
        <v>CP</v>
      </c>
      <c r="B274" s="13" t="str">
        <f>VLOOKUP(A274,'Ref-Families'!A:B,2,FALSE)</f>
        <v xml:space="preserve"> Contingency Planning</v>
      </c>
      <c r="C274" s="13" t="str">
        <f>TRIM(VLOOKUP(D274,'Ref-NIST 800-53 (Rev. 4)'!A:C,3,FALSE))</f>
        <v>TELECOMMUNICATIONS SERVICES</v>
      </c>
      <c r="D274" s="12" t="s">
        <v>356</v>
      </c>
      <c r="E274" s="13" t="str">
        <f>TRIM(VLOOKUP(G274,'Ref-ALL NIST 800-53 Controls'!A:F,6,FALSE))</f>
        <v/>
      </c>
      <c r="F274" s="55">
        <v>0</v>
      </c>
      <c r="G274" s="2" t="str">
        <f t="shared" si="24"/>
        <v>CP-8-0</v>
      </c>
      <c r="H274" s="17" t="s">
        <v>662</v>
      </c>
      <c r="I274" s="13" t="str">
        <f t="shared" si="26"/>
        <v>N</v>
      </c>
      <c r="J274" s="13"/>
      <c r="K274" s="13" t="str">
        <f>_xlfn.IFNA(VLOOKUP(G274,'Ref-LI-SaaS Baseline'!$D$2:$G$128,3,FALSE),"")</f>
        <v/>
      </c>
      <c r="L274" s="13" t="str">
        <f t="shared" si="27"/>
        <v>Y</v>
      </c>
      <c r="M274" s="13" t="str">
        <f>IFERROR(VLOOKUP(G274,'Important Notes'!I:I,1,FALSE)," ")</f>
        <v>CP-8-0</v>
      </c>
      <c r="N274" s="13" t="str">
        <f t="shared" si="28"/>
        <v>Y</v>
      </c>
      <c r="O274" s="13" t="str">
        <f>IFERROR(VLOOKUP(G274,'Important Notes'!D:D,1,FALSE)," ")</f>
        <v>CP-8-0</v>
      </c>
      <c r="P274" s="13" t="str">
        <f>VLOOKUP(D274,'Ref-NIST 800-53 (Rev. 4)'!A:D,4,FALSE)</f>
        <v>P1</v>
      </c>
      <c r="Q274" s="13" t="s">
        <v>1152</v>
      </c>
    </row>
    <row r="275" spans="1:17">
      <c r="A275" s="13" t="str">
        <f t="shared" si="25"/>
        <v>CP</v>
      </c>
      <c r="B275" s="13" t="str">
        <f>VLOOKUP(A275,'Ref-Families'!A:B,2,FALSE)</f>
        <v xml:space="preserve"> Contingency Planning</v>
      </c>
      <c r="C275" s="13" t="str">
        <f>TRIM(VLOOKUP(D275,'Ref-NIST 800-53 (Rev. 4)'!A:C,3,FALSE))</f>
        <v>TELECOMMUNICATIONS SERVICES</v>
      </c>
      <c r="D275" s="12" t="s">
        <v>356</v>
      </c>
      <c r="E275" s="13" t="str">
        <f>TRIM(VLOOKUP(G275,'Ref-ALL NIST 800-53 Controls'!A:F,6,FALSE))</f>
        <v>PRIORITY OF SERVICE PROVISIONS</v>
      </c>
      <c r="F275" s="55">
        <v>1</v>
      </c>
      <c r="G275" s="2" t="str">
        <f t="shared" si="24"/>
        <v>CP-8-1</v>
      </c>
      <c r="H275" s="17" t="s">
        <v>609</v>
      </c>
      <c r="I275" s="13" t="str">
        <f t="shared" si="26"/>
        <v>N</v>
      </c>
      <c r="J275" s="13"/>
      <c r="K275" s="13" t="str">
        <f>_xlfn.IFNA(VLOOKUP(G275,'Ref-LI-SaaS Baseline'!$D$2:$G$128,3,FALSE),"")</f>
        <v/>
      </c>
      <c r="L275" s="13" t="str">
        <f t="shared" si="27"/>
        <v>Y</v>
      </c>
      <c r="M275" s="13" t="str">
        <f>IFERROR(VLOOKUP(G275,'Important Notes'!I:I,1,FALSE)," ")</f>
        <v>CP-8-1</v>
      </c>
      <c r="N275" s="13" t="str">
        <f t="shared" si="28"/>
        <v>Y</v>
      </c>
      <c r="O275" s="13" t="str">
        <f>IFERROR(VLOOKUP(G275,'Important Notes'!D:D,1,FALSE)," ")</f>
        <v>CP-8-1</v>
      </c>
      <c r="P275" s="13" t="str">
        <f>VLOOKUP(D275,'Ref-NIST 800-53 (Rev. 4)'!A:D,4,FALSE)</f>
        <v>P1</v>
      </c>
      <c r="Q275" s="13" t="s">
        <v>1152</v>
      </c>
    </row>
    <row r="276" spans="1:17">
      <c r="A276" s="13" t="str">
        <f t="shared" si="25"/>
        <v>CP</v>
      </c>
      <c r="B276" s="13" t="str">
        <f>VLOOKUP(A276,'Ref-Families'!A:B,2,FALSE)</f>
        <v xml:space="preserve"> Contingency Planning</v>
      </c>
      <c r="C276" s="13" t="str">
        <f>TRIM(VLOOKUP(D276,'Ref-NIST 800-53 (Rev. 4)'!A:C,3,FALSE))</f>
        <v>TELECOMMUNICATIONS SERVICES</v>
      </c>
      <c r="D276" s="12" t="s">
        <v>356</v>
      </c>
      <c r="E276" s="13" t="str">
        <f>TRIM(VLOOKUP(G276,'Ref-ALL NIST 800-53 Controls'!A:F,6,FALSE))</f>
        <v>SINGLE POINTS OF FAILURE</v>
      </c>
      <c r="F276" s="55">
        <v>2</v>
      </c>
      <c r="G276" s="2" t="str">
        <f t="shared" si="24"/>
        <v>CP-8-2</v>
      </c>
      <c r="H276" s="17" t="s">
        <v>609</v>
      </c>
      <c r="I276" s="13" t="str">
        <f t="shared" si="26"/>
        <v>N</v>
      </c>
      <c r="J276" s="13"/>
      <c r="K276" s="13" t="str">
        <f>_xlfn.IFNA(VLOOKUP(G276,'Ref-LI-SaaS Baseline'!$D$2:$G$128,3,FALSE),"")</f>
        <v/>
      </c>
      <c r="L276" s="13" t="str">
        <f t="shared" si="27"/>
        <v>Y</v>
      </c>
      <c r="M276" s="13" t="str">
        <f>IFERROR(VLOOKUP(G276,'Important Notes'!I:I,1,FALSE)," ")</f>
        <v>CP-8-2</v>
      </c>
      <c r="N276" s="13" t="str">
        <f t="shared" si="28"/>
        <v>Y</v>
      </c>
      <c r="O276" s="13" t="str">
        <f>IFERROR(VLOOKUP(G276,'Important Notes'!D:D,1,FALSE)," ")</f>
        <v>CP-8-2</v>
      </c>
      <c r="P276" s="13" t="str">
        <f>VLOOKUP(D276,'Ref-NIST 800-53 (Rev. 4)'!A:D,4,FALSE)</f>
        <v>P1</v>
      </c>
      <c r="Q276" s="13" t="s">
        <v>1152</v>
      </c>
    </row>
    <row r="277" spans="1:17">
      <c r="A277" s="13" t="str">
        <f t="shared" si="25"/>
        <v>CP</v>
      </c>
      <c r="B277" s="13" t="str">
        <f>VLOOKUP(A277,'Ref-Families'!A:B,2,FALSE)</f>
        <v xml:space="preserve"> Contingency Planning</v>
      </c>
      <c r="C277" s="13" t="str">
        <f>TRIM(VLOOKUP(D277,'Ref-NIST 800-53 (Rev. 4)'!A:C,3,FALSE))</f>
        <v>TELECOMMUNICATIONS SERVICES</v>
      </c>
      <c r="D277" s="12" t="s">
        <v>356</v>
      </c>
      <c r="E277" s="13" t="str">
        <f>TRIM(VLOOKUP(G277,'Ref-ALL NIST 800-53 Controls'!A:F,6,FALSE))</f>
        <v>SEPARATION OF PRIMARY / ALTERNATE PROVIDERS</v>
      </c>
      <c r="F277" s="55">
        <v>3</v>
      </c>
      <c r="G277" s="2" t="str">
        <f t="shared" si="24"/>
        <v>CP-8-3</v>
      </c>
      <c r="H277" s="17" t="s">
        <v>609</v>
      </c>
      <c r="I277" s="13" t="str">
        <f t="shared" si="26"/>
        <v>N</v>
      </c>
      <c r="J277" s="13"/>
      <c r="K277" s="13" t="str">
        <f>_xlfn.IFNA(VLOOKUP(G277,'Ref-LI-SaaS Baseline'!$D$2:$G$128,3,FALSE),"")</f>
        <v/>
      </c>
      <c r="L277" s="13" t="str">
        <f t="shared" si="27"/>
        <v>N</v>
      </c>
      <c r="M277" s="13" t="str">
        <f>IFERROR(VLOOKUP(G277,'Important Notes'!I:I,1,FALSE)," ")</f>
        <v xml:space="preserve"> </v>
      </c>
      <c r="N277" s="13" t="str">
        <f t="shared" si="28"/>
        <v>Y</v>
      </c>
      <c r="O277" s="13" t="str">
        <f>IFERROR(VLOOKUP(G277,'Important Notes'!D:D,1,FALSE)," ")</f>
        <v>CP-8-3</v>
      </c>
      <c r="P277" s="13" t="str">
        <f>VLOOKUP(D277,'Ref-NIST 800-53 (Rev. 4)'!A:D,4,FALSE)</f>
        <v>P1</v>
      </c>
      <c r="Q277" s="13" t="s">
        <v>1152</v>
      </c>
    </row>
    <row r="278" spans="1:17">
      <c r="A278" s="13" t="str">
        <f t="shared" si="25"/>
        <v>CP</v>
      </c>
      <c r="B278" s="13" t="str">
        <f>VLOOKUP(A278,'Ref-Families'!A:B,2,FALSE)</f>
        <v xml:space="preserve"> Contingency Planning</v>
      </c>
      <c r="C278" s="13" t="str">
        <f>TRIM(VLOOKUP(D278,'Ref-NIST 800-53 (Rev. 4)'!A:C,3,FALSE))</f>
        <v>TELECOMMUNICATIONS SERVICES</v>
      </c>
      <c r="D278" s="12" t="s">
        <v>356</v>
      </c>
      <c r="E278" s="13" t="str">
        <f>TRIM(VLOOKUP(G278,'Ref-ALL NIST 800-53 Controls'!A:F,6,FALSE))</f>
        <v>PROVIDER CONTINGENCY PLAN</v>
      </c>
      <c r="F278" s="55">
        <v>4</v>
      </c>
      <c r="G278" s="2" t="str">
        <f t="shared" si="24"/>
        <v>CP-8-4</v>
      </c>
      <c r="H278" s="17" t="s">
        <v>609</v>
      </c>
      <c r="I278" s="13" t="str">
        <f t="shared" si="26"/>
        <v>N</v>
      </c>
      <c r="J278" s="13"/>
      <c r="K278" s="13" t="str">
        <f>_xlfn.IFNA(VLOOKUP(G278,'Ref-LI-SaaS Baseline'!$D$2:$G$128,3,FALSE),"")</f>
        <v/>
      </c>
      <c r="L278" s="13" t="str">
        <f t="shared" si="27"/>
        <v>N</v>
      </c>
      <c r="M278" s="13" t="str">
        <f>IFERROR(VLOOKUP(G278,'Important Notes'!I:I,1,FALSE)," ")</f>
        <v xml:space="preserve"> </v>
      </c>
      <c r="N278" s="13" t="str">
        <f t="shared" si="28"/>
        <v>Y</v>
      </c>
      <c r="O278" s="13" t="str">
        <f>IFERROR(VLOOKUP(G278,'Important Notes'!D:D,1,FALSE)," ")</f>
        <v>CP-8-4</v>
      </c>
      <c r="P278" s="13" t="str">
        <f>VLOOKUP(D278,'Ref-NIST 800-53 (Rev. 4)'!A:D,4,FALSE)</f>
        <v>P1</v>
      </c>
      <c r="Q278" s="13" t="s">
        <v>1152</v>
      </c>
    </row>
    <row r="279" spans="1:17">
      <c r="A279" s="13" t="str">
        <f t="shared" si="25"/>
        <v>CP</v>
      </c>
      <c r="B279" s="13" t="str">
        <f>VLOOKUP(A279,'Ref-Families'!A:B,2,FALSE)</f>
        <v xml:space="preserve"> Contingency Planning</v>
      </c>
      <c r="C279" s="13" t="str">
        <f>TRIM(VLOOKUP(D279,'Ref-NIST 800-53 (Rev. 4)'!A:C,3,FALSE))</f>
        <v>TELECOMMUNICATIONS SERVICES</v>
      </c>
      <c r="D279" s="12" t="s">
        <v>356</v>
      </c>
      <c r="E279" s="13" t="str">
        <f>TRIM(VLOOKUP(G279,'Ref-ALL NIST 800-53 Controls'!A:F,6,FALSE))</f>
        <v>ALTERNATE TELECOMMUNICATION SERVICE TESTING</v>
      </c>
      <c r="F279" s="55">
        <v>5</v>
      </c>
      <c r="G279" s="2" t="str">
        <f t="shared" si="24"/>
        <v>CP-8-5</v>
      </c>
      <c r="H279" s="17" t="s">
        <v>609</v>
      </c>
      <c r="I279" s="13" t="str">
        <f t="shared" si="26"/>
        <v>N</v>
      </c>
      <c r="J279" s="13"/>
      <c r="K279" s="13" t="str">
        <f>_xlfn.IFNA(VLOOKUP(G279,'Ref-LI-SaaS Baseline'!$D$2:$G$128,3,FALSE),"")</f>
        <v/>
      </c>
      <c r="L279" s="13" t="str">
        <f t="shared" si="27"/>
        <v>N</v>
      </c>
      <c r="M279" s="13" t="str">
        <f>IFERROR(VLOOKUP(G279,'Important Notes'!I:I,1,FALSE)," ")</f>
        <v xml:space="preserve"> </v>
      </c>
      <c r="N279" s="13" t="str">
        <f t="shared" si="28"/>
        <v>N</v>
      </c>
      <c r="O279" s="13" t="str">
        <f>IFERROR(VLOOKUP(G279,'Important Notes'!D:D,1,FALSE)," ")</f>
        <v xml:space="preserve"> </v>
      </c>
      <c r="P279" s="13" t="str">
        <f>VLOOKUP(D279,'Ref-NIST 800-53 (Rev. 4)'!A:D,4,FALSE)</f>
        <v>P1</v>
      </c>
      <c r="Q279" s="13" t="s">
        <v>1152</v>
      </c>
    </row>
    <row r="280" spans="1:17">
      <c r="A280" s="13" t="str">
        <f t="shared" si="25"/>
        <v>CP</v>
      </c>
      <c r="B280" s="13" t="str">
        <f>VLOOKUP(A280,'Ref-Families'!A:B,2,FALSE)</f>
        <v xml:space="preserve"> Contingency Planning</v>
      </c>
      <c r="C280" s="13" t="str">
        <f>TRIM(VLOOKUP(D280,'Ref-NIST 800-53 (Rev. 4)'!A:C,3,FALSE))</f>
        <v>INFORMATION SYSTEM BACKUP</v>
      </c>
      <c r="D280" s="12" t="s">
        <v>111</v>
      </c>
      <c r="E280" s="13" t="str">
        <f>TRIM(VLOOKUP(G280,'Ref-ALL NIST 800-53 Controls'!A:F,6,FALSE))</f>
        <v/>
      </c>
      <c r="F280" s="55">
        <v>0</v>
      </c>
      <c r="G280" s="2" t="str">
        <f t="shared" si="24"/>
        <v>CP-9-0</v>
      </c>
      <c r="H280" s="17" t="s">
        <v>663</v>
      </c>
      <c r="I280" s="13" t="str">
        <f t="shared" si="26"/>
        <v>Y</v>
      </c>
      <c r="J280" s="13" t="str">
        <f t="shared" ref="J280:J315" si="29">G280</f>
        <v>CP-9-0</v>
      </c>
      <c r="K280" s="13" t="str">
        <f>_xlfn.IFNA(VLOOKUP(G280,'Ref-LI-SaaS Baseline'!$D$2:$G$128,3,FALSE),"")</f>
        <v>Document and Assess</v>
      </c>
      <c r="L280" s="13" t="str">
        <f t="shared" si="27"/>
        <v>Y</v>
      </c>
      <c r="M280" s="13" t="str">
        <f>IFERROR(VLOOKUP(G280,'Important Notes'!I:I,1,FALSE)," ")</f>
        <v>CP-9-0</v>
      </c>
      <c r="N280" s="13" t="str">
        <f t="shared" si="28"/>
        <v>Y</v>
      </c>
      <c r="O280" s="13" t="str">
        <f>IFERROR(VLOOKUP(G280,'Important Notes'!D:D,1,FALSE)," ")</f>
        <v>CP-9-0</v>
      </c>
      <c r="P280" s="13" t="str">
        <f>VLOOKUP(D280,'Ref-NIST 800-53 (Rev. 4)'!A:D,4,FALSE)</f>
        <v>P1</v>
      </c>
      <c r="Q280" s="13" t="s">
        <v>1152</v>
      </c>
    </row>
    <row r="281" spans="1:17">
      <c r="A281" s="13" t="str">
        <f t="shared" si="25"/>
        <v>CP</v>
      </c>
      <c r="B281" s="13" t="str">
        <f>VLOOKUP(A281,'Ref-Families'!A:B,2,FALSE)</f>
        <v xml:space="preserve"> Contingency Planning</v>
      </c>
      <c r="C281" s="13" t="str">
        <f>TRIM(VLOOKUP(D281,'Ref-NIST 800-53 (Rev. 4)'!A:C,3,FALSE))</f>
        <v>INFORMATION SYSTEM BACKUP</v>
      </c>
      <c r="D281" s="12" t="s">
        <v>111</v>
      </c>
      <c r="E281" s="13" t="str">
        <f>TRIM(VLOOKUP(G281,'Ref-ALL NIST 800-53 Controls'!A:F,6,FALSE))</f>
        <v>TESTING FOR RELIABILITY / INTEGRITY</v>
      </c>
      <c r="F281" s="55">
        <v>1</v>
      </c>
      <c r="G281" s="2" t="str">
        <f t="shared" si="24"/>
        <v>CP-9-1</v>
      </c>
      <c r="H281" s="17" t="s">
        <v>104</v>
      </c>
      <c r="I281" s="13" t="str">
        <f t="shared" si="26"/>
        <v>N</v>
      </c>
      <c r="J281" s="13"/>
      <c r="K281" s="13" t="str">
        <f>_xlfn.IFNA(VLOOKUP(G281,'Ref-LI-SaaS Baseline'!$D$2:$G$128,3,FALSE),"")</f>
        <v/>
      </c>
      <c r="L281" s="13" t="str">
        <f t="shared" si="27"/>
        <v>Y</v>
      </c>
      <c r="M281" s="13" t="str">
        <f>IFERROR(VLOOKUP(G281,'Important Notes'!I:I,1,FALSE)," ")</f>
        <v>CP-9-1</v>
      </c>
      <c r="N281" s="13" t="str">
        <f t="shared" si="28"/>
        <v>Y</v>
      </c>
      <c r="O281" s="13" t="str">
        <f>IFERROR(VLOOKUP(G281,'Important Notes'!D:D,1,FALSE)," ")</f>
        <v>CP-9-1</v>
      </c>
      <c r="P281" s="13" t="str">
        <f>VLOOKUP(D281,'Ref-NIST 800-53 (Rev. 4)'!A:D,4,FALSE)</f>
        <v>P1</v>
      </c>
      <c r="Q281" s="13" t="s">
        <v>1152</v>
      </c>
    </row>
    <row r="282" spans="1:17">
      <c r="A282" s="13" t="str">
        <f t="shared" si="25"/>
        <v>CP</v>
      </c>
      <c r="B282" s="13" t="str">
        <f>VLOOKUP(A282,'Ref-Families'!A:B,2,FALSE)</f>
        <v xml:space="preserve"> Contingency Planning</v>
      </c>
      <c r="C282" s="13" t="str">
        <f>TRIM(VLOOKUP(D282,'Ref-NIST 800-53 (Rev. 4)'!A:C,3,FALSE))</f>
        <v>INFORMATION SYSTEM BACKUP</v>
      </c>
      <c r="D282" s="12" t="s">
        <v>111</v>
      </c>
      <c r="E282" s="13" t="str">
        <f>TRIM(VLOOKUP(G282,'Ref-ALL NIST 800-53 Controls'!A:F,6,FALSE))</f>
        <v>TEST RESTORATION USING SAMPLING</v>
      </c>
      <c r="F282" s="55">
        <v>2</v>
      </c>
      <c r="G282" s="2" t="str">
        <f t="shared" si="24"/>
        <v>CP-9-2</v>
      </c>
      <c r="H282" s="17" t="s">
        <v>104</v>
      </c>
      <c r="I282" s="13" t="str">
        <f t="shared" si="26"/>
        <v>N</v>
      </c>
      <c r="J282" s="13"/>
      <c r="K282" s="13" t="str">
        <f>_xlfn.IFNA(VLOOKUP(G282,'Ref-LI-SaaS Baseline'!$D$2:$G$128,3,FALSE),"")</f>
        <v/>
      </c>
      <c r="L282" s="13" t="str">
        <f t="shared" si="27"/>
        <v>N</v>
      </c>
      <c r="M282" s="13" t="str">
        <f>IFERROR(VLOOKUP(G282,'Important Notes'!I:I,1,FALSE)," ")</f>
        <v xml:space="preserve"> </v>
      </c>
      <c r="N282" s="13" t="str">
        <f t="shared" si="28"/>
        <v>Y</v>
      </c>
      <c r="O282" s="13" t="str">
        <f>IFERROR(VLOOKUP(G282,'Important Notes'!D:D,1,FALSE)," ")</f>
        <v>CP-9-2</v>
      </c>
      <c r="P282" s="13" t="str">
        <f>VLOOKUP(D282,'Ref-NIST 800-53 (Rev. 4)'!A:D,4,FALSE)</f>
        <v>P1</v>
      </c>
      <c r="Q282" s="13" t="s">
        <v>1152</v>
      </c>
    </row>
    <row r="283" spans="1:17">
      <c r="A283" s="13" t="str">
        <f t="shared" si="25"/>
        <v>CP</v>
      </c>
      <c r="B283" s="13" t="str">
        <f>VLOOKUP(A283,'Ref-Families'!A:B,2,FALSE)</f>
        <v xml:space="preserve"> Contingency Planning</v>
      </c>
      <c r="C283" s="13" t="str">
        <f>TRIM(VLOOKUP(D283,'Ref-NIST 800-53 (Rev. 4)'!A:C,3,FALSE))</f>
        <v>INFORMATION SYSTEM BACKUP</v>
      </c>
      <c r="D283" s="12" t="s">
        <v>111</v>
      </c>
      <c r="E283" s="13" t="str">
        <f>TRIM(VLOOKUP(G283,'Ref-ALL NIST 800-53 Controls'!A:F,6,FALSE))</f>
        <v>SEPARATE STORAGE FOR CRITICAL INFORMATION</v>
      </c>
      <c r="F283" s="55">
        <v>3</v>
      </c>
      <c r="G283" s="2" t="str">
        <f t="shared" si="24"/>
        <v>CP-9-3</v>
      </c>
      <c r="H283" s="17" t="s">
        <v>112</v>
      </c>
      <c r="I283" s="13" t="str">
        <f t="shared" si="26"/>
        <v>N</v>
      </c>
      <c r="J283" s="13"/>
      <c r="K283" s="13" t="str">
        <f>_xlfn.IFNA(VLOOKUP(G283,'Ref-LI-SaaS Baseline'!$D$2:$G$128,3,FALSE),"")</f>
        <v/>
      </c>
      <c r="L283" s="13" t="str">
        <f t="shared" si="27"/>
        <v>Y</v>
      </c>
      <c r="M283" s="13" t="str">
        <f>IFERROR(VLOOKUP(G283,'Important Notes'!I:I,1,FALSE)," ")</f>
        <v>CP-9-3</v>
      </c>
      <c r="N283" s="13" t="str">
        <f t="shared" si="28"/>
        <v>Y</v>
      </c>
      <c r="O283" s="13" t="str">
        <f>IFERROR(VLOOKUP(G283,'Important Notes'!D:D,1,FALSE)," ")</f>
        <v>CP-9-3</v>
      </c>
      <c r="P283" s="13" t="str">
        <f>VLOOKUP(D283,'Ref-NIST 800-53 (Rev. 4)'!A:D,4,FALSE)</f>
        <v>P1</v>
      </c>
      <c r="Q283" s="13" t="s">
        <v>1152</v>
      </c>
    </row>
    <row r="284" spans="1:17">
      <c r="A284" s="13" t="str">
        <f t="shared" si="25"/>
        <v>CP</v>
      </c>
      <c r="B284" s="13" t="str">
        <f>VLOOKUP(A284,'Ref-Families'!A:B,2,FALSE)</f>
        <v xml:space="preserve"> Contingency Planning</v>
      </c>
      <c r="C284" s="13" t="str">
        <f>TRIM(VLOOKUP(D284,'Ref-NIST 800-53 (Rev. 4)'!A:C,3,FALSE))</f>
        <v>INFORMATION SYSTEM BACKUP</v>
      </c>
      <c r="D284" s="12" t="s">
        <v>111</v>
      </c>
      <c r="E284" s="13" t="str">
        <f>TRIM(VLOOKUP(G284,'Ref-ALL NIST 800-53 Controls'!A:F,6,FALSE))</f>
        <v>PROTECTION FROM UNAUTHORIZED MODIFICATION</v>
      </c>
      <c r="F284" s="55">
        <v>4</v>
      </c>
      <c r="G284" s="2" t="str">
        <f t="shared" si="24"/>
        <v>CP-9-4</v>
      </c>
      <c r="H284" s="17" t="s">
        <v>611</v>
      </c>
      <c r="I284" s="13" t="str">
        <f t="shared" si="26"/>
        <v>N</v>
      </c>
      <c r="J284" s="13"/>
      <c r="K284" s="13" t="str">
        <f>_xlfn.IFNA(VLOOKUP(G284,'Ref-LI-SaaS Baseline'!$D$2:$G$128,3,FALSE),"")</f>
        <v/>
      </c>
      <c r="L284" s="13" t="str">
        <f t="shared" si="27"/>
        <v>N</v>
      </c>
      <c r="M284" s="13" t="str">
        <f>IFERROR(VLOOKUP(G284,'Important Notes'!I:I,1,FALSE)," ")</f>
        <v xml:space="preserve"> </v>
      </c>
      <c r="N284" s="13" t="str">
        <f t="shared" si="28"/>
        <v>N</v>
      </c>
      <c r="O284" s="13" t="str">
        <f>IFERROR(VLOOKUP(G284,'Important Notes'!D:D,1,FALSE)," ")</f>
        <v xml:space="preserve"> </v>
      </c>
      <c r="P284" s="13" t="str">
        <f>VLOOKUP(D284,'Ref-NIST 800-53 (Rev. 4)'!A:D,4,FALSE)</f>
        <v>P1</v>
      </c>
      <c r="Q284" s="13" t="s">
        <v>1152</v>
      </c>
    </row>
    <row r="285" spans="1:17">
      <c r="A285" s="13" t="str">
        <f t="shared" si="25"/>
        <v>CP</v>
      </c>
      <c r="B285" s="13" t="str">
        <f>VLOOKUP(A285,'Ref-Families'!A:B,2,FALSE)</f>
        <v xml:space="preserve"> Contingency Planning</v>
      </c>
      <c r="C285" s="13" t="str">
        <f>TRIM(VLOOKUP(D285,'Ref-NIST 800-53 (Rev. 4)'!A:C,3,FALSE))</f>
        <v>INFORMATION SYSTEM BACKUP</v>
      </c>
      <c r="D285" s="12" t="s">
        <v>111</v>
      </c>
      <c r="E285" s="13" t="str">
        <f>TRIM(VLOOKUP(G285,'Ref-ALL NIST 800-53 Controls'!A:F,6,FALSE))</f>
        <v>TRANSFER TO ALTERNATE STORAGE SITE</v>
      </c>
      <c r="F285" s="55">
        <v>5</v>
      </c>
      <c r="G285" s="2" t="str">
        <f t="shared" si="24"/>
        <v>CP-9-5</v>
      </c>
      <c r="H285" s="17" t="s">
        <v>609</v>
      </c>
      <c r="I285" s="13" t="str">
        <f t="shared" si="26"/>
        <v>N</v>
      </c>
      <c r="J285" s="13"/>
      <c r="K285" s="13" t="str">
        <f>_xlfn.IFNA(VLOOKUP(G285,'Ref-LI-SaaS Baseline'!$D$2:$G$128,3,FALSE),"")</f>
        <v/>
      </c>
      <c r="L285" s="13" t="str">
        <f t="shared" si="27"/>
        <v>N</v>
      </c>
      <c r="M285" s="13" t="str">
        <f>IFERROR(VLOOKUP(G285,'Important Notes'!I:I,1,FALSE)," ")</f>
        <v xml:space="preserve"> </v>
      </c>
      <c r="N285" s="13" t="str">
        <f t="shared" si="28"/>
        <v>Y</v>
      </c>
      <c r="O285" s="13" t="str">
        <f>IFERROR(VLOOKUP(G285,'Important Notes'!D:D,1,FALSE)," ")</f>
        <v>CP-9-5</v>
      </c>
      <c r="P285" s="13" t="str">
        <f>VLOOKUP(D285,'Ref-NIST 800-53 (Rev. 4)'!A:D,4,FALSE)</f>
        <v>P1</v>
      </c>
      <c r="Q285" s="13" t="s">
        <v>1152</v>
      </c>
    </row>
    <row r="286" spans="1:17">
      <c r="A286" s="13" t="str">
        <f t="shared" si="25"/>
        <v>CP</v>
      </c>
      <c r="B286" s="13" t="str">
        <f>VLOOKUP(A286,'Ref-Families'!A:B,2,FALSE)</f>
        <v xml:space="preserve"> Contingency Planning</v>
      </c>
      <c r="C286" s="13" t="str">
        <f>TRIM(VLOOKUP(D286,'Ref-NIST 800-53 (Rev. 4)'!A:C,3,FALSE))</f>
        <v>INFORMATION SYSTEM BACKUP</v>
      </c>
      <c r="D286" s="12" t="s">
        <v>111</v>
      </c>
      <c r="E286" s="13" t="str">
        <f>TRIM(VLOOKUP(G286,'Ref-ALL NIST 800-53 Controls'!A:F,6,FALSE))</f>
        <v>REDUNDANT SECONDARY SYSTEM</v>
      </c>
      <c r="F286" s="55">
        <v>6</v>
      </c>
      <c r="G286" s="2" t="str">
        <f t="shared" si="24"/>
        <v>CP-9-6</v>
      </c>
      <c r="H286" s="17" t="s">
        <v>113</v>
      </c>
      <c r="I286" s="13" t="str">
        <f t="shared" si="26"/>
        <v>N</v>
      </c>
      <c r="J286" s="13"/>
      <c r="K286" s="13" t="str">
        <f>_xlfn.IFNA(VLOOKUP(G286,'Ref-LI-SaaS Baseline'!$D$2:$G$128,3,FALSE),"")</f>
        <v/>
      </c>
      <c r="L286" s="13" t="str">
        <f t="shared" si="27"/>
        <v>N</v>
      </c>
      <c r="M286" s="13" t="str">
        <f>IFERROR(VLOOKUP(G286,'Important Notes'!I:I,1,FALSE)," ")</f>
        <v xml:space="preserve"> </v>
      </c>
      <c r="N286" s="13" t="str">
        <f t="shared" si="28"/>
        <v>N</v>
      </c>
      <c r="O286" s="13" t="str">
        <f>IFERROR(VLOOKUP(G286,'Important Notes'!D:D,1,FALSE)," ")</f>
        <v xml:space="preserve"> </v>
      </c>
      <c r="P286" s="13" t="str">
        <f>VLOOKUP(D286,'Ref-NIST 800-53 (Rev. 4)'!A:D,4,FALSE)</f>
        <v>P1</v>
      </c>
      <c r="Q286" s="13" t="s">
        <v>1152</v>
      </c>
    </row>
    <row r="287" spans="1:17">
      <c r="A287" s="13" t="str">
        <f t="shared" si="25"/>
        <v>CP</v>
      </c>
      <c r="B287" s="13" t="str">
        <f>VLOOKUP(A287,'Ref-Families'!A:B,2,FALSE)</f>
        <v xml:space="preserve"> Contingency Planning</v>
      </c>
      <c r="C287" s="13" t="str">
        <f>TRIM(VLOOKUP(D287,'Ref-NIST 800-53 (Rev. 4)'!A:C,3,FALSE))</f>
        <v>INFORMATION SYSTEM BACKUP</v>
      </c>
      <c r="D287" s="12" t="s">
        <v>111</v>
      </c>
      <c r="E287" s="13" t="str">
        <f>TRIM(VLOOKUP(G287,'Ref-ALL NIST 800-53 Controls'!A:F,6,FALSE))</f>
        <v>DUAL AUTHORIZATION</v>
      </c>
      <c r="F287" s="55">
        <v>7</v>
      </c>
      <c r="G287" s="2" t="str">
        <f t="shared" si="24"/>
        <v>CP-9-7</v>
      </c>
      <c r="H287" s="17" t="s">
        <v>64</v>
      </c>
      <c r="I287" s="13" t="str">
        <f t="shared" si="26"/>
        <v>N</v>
      </c>
      <c r="J287" s="13"/>
      <c r="K287" s="13" t="str">
        <f>_xlfn.IFNA(VLOOKUP(G287,'Ref-LI-SaaS Baseline'!$D$2:$G$128,3,FALSE),"")</f>
        <v/>
      </c>
      <c r="L287" s="13" t="str">
        <f t="shared" si="27"/>
        <v>N</v>
      </c>
      <c r="M287" s="13" t="str">
        <f>IFERROR(VLOOKUP(G287,'Important Notes'!I:I,1,FALSE)," ")</f>
        <v xml:space="preserve"> </v>
      </c>
      <c r="N287" s="13" t="str">
        <f t="shared" si="28"/>
        <v>N</v>
      </c>
      <c r="O287" s="13" t="str">
        <f>IFERROR(VLOOKUP(G287,'Important Notes'!D:D,1,FALSE)," ")</f>
        <v xml:space="preserve"> </v>
      </c>
      <c r="P287" s="13" t="str">
        <f>VLOOKUP(D287,'Ref-NIST 800-53 (Rev. 4)'!A:D,4,FALSE)</f>
        <v>P1</v>
      </c>
      <c r="Q287" s="13" t="s">
        <v>1152</v>
      </c>
    </row>
    <row r="288" spans="1:17">
      <c r="A288" s="13" t="str">
        <f t="shared" si="25"/>
        <v>CP</v>
      </c>
      <c r="B288" s="13" t="str">
        <f>VLOOKUP(A288,'Ref-Families'!A:B,2,FALSE)</f>
        <v xml:space="preserve"> Contingency Planning</v>
      </c>
      <c r="C288" s="13" t="str">
        <f>TRIM(VLOOKUP(D288,'Ref-NIST 800-53 (Rev. 4)'!A:C,3,FALSE))</f>
        <v>INFORMATION SYSTEM RECOVERY AND RECONSTITUTION</v>
      </c>
      <c r="D288" s="12" t="s">
        <v>114</v>
      </c>
      <c r="E288" s="13" t="str">
        <f>TRIM(VLOOKUP(G288,'Ref-ALL NIST 800-53 Controls'!A:F,6,FALSE))</f>
        <v/>
      </c>
      <c r="F288" s="55">
        <v>0</v>
      </c>
      <c r="G288" s="2" t="str">
        <f t="shared" si="24"/>
        <v>CP-10-0</v>
      </c>
      <c r="H288" s="17" t="s">
        <v>664</v>
      </c>
      <c r="I288" s="13" t="str">
        <f t="shared" si="26"/>
        <v>Y</v>
      </c>
      <c r="J288" s="13" t="str">
        <f t="shared" si="29"/>
        <v>CP-10-0</v>
      </c>
      <c r="K288" s="13" t="str">
        <f>_xlfn.IFNA(VLOOKUP(G288,'Ref-LI-SaaS Baseline'!$D$2:$G$128,3,FALSE),"")</f>
        <v>NSO</v>
      </c>
      <c r="L288" s="13" t="str">
        <f t="shared" si="27"/>
        <v>Y</v>
      </c>
      <c r="M288" s="13" t="str">
        <f>IFERROR(VLOOKUP(G288,'Important Notes'!I:I,1,FALSE)," ")</f>
        <v>CP-10-0</v>
      </c>
      <c r="N288" s="13" t="str">
        <f t="shared" si="28"/>
        <v>Y</v>
      </c>
      <c r="O288" s="13" t="str">
        <f>IFERROR(VLOOKUP(G288,'Important Notes'!D:D,1,FALSE)," ")</f>
        <v>CP-10-0</v>
      </c>
      <c r="P288" s="13" t="str">
        <f>VLOOKUP(D288,'Ref-NIST 800-53 (Rev. 4)'!A:D,4,FALSE)</f>
        <v>P1</v>
      </c>
      <c r="Q288" s="13" t="s">
        <v>1152</v>
      </c>
    </row>
    <row r="289" spans="1:17">
      <c r="A289" s="13" t="str">
        <f t="shared" si="25"/>
        <v>CP</v>
      </c>
      <c r="B289" s="13" t="str">
        <f>VLOOKUP(A289,'Ref-Families'!A:B,2,FALSE)</f>
        <v xml:space="preserve"> Contingency Planning</v>
      </c>
      <c r="C289" s="13" t="str">
        <f>TRIM(VLOOKUP(D289,'Ref-NIST 800-53 (Rev. 4)'!A:C,3,FALSE))</f>
        <v>INFORMATION SYSTEM RECOVERY AND RECONSTITUTION</v>
      </c>
      <c r="D289" s="12" t="s">
        <v>114</v>
      </c>
      <c r="E289" s="13" t="str">
        <f>TRIM(VLOOKUP(G289,'Ref-ALL NIST 800-53 Controls'!A:F,6,FALSE))</f>
        <v>CONTINGENCY PLAN TESTING</v>
      </c>
      <c r="F289" s="55">
        <v>1</v>
      </c>
      <c r="G289" s="2" t="str">
        <f t="shared" si="24"/>
        <v>CP-10-1</v>
      </c>
      <c r="H289" s="17" t="s">
        <v>611</v>
      </c>
      <c r="I289" s="13" t="str">
        <f t="shared" si="26"/>
        <v>N</v>
      </c>
      <c r="J289" s="13"/>
      <c r="K289" s="13" t="str">
        <f>_xlfn.IFNA(VLOOKUP(G289,'Ref-LI-SaaS Baseline'!$D$2:$G$128,3,FALSE),"")</f>
        <v/>
      </c>
      <c r="L289" s="13" t="str">
        <f t="shared" si="27"/>
        <v>N</v>
      </c>
      <c r="M289" s="13" t="str">
        <f>IFERROR(VLOOKUP(G289,'Important Notes'!I:I,1,FALSE)," ")</f>
        <v xml:space="preserve"> </v>
      </c>
      <c r="N289" s="13" t="str">
        <f t="shared" si="28"/>
        <v>N</v>
      </c>
      <c r="O289" s="13" t="str">
        <f>IFERROR(VLOOKUP(G289,'Important Notes'!D:D,1,FALSE)," ")</f>
        <v xml:space="preserve"> </v>
      </c>
      <c r="P289" s="13" t="str">
        <f>VLOOKUP(D289,'Ref-NIST 800-53 (Rev. 4)'!A:D,4,FALSE)</f>
        <v>P1</v>
      </c>
      <c r="Q289" s="13" t="s">
        <v>1152</v>
      </c>
    </row>
    <row r="290" spans="1:17">
      <c r="A290" s="13" t="str">
        <f t="shared" si="25"/>
        <v>CP</v>
      </c>
      <c r="B290" s="13" t="str">
        <f>VLOOKUP(A290,'Ref-Families'!A:B,2,FALSE)</f>
        <v xml:space="preserve"> Contingency Planning</v>
      </c>
      <c r="C290" s="13" t="str">
        <f>TRIM(VLOOKUP(D290,'Ref-NIST 800-53 (Rev. 4)'!A:C,3,FALSE))</f>
        <v>INFORMATION SYSTEM RECOVERY AND RECONSTITUTION</v>
      </c>
      <c r="D290" s="12" t="s">
        <v>114</v>
      </c>
      <c r="E290" s="13" t="str">
        <f>TRIM(VLOOKUP(G290,'Ref-ALL NIST 800-53 Controls'!A:F,6,FALSE))</f>
        <v>TRANSACTION RECOVERY</v>
      </c>
      <c r="F290" s="55">
        <v>2</v>
      </c>
      <c r="G290" s="2" t="str">
        <f t="shared" si="24"/>
        <v>CP-10-2</v>
      </c>
      <c r="H290" s="17" t="s">
        <v>609</v>
      </c>
      <c r="I290" s="13" t="str">
        <f t="shared" si="26"/>
        <v>N</v>
      </c>
      <c r="J290" s="13"/>
      <c r="K290" s="13" t="str">
        <f>_xlfn.IFNA(VLOOKUP(G290,'Ref-LI-SaaS Baseline'!$D$2:$G$128,3,FALSE),"")</f>
        <v/>
      </c>
      <c r="L290" s="13" t="str">
        <f t="shared" si="27"/>
        <v>Y</v>
      </c>
      <c r="M290" s="13" t="str">
        <f>IFERROR(VLOOKUP(G290,'Important Notes'!I:I,1,FALSE)," ")</f>
        <v>CP-10-2</v>
      </c>
      <c r="N290" s="13" t="str">
        <f t="shared" si="28"/>
        <v>Y</v>
      </c>
      <c r="O290" s="13" t="str">
        <f>IFERROR(VLOOKUP(G290,'Important Notes'!D:D,1,FALSE)," ")</f>
        <v>CP-10-2</v>
      </c>
      <c r="P290" s="13" t="str">
        <f>VLOOKUP(D290,'Ref-NIST 800-53 (Rev. 4)'!A:D,4,FALSE)</f>
        <v>P1</v>
      </c>
      <c r="Q290" s="13" t="s">
        <v>1152</v>
      </c>
    </row>
    <row r="291" spans="1:17">
      <c r="A291" s="13" t="str">
        <f t="shared" si="25"/>
        <v>CP</v>
      </c>
      <c r="B291" s="13" t="str">
        <f>VLOOKUP(A291,'Ref-Families'!A:B,2,FALSE)</f>
        <v xml:space="preserve"> Contingency Planning</v>
      </c>
      <c r="C291" s="13" t="str">
        <f>TRIM(VLOOKUP(D291,'Ref-NIST 800-53 (Rev. 4)'!A:C,3,FALSE))</f>
        <v>INFORMATION SYSTEM RECOVERY AND RECONSTITUTION</v>
      </c>
      <c r="D291" s="12" t="s">
        <v>114</v>
      </c>
      <c r="E291" s="13" t="str">
        <f>TRIM(VLOOKUP(G291,'Ref-ALL NIST 800-53 Controls'!A:F,6,FALSE))</f>
        <v>COMPENSATING SECURITY CONTROLS</v>
      </c>
      <c r="F291" s="55">
        <v>3</v>
      </c>
      <c r="G291" s="2" t="str">
        <f t="shared" si="24"/>
        <v>CP-10-3</v>
      </c>
      <c r="H291" s="17" t="s">
        <v>611</v>
      </c>
      <c r="I291" s="13" t="str">
        <f t="shared" si="26"/>
        <v>N</v>
      </c>
      <c r="J291" s="13"/>
      <c r="K291" s="13" t="str">
        <f>_xlfn.IFNA(VLOOKUP(G291,'Ref-LI-SaaS Baseline'!$D$2:$G$128,3,FALSE),"")</f>
        <v/>
      </c>
      <c r="L291" s="13" t="str">
        <f t="shared" si="27"/>
        <v>N</v>
      </c>
      <c r="M291" s="13" t="str">
        <f>IFERROR(VLOOKUP(G291,'Important Notes'!I:I,1,FALSE)," ")</f>
        <v xml:space="preserve"> </v>
      </c>
      <c r="N291" s="13" t="str">
        <f t="shared" si="28"/>
        <v>N</v>
      </c>
      <c r="O291" s="13" t="str">
        <f>IFERROR(VLOOKUP(G291,'Important Notes'!D:D,1,FALSE)," ")</f>
        <v xml:space="preserve"> </v>
      </c>
      <c r="P291" s="13" t="str">
        <f>VLOOKUP(D291,'Ref-NIST 800-53 (Rev. 4)'!A:D,4,FALSE)</f>
        <v>P1</v>
      </c>
      <c r="Q291" s="13" t="s">
        <v>1152</v>
      </c>
    </row>
    <row r="292" spans="1:17">
      <c r="A292" s="13" t="str">
        <f t="shared" si="25"/>
        <v>CP</v>
      </c>
      <c r="B292" s="13" t="str">
        <f>VLOOKUP(A292,'Ref-Families'!A:B,2,FALSE)</f>
        <v xml:space="preserve"> Contingency Planning</v>
      </c>
      <c r="C292" s="13" t="str">
        <f>TRIM(VLOOKUP(D292,'Ref-NIST 800-53 (Rev. 4)'!A:C,3,FALSE))</f>
        <v>INFORMATION SYSTEM RECOVERY AND RECONSTITUTION</v>
      </c>
      <c r="D292" s="12" t="s">
        <v>114</v>
      </c>
      <c r="E292" s="13" t="str">
        <f>TRIM(VLOOKUP(G292,'Ref-ALL NIST 800-53 Controls'!A:F,6,FALSE))</f>
        <v>RESTORE WITHIN TIME PERIOD</v>
      </c>
      <c r="F292" s="55">
        <v>4</v>
      </c>
      <c r="G292" s="2" t="str">
        <f t="shared" si="24"/>
        <v>CP-10-4</v>
      </c>
      <c r="H292" s="17" t="s">
        <v>75</v>
      </c>
      <c r="I292" s="13" t="str">
        <f t="shared" si="26"/>
        <v>N</v>
      </c>
      <c r="J292" s="13"/>
      <c r="K292" s="13" t="str">
        <f>_xlfn.IFNA(VLOOKUP(G292,'Ref-LI-SaaS Baseline'!$D$2:$G$128,3,FALSE),"")</f>
        <v/>
      </c>
      <c r="L292" s="13" t="str">
        <f t="shared" si="27"/>
        <v>N</v>
      </c>
      <c r="M292" s="13" t="str">
        <f>IFERROR(VLOOKUP(G292,'Important Notes'!I:I,1,FALSE)," ")</f>
        <v xml:space="preserve"> </v>
      </c>
      <c r="N292" s="13" t="str">
        <f t="shared" si="28"/>
        <v>Y</v>
      </c>
      <c r="O292" s="13" t="str">
        <f>IFERROR(VLOOKUP(G292,'Important Notes'!D:D,1,FALSE)," ")</f>
        <v>CP-10-4</v>
      </c>
      <c r="P292" s="13" t="str">
        <f>VLOOKUP(D292,'Ref-NIST 800-53 (Rev. 4)'!A:D,4,FALSE)</f>
        <v>P1</v>
      </c>
      <c r="Q292" s="13" t="s">
        <v>1152</v>
      </c>
    </row>
    <row r="293" spans="1:17">
      <c r="A293" s="13" t="str">
        <f t="shared" si="25"/>
        <v>CP</v>
      </c>
      <c r="B293" s="13" t="str">
        <f>VLOOKUP(A293,'Ref-Families'!A:B,2,FALSE)</f>
        <v xml:space="preserve"> Contingency Planning</v>
      </c>
      <c r="C293" s="13" t="str">
        <f>TRIM(VLOOKUP(D293,'Ref-NIST 800-53 (Rev. 4)'!A:C,3,FALSE))</f>
        <v>INFORMATION SYSTEM RECOVERY AND RECONSTITUTION</v>
      </c>
      <c r="D293" s="12" t="s">
        <v>114</v>
      </c>
      <c r="E293" s="13" t="str">
        <f>TRIM(VLOOKUP(G293,'Ref-ALL NIST 800-53 Controls'!A:F,6,FALSE))</f>
        <v>FAILOVER CAPABILITY</v>
      </c>
      <c r="F293" s="55">
        <v>5</v>
      </c>
      <c r="G293" s="2" t="str">
        <f t="shared" si="24"/>
        <v>CP-10-5</v>
      </c>
      <c r="H293" s="17" t="s">
        <v>611</v>
      </c>
      <c r="I293" s="13" t="str">
        <f t="shared" si="26"/>
        <v>N</v>
      </c>
      <c r="J293" s="13"/>
      <c r="K293" s="13" t="str">
        <f>_xlfn.IFNA(VLOOKUP(G293,'Ref-LI-SaaS Baseline'!$D$2:$G$128,3,FALSE),"")</f>
        <v/>
      </c>
      <c r="L293" s="13" t="str">
        <f t="shared" si="27"/>
        <v>N</v>
      </c>
      <c r="M293" s="13" t="str">
        <f>IFERROR(VLOOKUP(G293,'Important Notes'!I:I,1,FALSE)," ")</f>
        <v xml:space="preserve"> </v>
      </c>
      <c r="N293" s="13" t="str">
        <f t="shared" si="28"/>
        <v>N</v>
      </c>
      <c r="O293" s="13" t="str">
        <f>IFERROR(VLOOKUP(G293,'Important Notes'!D:D,1,FALSE)," ")</f>
        <v xml:space="preserve"> </v>
      </c>
      <c r="P293" s="13" t="str">
        <f>VLOOKUP(D293,'Ref-NIST 800-53 (Rev. 4)'!A:D,4,FALSE)</f>
        <v>P1</v>
      </c>
      <c r="Q293" s="13" t="s">
        <v>1152</v>
      </c>
    </row>
    <row r="294" spans="1:17">
      <c r="A294" s="13" t="str">
        <f t="shared" si="25"/>
        <v>CP</v>
      </c>
      <c r="B294" s="13" t="str">
        <f>VLOOKUP(A294,'Ref-Families'!A:B,2,FALSE)</f>
        <v xml:space="preserve"> Contingency Planning</v>
      </c>
      <c r="C294" s="13" t="str">
        <f>TRIM(VLOOKUP(D294,'Ref-NIST 800-53 (Rev. 4)'!A:C,3,FALSE))</f>
        <v>INFORMATION SYSTEM RECOVERY AND RECONSTITUTION</v>
      </c>
      <c r="D294" s="12" t="s">
        <v>114</v>
      </c>
      <c r="E294" s="13" t="str">
        <f>TRIM(VLOOKUP(G294,'Ref-ALL NIST 800-53 Controls'!A:F,6,FALSE))</f>
        <v>COMPONENT PROTECTION</v>
      </c>
      <c r="F294" s="55">
        <v>6</v>
      </c>
      <c r="G294" s="2" t="str">
        <f t="shared" si="24"/>
        <v>CP-10-6</v>
      </c>
      <c r="H294" s="17" t="s">
        <v>115</v>
      </c>
      <c r="I294" s="13" t="str">
        <f t="shared" si="26"/>
        <v>N</v>
      </c>
      <c r="J294" s="13"/>
      <c r="K294" s="13" t="str">
        <f>_xlfn.IFNA(VLOOKUP(G294,'Ref-LI-SaaS Baseline'!$D$2:$G$128,3,FALSE),"")</f>
        <v/>
      </c>
      <c r="L294" s="13" t="str">
        <f t="shared" si="27"/>
        <v>N</v>
      </c>
      <c r="M294" s="13" t="str">
        <f>IFERROR(VLOOKUP(G294,'Important Notes'!I:I,1,FALSE)," ")</f>
        <v xml:space="preserve"> </v>
      </c>
      <c r="N294" s="13" t="str">
        <f t="shared" si="28"/>
        <v>N</v>
      </c>
      <c r="O294" s="13" t="str">
        <f>IFERROR(VLOOKUP(G294,'Important Notes'!D:D,1,FALSE)," ")</f>
        <v xml:space="preserve"> </v>
      </c>
      <c r="P294" s="13" t="str">
        <f>VLOOKUP(D294,'Ref-NIST 800-53 (Rev. 4)'!A:D,4,FALSE)</f>
        <v>P1</v>
      </c>
      <c r="Q294" s="13" t="s">
        <v>1152</v>
      </c>
    </row>
    <row r="295" spans="1:17">
      <c r="A295" s="13" t="str">
        <f t="shared" si="25"/>
        <v>IA</v>
      </c>
      <c r="B295" s="13" t="str">
        <f>VLOOKUP(A295,'Ref-Families'!A:B,2,FALSE)</f>
        <v xml:space="preserve"> Identification and Authentication</v>
      </c>
      <c r="C295" s="13" t="str">
        <f>TRIM(VLOOKUP(D295,'Ref-NIST 800-53 (Rev. 4)'!A:C,3,FALSE))</f>
        <v>IDENTIFICATION AND AUTHENTICATION POLICY AND PROCEDURES</v>
      </c>
      <c r="D295" s="12" t="s">
        <v>366</v>
      </c>
      <c r="E295" s="13" t="str">
        <f>TRIM(VLOOKUP(G295,'Ref-ALL NIST 800-53 Controls'!A:F,6,FALSE))</f>
        <v/>
      </c>
      <c r="F295" s="56">
        <v>0</v>
      </c>
      <c r="G295" s="2" t="str">
        <f t="shared" si="24"/>
        <v>IA-1-0</v>
      </c>
      <c r="H295" s="17" t="s">
        <v>219</v>
      </c>
      <c r="I295" s="13" t="str">
        <f t="shared" si="26"/>
        <v>Y</v>
      </c>
      <c r="J295" s="13" t="str">
        <f t="shared" si="29"/>
        <v>IA-1-0</v>
      </c>
      <c r="K295" s="13" t="str">
        <f>_xlfn.IFNA(VLOOKUP(G295,'Ref-LI-SaaS Baseline'!$D$2:$G$128,3,FALSE),"")</f>
        <v>Attest</v>
      </c>
      <c r="L295" s="13" t="str">
        <f t="shared" si="27"/>
        <v>Y</v>
      </c>
      <c r="M295" s="13" t="str">
        <f>IFERROR(VLOOKUP(G295,'Important Notes'!I:I,1,FALSE)," ")</f>
        <v>IA-1-0</v>
      </c>
      <c r="N295" s="13" t="str">
        <f t="shared" si="28"/>
        <v>Y</v>
      </c>
      <c r="O295" s="13" t="str">
        <f>IFERROR(VLOOKUP(G295,'Important Notes'!D:D,1,FALSE)," ")</f>
        <v>IA-1-0</v>
      </c>
      <c r="P295" s="13" t="str">
        <f>VLOOKUP(D295,'Ref-NIST 800-53 (Rev. 4)'!A:D,4,FALSE)</f>
        <v>P1</v>
      </c>
      <c r="Q295" s="13" t="s">
        <v>1152</v>
      </c>
    </row>
    <row r="296" spans="1:17">
      <c r="A296" s="13" t="str">
        <f t="shared" si="25"/>
        <v>IA</v>
      </c>
      <c r="B296" s="13" t="str">
        <f>VLOOKUP(A296,'Ref-Families'!A:B,2,FALSE)</f>
        <v xml:space="preserve"> Identification and Authentication</v>
      </c>
      <c r="C296" s="13" t="str">
        <f>TRIM(VLOOKUP(D296,'Ref-NIST 800-53 (Rev. 4)'!A:C,3,FALSE))</f>
        <v>IDENTIFICATION AND AUTHENTICATION (ORGANIZATIONAL USERS)</v>
      </c>
      <c r="D296" s="12" t="s">
        <v>116</v>
      </c>
      <c r="E296" s="13" t="str">
        <f>TRIM(VLOOKUP(G296,'Ref-ALL NIST 800-53 Controls'!A:F,6,FALSE))</f>
        <v/>
      </c>
      <c r="F296" s="55">
        <v>0</v>
      </c>
      <c r="G296" s="2" t="str">
        <f t="shared" si="24"/>
        <v>IA-2-0</v>
      </c>
      <c r="H296" s="17" t="s">
        <v>665</v>
      </c>
      <c r="I296" s="13" t="str">
        <f t="shared" si="26"/>
        <v>Y</v>
      </c>
      <c r="J296" s="13" t="str">
        <f t="shared" si="29"/>
        <v>IA-2-0</v>
      </c>
      <c r="K296" s="13" t="str">
        <f>_xlfn.IFNA(VLOOKUP(G296,'Ref-LI-SaaS Baseline'!$D$2:$G$128,3,FALSE),"")</f>
        <v>NSO, Attest</v>
      </c>
      <c r="L296" s="13" t="str">
        <f t="shared" si="27"/>
        <v>Y</v>
      </c>
      <c r="M296" s="13" t="str">
        <f>IFERROR(VLOOKUP(G296,'Important Notes'!I:I,1,FALSE)," ")</f>
        <v>IA-2-0</v>
      </c>
      <c r="N296" s="13" t="str">
        <f t="shared" si="28"/>
        <v>Y</v>
      </c>
      <c r="O296" s="13" t="str">
        <f>IFERROR(VLOOKUP(G296,'Important Notes'!D:D,1,FALSE)," ")</f>
        <v>IA-2-0</v>
      </c>
      <c r="P296" s="13" t="str">
        <f>VLOOKUP(D296,'Ref-NIST 800-53 (Rev. 4)'!A:D,4,FALSE)</f>
        <v>P1</v>
      </c>
      <c r="Q296" s="13" t="s">
        <v>1152</v>
      </c>
    </row>
    <row r="297" spans="1:17">
      <c r="A297" s="13" t="str">
        <f t="shared" si="25"/>
        <v>IA</v>
      </c>
      <c r="B297" s="13" t="str">
        <f>VLOOKUP(A297,'Ref-Families'!A:B,2,FALSE)</f>
        <v xml:space="preserve"> Identification and Authentication</v>
      </c>
      <c r="C297" s="13" t="str">
        <f>TRIM(VLOOKUP(D297,'Ref-NIST 800-53 (Rev. 4)'!A:C,3,FALSE))</f>
        <v>IDENTIFICATION AND AUTHENTICATION (ORGANIZATIONAL USERS)</v>
      </c>
      <c r="D297" s="12" t="s">
        <v>116</v>
      </c>
      <c r="E297" s="13" t="str">
        <f>TRIM(VLOOKUP(G297,'Ref-ALL NIST 800-53 Controls'!A:F,6,FALSE))</f>
        <v>NETWORK ACCESS TO PRIVILEGED ACCOUNTS</v>
      </c>
      <c r="F297" s="55">
        <v>1</v>
      </c>
      <c r="G297" s="2" t="str">
        <f t="shared" si="24"/>
        <v>IA-2-1</v>
      </c>
      <c r="H297" s="17" t="s">
        <v>20</v>
      </c>
      <c r="I297" s="13" t="str">
        <f t="shared" si="26"/>
        <v>Y</v>
      </c>
      <c r="J297" s="13" t="str">
        <f t="shared" si="29"/>
        <v>IA-2-1</v>
      </c>
      <c r="K297" s="13" t="str">
        <f>_xlfn.IFNA(VLOOKUP(G297,'Ref-LI-SaaS Baseline'!$D$2:$G$128,3,FALSE),"")</f>
        <v>Document and Assess</v>
      </c>
      <c r="L297" s="13" t="str">
        <f t="shared" si="27"/>
        <v>Y</v>
      </c>
      <c r="M297" s="13" t="str">
        <f>IFERROR(VLOOKUP(G297,'Important Notes'!I:I,1,FALSE)," ")</f>
        <v>IA-2-1</v>
      </c>
      <c r="N297" s="13" t="str">
        <f t="shared" si="28"/>
        <v>Y</v>
      </c>
      <c r="O297" s="13" t="str">
        <f>IFERROR(VLOOKUP(G297,'Important Notes'!D:D,1,FALSE)," ")</f>
        <v>IA-2-1</v>
      </c>
      <c r="P297" s="13" t="str">
        <f>VLOOKUP(D297,'Ref-NIST 800-53 (Rev. 4)'!A:D,4,FALSE)</f>
        <v>P1</v>
      </c>
      <c r="Q297" s="13" t="s">
        <v>1152</v>
      </c>
    </row>
    <row r="298" spans="1:17">
      <c r="A298" s="13" t="str">
        <f t="shared" si="25"/>
        <v>IA</v>
      </c>
      <c r="B298" s="13" t="str">
        <f>VLOOKUP(A298,'Ref-Families'!A:B,2,FALSE)</f>
        <v xml:space="preserve"> Identification and Authentication</v>
      </c>
      <c r="C298" s="13" t="str">
        <f>TRIM(VLOOKUP(D298,'Ref-NIST 800-53 (Rev. 4)'!A:C,3,FALSE))</f>
        <v>IDENTIFICATION AND AUTHENTICATION (ORGANIZATIONAL USERS)</v>
      </c>
      <c r="D298" s="12" t="s">
        <v>116</v>
      </c>
      <c r="E298" s="13" t="str">
        <f>TRIM(VLOOKUP(G298,'Ref-ALL NIST 800-53 Controls'!A:F,6,FALSE))</f>
        <v>NETWORK ACCESS TO NON-PRIVILEGED ACCOUNTS</v>
      </c>
      <c r="F298" s="55">
        <v>2</v>
      </c>
      <c r="G298" s="2" t="str">
        <f t="shared" si="24"/>
        <v>IA-2-2</v>
      </c>
      <c r="H298" s="17" t="s">
        <v>609</v>
      </c>
      <c r="I298" s="13" t="str">
        <f t="shared" si="26"/>
        <v>N</v>
      </c>
      <c r="J298" s="13"/>
      <c r="K298" s="13" t="str">
        <f>_xlfn.IFNA(VLOOKUP(G298,'Ref-LI-SaaS Baseline'!$D$2:$G$128,3,FALSE),"")</f>
        <v/>
      </c>
      <c r="L298" s="13" t="str">
        <f t="shared" si="27"/>
        <v>Y</v>
      </c>
      <c r="M298" s="13" t="str">
        <f>IFERROR(VLOOKUP(G298,'Important Notes'!I:I,1,FALSE)," ")</f>
        <v>IA-2-2</v>
      </c>
      <c r="N298" s="13" t="str">
        <f t="shared" si="28"/>
        <v>Y</v>
      </c>
      <c r="O298" s="13" t="str">
        <f>IFERROR(VLOOKUP(G298,'Important Notes'!D:D,1,FALSE)," ")</f>
        <v>IA-2-2</v>
      </c>
      <c r="P298" s="13" t="str">
        <f>VLOOKUP(D298,'Ref-NIST 800-53 (Rev. 4)'!A:D,4,FALSE)</f>
        <v>P1</v>
      </c>
      <c r="Q298" s="13" t="s">
        <v>1152</v>
      </c>
    </row>
    <row r="299" spans="1:17">
      <c r="A299" s="13" t="str">
        <f t="shared" si="25"/>
        <v>IA</v>
      </c>
      <c r="B299" s="13" t="str">
        <f>VLOOKUP(A299,'Ref-Families'!A:B,2,FALSE)</f>
        <v xml:space="preserve"> Identification and Authentication</v>
      </c>
      <c r="C299" s="13" t="str">
        <f>TRIM(VLOOKUP(D299,'Ref-NIST 800-53 (Rev. 4)'!A:C,3,FALSE))</f>
        <v>IDENTIFICATION AND AUTHENTICATION (ORGANIZATIONAL USERS)</v>
      </c>
      <c r="D299" s="12" t="s">
        <v>116</v>
      </c>
      <c r="E299" s="13" t="str">
        <f>TRIM(VLOOKUP(G299,'Ref-ALL NIST 800-53 Controls'!A:F,6,FALSE))</f>
        <v>LOCAL ACCESS TO PRIVILEGED ACCOUNTS</v>
      </c>
      <c r="F299" s="55">
        <v>3</v>
      </c>
      <c r="G299" s="2" t="str">
        <f t="shared" si="24"/>
        <v>IA-2-3</v>
      </c>
      <c r="H299" s="17" t="s">
        <v>20</v>
      </c>
      <c r="I299" s="13" t="str">
        <f t="shared" si="26"/>
        <v>N</v>
      </c>
      <c r="J299" s="13"/>
      <c r="K299" s="13" t="str">
        <f>_xlfn.IFNA(VLOOKUP(G299,'Ref-LI-SaaS Baseline'!$D$2:$G$128,3,FALSE),"")</f>
        <v/>
      </c>
      <c r="L299" s="13" t="str">
        <f t="shared" si="27"/>
        <v>Y</v>
      </c>
      <c r="M299" s="13" t="str">
        <f>IFERROR(VLOOKUP(G299,'Important Notes'!I:I,1,FALSE)," ")</f>
        <v>IA-2-3</v>
      </c>
      <c r="N299" s="13" t="str">
        <f t="shared" si="28"/>
        <v>Y</v>
      </c>
      <c r="O299" s="13" t="str">
        <f>IFERROR(VLOOKUP(G299,'Important Notes'!D:D,1,FALSE)," ")</f>
        <v>IA-2-3</v>
      </c>
      <c r="P299" s="13" t="str">
        <f>VLOOKUP(D299,'Ref-NIST 800-53 (Rev. 4)'!A:D,4,FALSE)</f>
        <v>P1</v>
      </c>
      <c r="Q299" s="13" t="s">
        <v>1152</v>
      </c>
    </row>
    <row r="300" spans="1:17">
      <c r="A300" s="13" t="str">
        <f t="shared" si="25"/>
        <v>IA</v>
      </c>
      <c r="B300" s="13" t="str">
        <f>VLOOKUP(A300,'Ref-Families'!A:B,2,FALSE)</f>
        <v xml:space="preserve"> Identification and Authentication</v>
      </c>
      <c r="C300" s="13" t="str">
        <f>TRIM(VLOOKUP(D300,'Ref-NIST 800-53 (Rev. 4)'!A:C,3,FALSE))</f>
        <v>IDENTIFICATION AND AUTHENTICATION (ORGANIZATIONAL USERS)</v>
      </c>
      <c r="D300" s="12" t="s">
        <v>116</v>
      </c>
      <c r="E300" s="13" t="str">
        <f>TRIM(VLOOKUP(G300,'Ref-ALL NIST 800-53 Controls'!A:F,6,FALSE))</f>
        <v>LOCAL ACCESS TO NON-PRIVILEGED ACCOUNTS</v>
      </c>
      <c r="F300" s="55">
        <v>4</v>
      </c>
      <c r="G300" s="2" t="str">
        <f t="shared" si="24"/>
        <v>IA-2-4</v>
      </c>
      <c r="H300" s="17" t="s">
        <v>609</v>
      </c>
      <c r="I300" s="13" t="str">
        <f t="shared" si="26"/>
        <v>N</v>
      </c>
      <c r="J300" s="13"/>
      <c r="K300" s="13" t="str">
        <f>_xlfn.IFNA(VLOOKUP(G300,'Ref-LI-SaaS Baseline'!$D$2:$G$128,3,FALSE),"")</f>
        <v/>
      </c>
      <c r="L300" s="13" t="str">
        <f t="shared" si="27"/>
        <v>N</v>
      </c>
      <c r="M300" s="13" t="str">
        <f>IFERROR(VLOOKUP(G300,'Important Notes'!I:I,1,FALSE)," ")</f>
        <v xml:space="preserve"> </v>
      </c>
      <c r="N300" s="13" t="str">
        <f t="shared" si="28"/>
        <v>Y</v>
      </c>
      <c r="O300" s="13" t="str">
        <f>IFERROR(VLOOKUP(G300,'Important Notes'!D:D,1,FALSE)," ")</f>
        <v>IA-2-4</v>
      </c>
      <c r="P300" s="13" t="str">
        <f>VLOOKUP(D300,'Ref-NIST 800-53 (Rev. 4)'!A:D,4,FALSE)</f>
        <v>P1</v>
      </c>
      <c r="Q300" s="13" t="s">
        <v>1152</v>
      </c>
    </row>
    <row r="301" spans="1:17">
      <c r="A301" s="13" t="str">
        <f t="shared" si="25"/>
        <v>IA</v>
      </c>
      <c r="B301" s="13" t="str">
        <f>VLOOKUP(A301,'Ref-Families'!A:B,2,FALSE)</f>
        <v xml:space="preserve"> Identification and Authentication</v>
      </c>
      <c r="C301" s="13" t="str">
        <f>TRIM(VLOOKUP(D301,'Ref-NIST 800-53 (Rev. 4)'!A:C,3,FALSE))</f>
        <v>IDENTIFICATION AND AUTHENTICATION (ORGANIZATIONAL USERS)</v>
      </c>
      <c r="D301" s="12" t="s">
        <v>116</v>
      </c>
      <c r="E301" s="13" t="str">
        <f>TRIM(VLOOKUP(G301,'Ref-ALL NIST 800-53 Controls'!A:F,6,FALSE))</f>
        <v>GROUP AUTHENTICATION</v>
      </c>
      <c r="F301" s="55">
        <v>5</v>
      </c>
      <c r="G301" s="2" t="str">
        <f t="shared" si="24"/>
        <v>IA-2-5</v>
      </c>
      <c r="H301" s="17" t="s">
        <v>609</v>
      </c>
      <c r="I301" s="13" t="str">
        <f t="shared" si="26"/>
        <v>N</v>
      </c>
      <c r="J301" s="13"/>
      <c r="K301" s="13" t="str">
        <f>_xlfn.IFNA(VLOOKUP(G301,'Ref-LI-SaaS Baseline'!$D$2:$G$128,3,FALSE),"")</f>
        <v/>
      </c>
      <c r="L301" s="13" t="str">
        <f t="shared" si="27"/>
        <v>Y</v>
      </c>
      <c r="M301" s="13" t="str">
        <f>IFERROR(VLOOKUP(G301,'Important Notes'!I:I,1,FALSE)," ")</f>
        <v>IA-2-5</v>
      </c>
      <c r="N301" s="13" t="str">
        <f t="shared" si="28"/>
        <v>Y</v>
      </c>
      <c r="O301" s="13" t="str">
        <f>IFERROR(VLOOKUP(G301,'Important Notes'!D:D,1,FALSE)," ")</f>
        <v>IA-2-5</v>
      </c>
      <c r="P301" s="13" t="str">
        <f>VLOOKUP(D301,'Ref-NIST 800-53 (Rev. 4)'!A:D,4,FALSE)</f>
        <v>P1</v>
      </c>
      <c r="Q301" s="13" t="s">
        <v>1152</v>
      </c>
    </row>
    <row r="302" spans="1:17">
      <c r="A302" s="13" t="str">
        <f t="shared" si="25"/>
        <v>IA</v>
      </c>
      <c r="B302" s="13" t="str">
        <f>VLOOKUP(A302,'Ref-Families'!A:B,2,FALSE)</f>
        <v xml:space="preserve"> Identification and Authentication</v>
      </c>
      <c r="C302" s="13" t="str">
        <f>TRIM(VLOOKUP(D302,'Ref-NIST 800-53 (Rev. 4)'!A:C,3,FALSE))</f>
        <v>IDENTIFICATION AND AUTHENTICATION (ORGANIZATIONAL USERS)</v>
      </c>
      <c r="D302" s="12" t="s">
        <v>116</v>
      </c>
      <c r="E302" s="13" t="str">
        <f>TRIM(VLOOKUP(G302,'Ref-ALL NIST 800-53 Controls'!A:F,6,FALSE))</f>
        <v>NETWORK ACCESS TO PRIVILEGED ACCOUNTS - SEPARATE DEVICE</v>
      </c>
      <c r="F302" s="55">
        <v>6</v>
      </c>
      <c r="G302" s="2" t="str">
        <f t="shared" si="24"/>
        <v>IA-2-6</v>
      </c>
      <c r="H302" s="17" t="s">
        <v>20</v>
      </c>
      <c r="I302" s="13" t="str">
        <f t="shared" si="26"/>
        <v>N</v>
      </c>
      <c r="J302" s="13"/>
      <c r="K302" s="13" t="str">
        <f>_xlfn.IFNA(VLOOKUP(G302,'Ref-LI-SaaS Baseline'!$D$2:$G$128,3,FALSE),"")</f>
        <v/>
      </c>
      <c r="L302" s="13" t="str">
        <f t="shared" si="27"/>
        <v>N</v>
      </c>
      <c r="M302" s="13" t="str">
        <f>IFERROR(VLOOKUP(G302,'Important Notes'!I:I,1,FALSE)," ")</f>
        <v xml:space="preserve"> </v>
      </c>
      <c r="N302" s="13" t="str">
        <f t="shared" si="28"/>
        <v>N</v>
      </c>
      <c r="O302" s="13" t="str">
        <f>IFERROR(VLOOKUP(G302,'Important Notes'!D:D,1,FALSE)," ")</f>
        <v xml:space="preserve"> </v>
      </c>
      <c r="P302" s="13" t="str">
        <f>VLOOKUP(D302,'Ref-NIST 800-53 (Rev. 4)'!A:D,4,FALSE)</f>
        <v>P1</v>
      </c>
      <c r="Q302" s="13" t="s">
        <v>1152</v>
      </c>
    </row>
    <row r="303" spans="1:17">
      <c r="A303" s="13" t="str">
        <f t="shared" si="25"/>
        <v>IA</v>
      </c>
      <c r="B303" s="13" t="str">
        <f>VLOOKUP(A303,'Ref-Families'!A:B,2,FALSE)</f>
        <v xml:space="preserve"> Identification and Authentication</v>
      </c>
      <c r="C303" s="13" t="str">
        <f>TRIM(VLOOKUP(D303,'Ref-NIST 800-53 (Rev. 4)'!A:C,3,FALSE))</f>
        <v>IDENTIFICATION AND AUTHENTICATION (ORGANIZATIONAL USERS)</v>
      </c>
      <c r="D303" s="12" t="s">
        <v>116</v>
      </c>
      <c r="E303" s="13" t="str">
        <f>TRIM(VLOOKUP(G303,'Ref-ALL NIST 800-53 Controls'!A:F,6,FALSE))</f>
        <v>NETWORK ACCESS TO NON-PRIVILEGED ACCOUNTS - SEPARATE</v>
      </c>
      <c r="F303" s="55">
        <v>7</v>
      </c>
      <c r="G303" s="2" t="str">
        <f t="shared" si="24"/>
        <v>IA-2-7</v>
      </c>
      <c r="H303" s="17" t="s">
        <v>609</v>
      </c>
      <c r="I303" s="13" t="str">
        <f t="shared" si="26"/>
        <v>N</v>
      </c>
      <c r="J303" s="13"/>
      <c r="K303" s="13" t="str">
        <f>_xlfn.IFNA(VLOOKUP(G303,'Ref-LI-SaaS Baseline'!$D$2:$G$128,3,FALSE),"")</f>
        <v/>
      </c>
      <c r="L303" s="13" t="str">
        <f t="shared" si="27"/>
        <v>N</v>
      </c>
      <c r="M303" s="13" t="str">
        <f>IFERROR(VLOOKUP(G303,'Important Notes'!I:I,1,FALSE)," ")</f>
        <v xml:space="preserve"> </v>
      </c>
      <c r="N303" s="13" t="str">
        <f t="shared" si="28"/>
        <v>N</v>
      </c>
      <c r="O303" s="13" t="str">
        <f>IFERROR(VLOOKUP(G303,'Important Notes'!D:D,1,FALSE)," ")</f>
        <v xml:space="preserve"> </v>
      </c>
      <c r="P303" s="13" t="str">
        <f>VLOOKUP(D303,'Ref-NIST 800-53 (Rev. 4)'!A:D,4,FALSE)</f>
        <v>P1</v>
      </c>
      <c r="Q303" s="13" t="s">
        <v>1152</v>
      </c>
    </row>
    <row r="304" spans="1:17">
      <c r="A304" s="13" t="str">
        <f t="shared" si="25"/>
        <v>IA</v>
      </c>
      <c r="B304" s="13" t="str">
        <f>VLOOKUP(A304,'Ref-Families'!A:B,2,FALSE)</f>
        <v xml:space="preserve"> Identification and Authentication</v>
      </c>
      <c r="C304" s="13" t="str">
        <f>TRIM(VLOOKUP(D304,'Ref-NIST 800-53 (Rev. 4)'!A:C,3,FALSE))</f>
        <v>IDENTIFICATION AND AUTHENTICATION (ORGANIZATIONAL USERS)</v>
      </c>
      <c r="D304" s="12" t="s">
        <v>116</v>
      </c>
      <c r="E304" s="13" t="str">
        <f>TRIM(VLOOKUP(G304,'Ref-ALL NIST 800-53 Controls'!A:F,6,FALSE))</f>
        <v>NETWORK ACCESS TO PRIVILEGED ACCOUNTS - REPLAY RESISTANT</v>
      </c>
      <c r="F304" s="55">
        <v>8</v>
      </c>
      <c r="G304" s="2" t="str">
        <f t="shared" si="24"/>
        <v>IA-2-8</v>
      </c>
      <c r="H304" s="17" t="s">
        <v>609</v>
      </c>
      <c r="I304" s="13" t="str">
        <f t="shared" si="26"/>
        <v>N</v>
      </c>
      <c r="J304" s="13"/>
      <c r="K304" s="13" t="str">
        <f>_xlfn.IFNA(VLOOKUP(G304,'Ref-LI-SaaS Baseline'!$D$2:$G$128,3,FALSE),"")</f>
        <v/>
      </c>
      <c r="L304" s="13" t="str">
        <f t="shared" si="27"/>
        <v>Y</v>
      </c>
      <c r="M304" s="13" t="str">
        <f>IFERROR(VLOOKUP(G304,'Important Notes'!I:I,1,FALSE)," ")</f>
        <v>IA-2-8</v>
      </c>
      <c r="N304" s="13" t="str">
        <f t="shared" si="28"/>
        <v>Y</v>
      </c>
      <c r="O304" s="13" t="str">
        <f>IFERROR(VLOOKUP(G304,'Important Notes'!D:D,1,FALSE)," ")</f>
        <v>IA-2-8</v>
      </c>
      <c r="P304" s="13" t="str">
        <f>VLOOKUP(D304,'Ref-NIST 800-53 (Rev. 4)'!A:D,4,FALSE)</f>
        <v>P1</v>
      </c>
      <c r="Q304" s="13" t="s">
        <v>1152</v>
      </c>
    </row>
    <row r="305" spans="1:17">
      <c r="A305" s="13" t="str">
        <f t="shared" si="25"/>
        <v>IA</v>
      </c>
      <c r="B305" s="13" t="str">
        <f>VLOOKUP(A305,'Ref-Families'!A:B,2,FALSE)</f>
        <v xml:space="preserve"> Identification and Authentication</v>
      </c>
      <c r="C305" s="13" t="str">
        <f>TRIM(VLOOKUP(D305,'Ref-NIST 800-53 (Rev. 4)'!A:C,3,FALSE))</f>
        <v>IDENTIFICATION AND AUTHENTICATION (ORGANIZATIONAL USERS)</v>
      </c>
      <c r="D305" s="12" t="s">
        <v>116</v>
      </c>
      <c r="E305" s="13" t="str">
        <f>TRIM(VLOOKUP(G305,'Ref-ALL NIST 800-53 Controls'!A:F,6,FALSE))</f>
        <v>NETWORK ACCESS TO NON-PRIVILEGED ACCOUNTS - REPLAY RESISTANT</v>
      </c>
      <c r="F305" s="55">
        <v>9</v>
      </c>
      <c r="G305" s="2" t="str">
        <f t="shared" si="24"/>
        <v>IA-2-9</v>
      </c>
      <c r="H305" s="17" t="s">
        <v>609</v>
      </c>
      <c r="I305" s="13" t="str">
        <f t="shared" si="26"/>
        <v>N</v>
      </c>
      <c r="J305" s="13"/>
      <c r="K305" s="13" t="str">
        <f>_xlfn.IFNA(VLOOKUP(G305,'Ref-LI-SaaS Baseline'!$D$2:$G$128,3,FALSE),"")</f>
        <v/>
      </c>
      <c r="L305" s="13" t="str">
        <f t="shared" si="27"/>
        <v>N</v>
      </c>
      <c r="M305" s="13" t="str">
        <f>IFERROR(VLOOKUP(G305,'Important Notes'!I:I,1,FALSE)," ")</f>
        <v xml:space="preserve"> </v>
      </c>
      <c r="N305" s="13" t="str">
        <f t="shared" si="28"/>
        <v>Y</v>
      </c>
      <c r="O305" s="13" t="str">
        <f>IFERROR(VLOOKUP(G305,'Important Notes'!D:D,1,FALSE)," ")</f>
        <v>IA-2-9</v>
      </c>
      <c r="P305" s="13" t="str">
        <f>VLOOKUP(D305,'Ref-NIST 800-53 (Rev. 4)'!A:D,4,FALSE)</f>
        <v>P1</v>
      </c>
      <c r="Q305" s="13" t="s">
        <v>1152</v>
      </c>
    </row>
    <row r="306" spans="1:17">
      <c r="A306" s="13" t="str">
        <f t="shared" si="25"/>
        <v>IA</v>
      </c>
      <c r="B306" s="13" t="str">
        <f>VLOOKUP(A306,'Ref-Families'!A:B,2,FALSE)</f>
        <v xml:space="preserve"> Identification and Authentication</v>
      </c>
      <c r="C306" s="13" t="str">
        <f>TRIM(VLOOKUP(D306,'Ref-NIST 800-53 (Rev. 4)'!A:C,3,FALSE))</f>
        <v>IDENTIFICATION AND AUTHENTICATION (ORGANIZATIONAL USERS)</v>
      </c>
      <c r="D306" s="12" t="s">
        <v>116</v>
      </c>
      <c r="E306" s="13" t="str">
        <f>TRIM(VLOOKUP(G306,'Ref-ALL NIST 800-53 Controls'!A:F,6,FALSE))</f>
        <v>SINGLE SIGN-ON</v>
      </c>
      <c r="F306" s="55">
        <v>10</v>
      </c>
      <c r="G306" s="2" t="str">
        <f t="shared" si="24"/>
        <v>IA-2-10</v>
      </c>
      <c r="H306" s="17" t="s">
        <v>609</v>
      </c>
      <c r="I306" s="13" t="str">
        <f t="shared" si="26"/>
        <v>N</v>
      </c>
      <c r="J306" s="13"/>
      <c r="K306" s="13" t="str">
        <f>_xlfn.IFNA(VLOOKUP(G306,'Ref-LI-SaaS Baseline'!$D$2:$G$128,3,FALSE),"")</f>
        <v/>
      </c>
      <c r="L306" s="13" t="str">
        <f t="shared" si="27"/>
        <v>N</v>
      </c>
      <c r="M306" s="13" t="str">
        <f>IFERROR(VLOOKUP(G306,'Important Notes'!I:I,1,FALSE)," ")</f>
        <v xml:space="preserve"> </v>
      </c>
      <c r="N306" s="13" t="str">
        <f t="shared" si="28"/>
        <v>N</v>
      </c>
      <c r="O306" s="13" t="str">
        <f>IFERROR(VLOOKUP(G306,'Important Notes'!D:D,1,FALSE)," ")</f>
        <v xml:space="preserve"> </v>
      </c>
      <c r="P306" s="13" t="str">
        <f>VLOOKUP(D306,'Ref-NIST 800-53 (Rev. 4)'!A:D,4,FALSE)</f>
        <v>P1</v>
      </c>
      <c r="Q306" s="13" t="s">
        <v>1152</v>
      </c>
    </row>
    <row r="307" spans="1:17">
      <c r="A307" s="13" t="str">
        <f t="shared" si="25"/>
        <v>IA</v>
      </c>
      <c r="B307" s="13" t="str">
        <f>VLOOKUP(A307,'Ref-Families'!A:B,2,FALSE)</f>
        <v xml:space="preserve"> Identification and Authentication</v>
      </c>
      <c r="C307" s="13" t="str">
        <f>TRIM(VLOOKUP(D307,'Ref-NIST 800-53 (Rev. 4)'!A:C,3,FALSE))</f>
        <v>IDENTIFICATION AND AUTHENTICATION (ORGANIZATIONAL USERS)</v>
      </c>
      <c r="D307" s="12" t="s">
        <v>116</v>
      </c>
      <c r="E307" s="13" t="str">
        <f>TRIM(VLOOKUP(G307,'Ref-ALL NIST 800-53 Controls'!A:F,6,FALSE))</f>
        <v>REMOTE ACCESS - SEPARATE DEVICE</v>
      </c>
      <c r="F307" s="55">
        <v>11</v>
      </c>
      <c r="G307" s="2" t="str">
        <f t="shared" si="24"/>
        <v>IA-2-11</v>
      </c>
      <c r="H307" s="17" t="s">
        <v>20</v>
      </c>
      <c r="I307" s="13" t="str">
        <f t="shared" si="26"/>
        <v>N</v>
      </c>
      <c r="J307" s="13"/>
      <c r="K307" s="13" t="str">
        <f>_xlfn.IFNA(VLOOKUP(G307,'Ref-LI-SaaS Baseline'!$D$2:$G$128,3,FALSE),"")</f>
        <v/>
      </c>
      <c r="L307" s="13" t="str">
        <f t="shared" si="27"/>
        <v>Y</v>
      </c>
      <c r="M307" s="13" t="str">
        <f>IFERROR(VLOOKUP(G307,'Important Notes'!I:I,1,FALSE)," ")</f>
        <v>IA-2-11</v>
      </c>
      <c r="N307" s="13" t="str">
        <f t="shared" si="28"/>
        <v>Y</v>
      </c>
      <c r="O307" s="13" t="str">
        <f>IFERROR(VLOOKUP(G307,'Important Notes'!D:D,1,FALSE)," ")</f>
        <v>IA-2-11</v>
      </c>
      <c r="P307" s="13" t="str">
        <f>VLOOKUP(D307,'Ref-NIST 800-53 (Rev. 4)'!A:D,4,FALSE)</f>
        <v>P1</v>
      </c>
      <c r="Q307" s="13" t="s">
        <v>1152</v>
      </c>
    </row>
    <row r="308" spans="1:17">
      <c r="A308" s="13" t="str">
        <f t="shared" si="25"/>
        <v>IA</v>
      </c>
      <c r="B308" s="13" t="str">
        <f>VLOOKUP(A308,'Ref-Families'!A:B,2,FALSE)</f>
        <v xml:space="preserve"> Identification and Authentication</v>
      </c>
      <c r="C308" s="13" t="str">
        <f>TRIM(VLOOKUP(D308,'Ref-NIST 800-53 (Rev. 4)'!A:C,3,FALSE))</f>
        <v>IDENTIFICATION AND AUTHENTICATION (ORGANIZATIONAL USERS)</v>
      </c>
      <c r="D308" s="12" t="s">
        <v>116</v>
      </c>
      <c r="E308" s="13" t="str">
        <f>TRIM(VLOOKUP(G308,'Ref-ALL NIST 800-53 Controls'!A:F,6,FALSE))</f>
        <v>ACCEPTANCE OF PIV CREDENTIALS</v>
      </c>
      <c r="F308" s="55">
        <v>12</v>
      </c>
      <c r="G308" s="2" t="str">
        <f t="shared" si="24"/>
        <v>IA-2-12</v>
      </c>
      <c r="H308" s="17" t="s">
        <v>117</v>
      </c>
      <c r="I308" s="13" t="str">
        <f t="shared" si="26"/>
        <v>Y</v>
      </c>
      <c r="J308" s="13" t="str">
        <f t="shared" si="29"/>
        <v>IA-2-12</v>
      </c>
      <c r="K308" s="13" t="str">
        <f>_xlfn.IFNA(VLOOKUP(G308,'Ref-LI-SaaS Baseline'!$D$2:$G$128,3,FALSE),"")</f>
        <v>Document and Assess (Conditional)</v>
      </c>
      <c r="L308" s="13" t="str">
        <f t="shared" si="27"/>
        <v>Y</v>
      </c>
      <c r="M308" s="13" t="str">
        <f>IFERROR(VLOOKUP(G308,'Important Notes'!I:I,1,FALSE)," ")</f>
        <v>IA-2-12</v>
      </c>
      <c r="N308" s="13" t="str">
        <f t="shared" si="28"/>
        <v>Y</v>
      </c>
      <c r="O308" s="13" t="str">
        <f>IFERROR(VLOOKUP(G308,'Important Notes'!D:D,1,FALSE)," ")</f>
        <v>IA-2-12</v>
      </c>
      <c r="P308" s="13" t="str">
        <f>VLOOKUP(D308,'Ref-NIST 800-53 (Rev. 4)'!A:D,4,FALSE)</f>
        <v>P1</v>
      </c>
      <c r="Q308" s="13" t="s">
        <v>1152</v>
      </c>
    </row>
    <row r="309" spans="1:17">
      <c r="A309" s="13" t="str">
        <f t="shared" si="25"/>
        <v>IA</v>
      </c>
      <c r="B309" s="13" t="str">
        <f>VLOOKUP(A309,'Ref-Families'!A:B,2,FALSE)</f>
        <v xml:space="preserve"> Identification and Authentication</v>
      </c>
      <c r="C309" s="13" t="str">
        <f>TRIM(VLOOKUP(D309,'Ref-NIST 800-53 (Rev. 4)'!A:C,3,FALSE))</f>
        <v>IDENTIFICATION AND AUTHENTICATION (ORGANIZATIONAL USERS)</v>
      </c>
      <c r="D309" s="12" t="s">
        <v>116</v>
      </c>
      <c r="E309" s="13" t="str">
        <f>TRIM(VLOOKUP(G309,'Ref-ALL NIST 800-53 Controls'!A:F,6,FALSE))</f>
        <v>OUT-OF-BAND AUTHENTICATION</v>
      </c>
      <c r="F309" s="55">
        <v>13</v>
      </c>
      <c r="G309" s="2" t="str">
        <f t="shared" si="24"/>
        <v>IA-2-13</v>
      </c>
      <c r="H309" s="17" t="s">
        <v>118</v>
      </c>
      <c r="I309" s="13" t="str">
        <f t="shared" si="26"/>
        <v>N</v>
      </c>
      <c r="J309" s="13"/>
      <c r="K309" s="13" t="str">
        <f>_xlfn.IFNA(VLOOKUP(G309,'Ref-LI-SaaS Baseline'!$D$2:$G$128,3,FALSE),"")</f>
        <v/>
      </c>
      <c r="L309" s="13" t="str">
        <f t="shared" si="27"/>
        <v>N</v>
      </c>
      <c r="M309" s="13" t="str">
        <f>IFERROR(VLOOKUP(G309,'Important Notes'!I:I,1,FALSE)," ")</f>
        <v xml:space="preserve"> </v>
      </c>
      <c r="N309" s="13" t="str">
        <f t="shared" si="28"/>
        <v>N</v>
      </c>
      <c r="O309" s="13" t="str">
        <f>IFERROR(VLOOKUP(G309,'Important Notes'!D:D,1,FALSE)," ")</f>
        <v xml:space="preserve"> </v>
      </c>
      <c r="P309" s="13" t="str">
        <f>VLOOKUP(D309,'Ref-NIST 800-53 (Rev. 4)'!A:D,4,FALSE)</f>
        <v>P1</v>
      </c>
      <c r="Q309" s="13" t="s">
        <v>1152</v>
      </c>
    </row>
    <row r="310" spans="1:17">
      <c r="A310" s="13" t="str">
        <f t="shared" si="25"/>
        <v>IA</v>
      </c>
      <c r="B310" s="13" t="str">
        <f>VLOOKUP(A310,'Ref-Families'!A:B,2,FALSE)</f>
        <v xml:space="preserve"> Identification and Authentication</v>
      </c>
      <c r="C310" s="13" t="str">
        <f>TRIM(VLOOKUP(D310,'Ref-NIST 800-53 (Rev. 4)'!A:C,3,FALSE))</f>
        <v>DEVICE IDENTIFICATION AND AUTHENTICATION</v>
      </c>
      <c r="D310" s="12" t="s">
        <v>119</v>
      </c>
      <c r="E310" s="13" t="str">
        <f>TRIM(VLOOKUP(G310,'Ref-ALL NIST 800-53 Controls'!A:F,6,FALSE))</f>
        <v/>
      </c>
      <c r="F310" s="55">
        <v>0</v>
      </c>
      <c r="G310" s="2" t="str">
        <f t="shared" si="24"/>
        <v>IA-3-0</v>
      </c>
      <c r="H310" s="17" t="s">
        <v>623</v>
      </c>
      <c r="I310" s="13" t="str">
        <f t="shared" si="26"/>
        <v>N</v>
      </c>
      <c r="J310" s="13"/>
      <c r="K310" s="13" t="str">
        <f>_xlfn.IFNA(VLOOKUP(G310,'Ref-LI-SaaS Baseline'!$D$2:$G$128,3,FALSE),"")</f>
        <v/>
      </c>
      <c r="L310" s="13" t="str">
        <f t="shared" si="27"/>
        <v>Y</v>
      </c>
      <c r="M310" s="13" t="str">
        <f>IFERROR(VLOOKUP(G310,'Important Notes'!I:I,1,FALSE)," ")</f>
        <v>IA-3-0</v>
      </c>
      <c r="N310" s="13" t="str">
        <f t="shared" si="28"/>
        <v>Y</v>
      </c>
      <c r="O310" s="13" t="str">
        <f>IFERROR(VLOOKUP(G310,'Important Notes'!D:D,1,FALSE)," ")</f>
        <v>IA-3-0</v>
      </c>
      <c r="P310" s="13" t="str">
        <f>VLOOKUP(D310,'Ref-NIST 800-53 (Rev. 4)'!A:D,4,FALSE)</f>
        <v>P1</v>
      </c>
      <c r="Q310" s="13" t="s">
        <v>1152</v>
      </c>
    </row>
    <row r="311" spans="1:17">
      <c r="A311" s="13" t="str">
        <f t="shared" si="25"/>
        <v>IA</v>
      </c>
      <c r="B311" s="13" t="str">
        <f>VLOOKUP(A311,'Ref-Families'!A:B,2,FALSE)</f>
        <v xml:space="preserve"> Identification and Authentication</v>
      </c>
      <c r="C311" s="13" t="str">
        <f>TRIM(VLOOKUP(D311,'Ref-NIST 800-53 (Rev. 4)'!A:C,3,FALSE))</f>
        <v>DEVICE IDENTIFICATION AND AUTHENTICATION</v>
      </c>
      <c r="D311" s="12" t="s">
        <v>119</v>
      </c>
      <c r="E311" s="13" t="str">
        <f>TRIM(VLOOKUP(G311,'Ref-ALL NIST 800-53 Controls'!A:F,6,FALSE))</f>
        <v>CRYPTOGRAPHIC BIDIRECTIONAL AUTHENTICATION</v>
      </c>
      <c r="F311" s="55">
        <v>1</v>
      </c>
      <c r="G311" s="2" t="str">
        <f t="shared" si="24"/>
        <v>IA-3-1</v>
      </c>
      <c r="H311" s="17" t="s">
        <v>31</v>
      </c>
      <c r="I311" s="13" t="str">
        <f t="shared" si="26"/>
        <v>N</v>
      </c>
      <c r="J311" s="13"/>
      <c r="K311" s="13" t="str">
        <f>_xlfn.IFNA(VLOOKUP(G311,'Ref-LI-SaaS Baseline'!$D$2:$G$128,3,FALSE),"")</f>
        <v/>
      </c>
      <c r="L311" s="13" t="str">
        <f t="shared" si="27"/>
        <v>N</v>
      </c>
      <c r="M311" s="13" t="str">
        <f>IFERROR(VLOOKUP(G311,'Important Notes'!I:I,1,FALSE)," ")</f>
        <v xml:space="preserve"> </v>
      </c>
      <c r="N311" s="13" t="str">
        <f t="shared" si="28"/>
        <v>N</v>
      </c>
      <c r="O311" s="13" t="str">
        <f>IFERROR(VLOOKUP(G311,'Important Notes'!D:D,1,FALSE)," ")</f>
        <v xml:space="preserve"> </v>
      </c>
      <c r="P311" s="13" t="str">
        <f>VLOOKUP(D311,'Ref-NIST 800-53 (Rev. 4)'!A:D,4,FALSE)</f>
        <v>P1</v>
      </c>
      <c r="Q311" s="13" t="s">
        <v>1152</v>
      </c>
    </row>
    <row r="312" spans="1:17">
      <c r="A312" s="13" t="str">
        <f t="shared" si="25"/>
        <v>IA</v>
      </c>
      <c r="B312" s="13" t="str">
        <f>VLOOKUP(A312,'Ref-Families'!A:B,2,FALSE)</f>
        <v xml:space="preserve"> Identification and Authentication</v>
      </c>
      <c r="C312" s="13" t="str">
        <f>TRIM(VLOOKUP(D312,'Ref-NIST 800-53 (Rev. 4)'!A:C,3,FALSE))</f>
        <v>DEVICE IDENTIFICATION AND AUTHENTICATION</v>
      </c>
      <c r="D312" s="12" t="s">
        <v>119</v>
      </c>
      <c r="E312" s="13" t="str">
        <f>TRIM(VLOOKUP(G312,'Ref-ALL NIST 800-53 Controls'!A:F,6,FALSE))</f>
        <v>CRYPTOGRAPHIC BIDIRECTIONAL NETWORK AUTHENTICATION</v>
      </c>
      <c r="F312" s="55">
        <v>2</v>
      </c>
      <c r="G312" s="2" t="str">
        <f t="shared" si="24"/>
        <v>IA-3-2</v>
      </c>
      <c r="H312" s="17" t="s">
        <v>611</v>
      </c>
      <c r="I312" s="13" t="str">
        <f t="shared" si="26"/>
        <v>N</v>
      </c>
      <c r="J312" s="13"/>
      <c r="K312" s="13" t="str">
        <f>_xlfn.IFNA(VLOOKUP(G312,'Ref-LI-SaaS Baseline'!$D$2:$G$128,3,FALSE),"")</f>
        <v/>
      </c>
      <c r="L312" s="13" t="str">
        <f t="shared" si="27"/>
        <v>N</v>
      </c>
      <c r="M312" s="13" t="str">
        <f>IFERROR(VLOOKUP(G312,'Important Notes'!I:I,1,FALSE)," ")</f>
        <v xml:space="preserve"> </v>
      </c>
      <c r="N312" s="13" t="str">
        <f t="shared" si="28"/>
        <v>N</v>
      </c>
      <c r="O312" s="13" t="str">
        <f>IFERROR(VLOOKUP(G312,'Important Notes'!D:D,1,FALSE)," ")</f>
        <v xml:space="preserve"> </v>
      </c>
      <c r="P312" s="13" t="str">
        <f>VLOOKUP(D312,'Ref-NIST 800-53 (Rev. 4)'!A:D,4,FALSE)</f>
        <v>P1</v>
      </c>
      <c r="Q312" s="13" t="s">
        <v>1152</v>
      </c>
    </row>
    <row r="313" spans="1:17">
      <c r="A313" s="13" t="str">
        <f t="shared" si="25"/>
        <v>IA</v>
      </c>
      <c r="B313" s="13" t="str">
        <f>VLOOKUP(A313,'Ref-Families'!A:B,2,FALSE)</f>
        <v xml:space="preserve"> Identification and Authentication</v>
      </c>
      <c r="C313" s="13" t="str">
        <f>TRIM(VLOOKUP(D313,'Ref-NIST 800-53 (Rev. 4)'!A:C,3,FALSE))</f>
        <v>DEVICE IDENTIFICATION AND AUTHENTICATION</v>
      </c>
      <c r="D313" s="12" t="s">
        <v>119</v>
      </c>
      <c r="E313" s="13" t="str">
        <f>TRIM(VLOOKUP(G313,'Ref-ALL NIST 800-53 Controls'!A:F,6,FALSE))</f>
        <v>DYNAMIC ADDRESS ALLOCATION</v>
      </c>
      <c r="F313" s="55">
        <v>3</v>
      </c>
      <c r="G313" s="2" t="str">
        <f t="shared" si="24"/>
        <v>IA-3-3</v>
      </c>
      <c r="H313" s="17" t="s">
        <v>120</v>
      </c>
      <c r="I313" s="13" t="str">
        <f t="shared" si="26"/>
        <v>N</v>
      </c>
      <c r="J313" s="13"/>
      <c r="K313" s="13" t="str">
        <f>_xlfn.IFNA(VLOOKUP(G313,'Ref-LI-SaaS Baseline'!$D$2:$G$128,3,FALSE),"")</f>
        <v/>
      </c>
      <c r="L313" s="13" t="str">
        <f t="shared" si="27"/>
        <v>N</v>
      </c>
      <c r="M313" s="13" t="str">
        <f>IFERROR(VLOOKUP(G313,'Important Notes'!I:I,1,FALSE)," ")</f>
        <v xml:space="preserve"> </v>
      </c>
      <c r="N313" s="13" t="str">
        <f t="shared" si="28"/>
        <v>N</v>
      </c>
      <c r="O313" s="13" t="str">
        <f>IFERROR(VLOOKUP(G313,'Important Notes'!D:D,1,FALSE)," ")</f>
        <v xml:space="preserve"> </v>
      </c>
      <c r="P313" s="13" t="str">
        <f>VLOOKUP(D313,'Ref-NIST 800-53 (Rev. 4)'!A:D,4,FALSE)</f>
        <v>P1</v>
      </c>
      <c r="Q313" s="13" t="s">
        <v>1152</v>
      </c>
    </row>
    <row r="314" spans="1:17">
      <c r="A314" s="13" t="str">
        <f t="shared" si="25"/>
        <v>IA</v>
      </c>
      <c r="B314" s="13" t="str">
        <f>VLOOKUP(A314,'Ref-Families'!A:B,2,FALSE)</f>
        <v xml:space="preserve"> Identification and Authentication</v>
      </c>
      <c r="C314" s="13" t="str">
        <f>TRIM(VLOOKUP(D314,'Ref-NIST 800-53 (Rev. 4)'!A:C,3,FALSE))</f>
        <v>DEVICE IDENTIFICATION AND AUTHENTICATION</v>
      </c>
      <c r="D314" s="12" t="s">
        <v>119</v>
      </c>
      <c r="E314" s="13" t="str">
        <f>TRIM(VLOOKUP(G314,'Ref-ALL NIST 800-53 Controls'!A:F,6,FALSE))</f>
        <v>DEVICE ATTESTATION</v>
      </c>
      <c r="F314" s="55">
        <v>4</v>
      </c>
      <c r="G314" s="2" t="str">
        <f t="shared" si="24"/>
        <v>IA-3-4</v>
      </c>
      <c r="H314" s="17" t="s">
        <v>609</v>
      </c>
      <c r="I314" s="13" t="str">
        <f t="shared" si="26"/>
        <v>N</v>
      </c>
      <c r="J314" s="13"/>
      <c r="K314" s="13" t="str">
        <f>_xlfn.IFNA(VLOOKUP(G314,'Ref-LI-SaaS Baseline'!$D$2:$G$128,3,FALSE),"")</f>
        <v/>
      </c>
      <c r="L314" s="13" t="str">
        <f t="shared" si="27"/>
        <v>N</v>
      </c>
      <c r="M314" s="13" t="str">
        <f>IFERROR(VLOOKUP(G314,'Important Notes'!I:I,1,FALSE)," ")</f>
        <v xml:space="preserve"> </v>
      </c>
      <c r="N314" s="13" t="str">
        <f t="shared" si="28"/>
        <v>N</v>
      </c>
      <c r="O314" s="13" t="str">
        <f>IFERROR(VLOOKUP(G314,'Important Notes'!D:D,1,FALSE)," ")</f>
        <v xml:space="preserve"> </v>
      </c>
      <c r="P314" s="13" t="str">
        <f>VLOOKUP(D314,'Ref-NIST 800-53 (Rev. 4)'!A:D,4,FALSE)</f>
        <v>P1</v>
      </c>
      <c r="Q314" s="13" t="s">
        <v>1152</v>
      </c>
    </row>
    <row r="315" spans="1:17">
      <c r="A315" s="13" t="str">
        <f t="shared" si="25"/>
        <v>IA</v>
      </c>
      <c r="B315" s="13" t="str">
        <f>VLOOKUP(A315,'Ref-Families'!A:B,2,FALSE)</f>
        <v xml:space="preserve"> Identification and Authentication</v>
      </c>
      <c r="C315" s="13" t="str">
        <f>TRIM(VLOOKUP(D315,'Ref-NIST 800-53 (Rev. 4)'!A:C,3,FALSE))</f>
        <v>IDENTIFIER MANAGEMENT</v>
      </c>
      <c r="D315" s="12" t="s">
        <v>121</v>
      </c>
      <c r="E315" s="13" t="str">
        <f>TRIM(VLOOKUP(G315,'Ref-ALL NIST 800-53 Controls'!A:F,6,FALSE))</f>
        <v/>
      </c>
      <c r="F315" s="55">
        <v>0</v>
      </c>
      <c r="G315" s="2" t="str">
        <f t="shared" si="24"/>
        <v>IA-4-0</v>
      </c>
      <c r="H315" s="17" t="s">
        <v>666</v>
      </c>
      <c r="I315" s="13" t="str">
        <f t="shared" si="26"/>
        <v>Y</v>
      </c>
      <c r="J315" s="13" t="str">
        <f t="shared" si="29"/>
        <v>IA-4-0</v>
      </c>
      <c r="K315" s="13" t="str">
        <f>_xlfn.IFNA(VLOOKUP(G315,'Ref-LI-SaaS Baseline'!$D$2:$G$128,3,FALSE),"")</f>
        <v>Attest</v>
      </c>
      <c r="L315" s="13" t="str">
        <f t="shared" si="27"/>
        <v>Y</v>
      </c>
      <c r="M315" s="13" t="str">
        <f>IFERROR(VLOOKUP(G315,'Important Notes'!I:I,1,FALSE)," ")</f>
        <v>IA-4-0</v>
      </c>
      <c r="N315" s="13" t="str">
        <f t="shared" si="28"/>
        <v>Y</v>
      </c>
      <c r="O315" s="13" t="str">
        <f>IFERROR(VLOOKUP(G315,'Important Notes'!D:D,1,FALSE)," ")</f>
        <v>IA-4-0</v>
      </c>
      <c r="P315" s="13" t="str">
        <f>VLOOKUP(D315,'Ref-NIST 800-53 (Rev. 4)'!A:D,4,FALSE)</f>
        <v>P1</v>
      </c>
      <c r="Q315" s="13" t="s">
        <v>1152</v>
      </c>
    </row>
    <row r="316" spans="1:17">
      <c r="A316" s="13" t="str">
        <f t="shared" si="25"/>
        <v>IA</v>
      </c>
      <c r="B316" s="13" t="str">
        <f>VLOOKUP(A316,'Ref-Families'!A:B,2,FALSE)</f>
        <v xml:space="preserve"> Identification and Authentication</v>
      </c>
      <c r="C316" s="13" t="str">
        <f>TRIM(VLOOKUP(D316,'Ref-NIST 800-53 (Rev. 4)'!A:C,3,FALSE))</f>
        <v>IDENTIFIER MANAGEMENT</v>
      </c>
      <c r="D316" s="12" t="s">
        <v>121</v>
      </c>
      <c r="E316" s="13" t="str">
        <f>TRIM(VLOOKUP(G316,'Ref-ALL NIST 800-53 Controls'!A:F,6,FALSE))</f>
        <v>PROHIBIT ACCOUNT IDENTIFIERS AS PUBLIC IDENTIFIERS</v>
      </c>
      <c r="F316" s="55">
        <v>1</v>
      </c>
      <c r="G316" s="2" t="str">
        <f t="shared" si="24"/>
        <v>IA-4-1</v>
      </c>
      <c r="H316" s="17" t="s">
        <v>43</v>
      </c>
      <c r="I316" s="13" t="str">
        <f t="shared" si="26"/>
        <v>N</v>
      </c>
      <c r="J316" s="13"/>
      <c r="K316" s="13" t="str">
        <f>_xlfn.IFNA(VLOOKUP(G316,'Ref-LI-SaaS Baseline'!$D$2:$G$128,3,FALSE),"")</f>
        <v/>
      </c>
      <c r="L316" s="13" t="str">
        <f t="shared" si="27"/>
        <v>N</v>
      </c>
      <c r="M316" s="13" t="str">
        <f>IFERROR(VLOOKUP(G316,'Important Notes'!I:I,1,FALSE)," ")</f>
        <v xml:space="preserve"> </v>
      </c>
      <c r="N316" s="13" t="str">
        <f t="shared" si="28"/>
        <v>N</v>
      </c>
      <c r="O316" s="13" t="str">
        <f>IFERROR(VLOOKUP(G316,'Important Notes'!D:D,1,FALSE)," ")</f>
        <v xml:space="preserve"> </v>
      </c>
      <c r="P316" s="13" t="str">
        <f>VLOOKUP(D316,'Ref-NIST 800-53 (Rev. 4)'!A:D,4,FALSE)</f>
        <v>P1</v>
      </c>
      <c r="Q316" s="13" t="s">
        <v>1152</v>
      </c>
    </row>
    <row r="317" spans="1:17">
      <c r="A317" s="13" t="str">
        <f t="shared" si="25"/>
        <v>IA</v>
      </c>
      <c r="B317" s="13" t="str">
        <f>VLOOKUP(A317,'Ref-Families'!A:B,2,FALSE)</f>
        <v xml:space="preserve"> Identification and Authentication</v>
      </c>
      <c r="C317" s="13" t="str">
        <f>TRIM(VLOOKUP(D317,'Ref-NIST 800-53 (Rev. 4)'!A:C,3,FALSE))</f>
        <v>IDENTIFIER MANAGEMENT</v>
      </c>
      <c r="D317" s="12" t="s">
        <v>121</v>
      </c>
      <c r="E317" s="13" t="str">
        <f>TRIM(VLOOKUP(G317,'Ref-ALL NIST 800-53 Controls'!A:F,6,FALSE))</f>
        <v>SUPERVISOR AUTHORIZATION</v>
      </c>
      <c r="F317" s="55">
        <v>2</v>
      </c>
      <c r="G317" s="2" t="str">
        <f t="shared" si="24"/>
        <v>IA-4-2</v>
      </c>
      <c r="H317" s="17" t="s">
        <v>609</v>
      </c>
      <c r="I317" s="13" t="str">
        <f t="shared" si="26"/>
        <v>N</v>
      </c>
      <c r="J317" s="13"/>
      <c r="K317" s="13" t="str">
        <f>_xlfn.IFNA(VLOOKUP(G317,'Ref-LI-SaaS Baseline'!$D$2:$G$128,3,FALSE),"")</f>
        <v/>
      </c>
      <c r="L317" s="13" t="str">
        <f t="shared" si="27"/>
        <v>N</v>
      </c>
      <c r="M317" s="13" t="str">
        <f>IFERROR(VLOOKUP(G317,'Important Notes'!I:I,1,FALSE)," ")</f>
        <v xml:space="preserve"> </v>
      </c>
      <c r="N317" s="13" t="str">
        <f t="shared" si="28"/>
        <v>N</v>
      </c>
      <c r="O317" s="13" t="str">
        <f>IFERROR(VLOOKUP(G317,'Important Notes'!D:D,1,FALSE)," ")</f>
        <v xml:space="preserve"> </v>
      </c>
      <c r="P317" s="13" t="str">
        <f>VLOOKUP(D317,'Ref-NIST 800-53 (Rev. 4)'!A:D,4,FALSE)</f>
        <v>P1</v>
      </c>
      <c r="Q317" s="13" t="s">
        <v>1152</v>
      </c>
    </row>
    <row r="318" spans="1:17">
      <c r="A318" s="13" t="str">
        <f t="shared" si="25"/>
        <v>IA</v>
      </c>
      <c r="B318" s="13" t="str">
        <f>VLOOKUP(A318,'Ref-Families'!A:B,2,FALSE)</f>
        <v xml:space="preserve"> Identification and Authentication</v>
      </c>
      <c r="C318" s="13" t="str">
        <f>TRIM(VLOOKUP(D318,'Ref-NIST 800-53 (Rev. 4)'!A:C,3,FALSE))</f>
        <v>IDENTIFIER MANAGEMENT</v>
      </c>
      <c r="D318" s="12" t="s">
        <v>121</v>
      </c>
      <c r="E318" s="13" t="str">
        <f>TRIM(VLOOKUP(G318,'Ref-ALL NIST 800-53 Controls'!A:F,6,FALSE))</f>
        <v>MULTIPLE FORMS OF CERTIFICATION</v>
      </c>
      <c r="F318" s="55">
        <v>3</v>
      </c>
      <c r="G318" s="2" t="str">
        <f t="shared" si="24"/>
        <v>IA-4-3</v>
      </c>
      <c r="H318" s="17" t="s">
        <v>609</v>
      </c>
      <c r="I318" s="13" t="str">
        <f t="shared" si="26"/>
        <v>N</v>
      </c>
      <c r="J318" s="13"/>
      <c r="K318" s="13" t="str">
        <f>_xlfn.IFNA(VLOOKUP(G318,'Ref-LI-SaaS Baseline'!$D$2:$G$128,3,FALSE),"")</f>
        <v/>
      </c>
      <c r="L318" s="13" t="str">
        <f t="shared" si="27"/>
        <v>N</v>
      </c>
      <c r="M318" s="13" t="str">
        <f>IFERROR(VLOOKUP(G318,'Important Notes'!I:I,1,FALSE)," ")</f>
        <v xml:space="preserve"> </v>
      </c>
      <c r="N318" s="13" t="str">
        <f t="shared" si="28"/>
        <v>N</v>
      </c>
      <c r="O318" s="13" t="str">
        <f>IFERROR(VLOOKUP(G318,'Important Notes'!D:D,1,FALSE)," ")</f>
        <v xml:space="preserve"> </v>
      </c>
      <c r="P318" s="13" t="str">
        <f>VLOOKUP(D318,'Ref-NIST 800-53 (Rev. 4)'!A:D,4,FALSE)</f>
        <v>P1</v>
      </c>
      <c r="Q318" s="13" t="s">
        <v>1152</v>
      </c>
    </row>
    <row r="319" spans="1:17">
      <c r="A319" s="13" t="str">
        <f t="shared" si="25"/>
        <v>IA</v>
      </c>
      <c r="B319" s="13" t="str">
        <f>VLOOKUP(A319,'Ref-Families'!A:B,2,FALSE)</f>
        <v xml:space="preserve"> Identification and Authentication</v>
      </c>
      <c r="C319" s="13" t="str">
        <f>TRIM(VLOOKUP(D319,'Ref-NIST 800-53 (Rev. 4)'!A:C,3,FALSE))</f>
        <v>IDENTIFIER MANAGEMENT</v>
      </c>
      <c r="D319" s="12" t="s">
        <v>121</v>
      </c>
      <c r="E319" s="13" t="str">
        <f>TRIM(VLOOKUP(G319,'Ref-ALL NIST 800-53 Controls'!A:F,6,FALSE))</f>
        <v>IDENTIFY USER STATUS</v>
      </c>
      <c r="F319" s="55">
        <v>4</v>
      </c>
      <c r="G319" s="2" t="str">
        <f t="shared" si="24"/>
        <v>IA-4-4</v>
      </c>
      <c r="H319" s="17" t="s">
        <v>43</v>
      </c>
      <c r="I319" s="13" t="str">
        <f t="shared" si="26"/>
        <v>N</v>
      </c>
      <c r="J319" s="13"/>
      <c r="K319" s="13" t="str">
        <f>_xlfn.IFNA(VLOOKUP(G319,'Ref-LI-SaaS Baseline'!$D$2:$G$128,3,FALSE),"")</f>
        <v/>
      </c>
      <c r="L319" s="13" t="str">
        <f t="shared" si="27"/>
        <v>Y</v>
      </c>
      <c r="M319" s="13" t="str">
        <f>IFERROR(VLOOKUP(G319,'Important Notes'!I:I,1,FALSE)," ")</f>
        <v>IA-4-4</v>
      </c>
      <c r="N319" s="13" t="str">
        <f t="shared" si="28"/>
        <v>Y</v>
      </c>
      <c r="O319" s="13" t="str">
        <f>IFERROR(VLOOKUP(G319,'Important Notes'!D:D,1,FALSE)," ")</f>
        <v>IA-4-4</v>
      </c>
      <c r="P319" s="13" t="str">
        <f>VLOOKUP(D319,'Ref-NIST 800-53 (Rev. 4)'!A:D,4,FALSE)</f>
        <v>P1</v>
      </c>
      <c r="Q319" s="13" t="s">
        <v>1152</v>
      </c>
    </row>
    <row r="320" spans="1:17">
      <c r="A320" s="13" t="str">
        <f t="shared" si="25"/>
        <v>IA</v>
      </c>
      <c r="B320" s="13" t="str">
        <f>VLOOKUP(A320,'Ref-Families'!A:B,2,FALSE)</f>
        <v xml:space="preserve"> Identification and Authentication</v>
      </c>
      <c r="C320" s="13" t="str">
        <f>TRIM(VLOOKUP(D320,'Ref-NIST 800-53 (Rev. 4)'!A:C,3,FALSE))</f>
        <v>IDENTIFIER MANAGEMENT</v>
      </c>
      <c r="D320" s="12" t="s">
        <v>121</v>
      </c>
      <c r="E320" s="13" t="str">
        <f>TRIM(VLOOKUP(G320,'Ref-ALL NIST 800-53 Controls'!A:F,6,FALSE))</f>
        <v>DYNAMIC MANAGEMENT</v>
      </c>
      <c r="F320" s="55">
        <v>5</v>
      </c>
      <c r="G320" s="2" t="str">
        <f t="shared" si="24"/>
        <v>IA-4-5</v>
      </c>
      <c r="H320" s="17" t="s">
        <v>6</v>
      </c>
      <c r="I320" s="13" t="str">
        <f t="shared" si="26"/>
        <v>N</v>
      </c>
      <c r="J320" s="13"/>
      <c r="K320" s="13" t="str">
        <f>_xlfn.IFNA(VLOOKUP(G320,'Ref-LI-SaaS Baseline'!$D$2:$G$128,3,FALSE),"")</f>
        <v/>
      </c>
      <c r="L320" s="13" t="str">
        <f t="shared" si="27"/>
        <v>N</v>
      </c>
      <c r="M320" s="13" t="str">
        <f>IFERROR(VLOOKUP(G320,'Important Notes'!I:I,1,FALSE)," ")</f>
        <v xml:space="preserve"> </v>
      </c>
      <c r="N320" s="13" t="str">
        <f t="shared" si="28"/>
        <v>N</v>
      </c>
      <c r="O320" s="13" t="str">
        <f>IFERROR(VLOOKUP(G320,'Important Notes'!D:D,1,FALSE)," ")</f>
        <v xml:space="preserve"> </v>
      </c>
      <c r="P320" s="13" t="str">
        <f>VLOOKUP(D320,'Ref-NIST 800-53 (Rev. 4)'!A:D,4,FALSE)</f>
        <v>P1</v>
      </c>
      <c r="Q320" s="13" t="s">
        <v>1152</v>
      </c>
    </row>
    <row r="321" spans="1:17">
      <c r="A321" s="13" t="str">
        <f t="shared" si="25"/>
        <v>IA</v>
      </c>
      <c r="B321" s="13" t="str">
        <f>VLOOKUP(A321,'Ref-Families'!A:B,2,FALSE)</f>
        <v xml:space="preserve"> Identification and Authentication</v>
      </c>
      <c r="C321" s="13" t="str">
        <f>TRIM(VLOOKUP(D321,'Ref-NIST 800-53 (Rev. 4)'!A:C,3,FALSE))</f>
        <v>IDENTIFIER MANAGEMENT</v>
      </c>
      <c r="D321" s="12" t="s">
        <v>121</v>
      </c>
      <c r="E321" s="13" t="str">
        <f>TRIM(VLOOKUP(G321,'Ref-ALL NIST 800-53 Controls'!A:F,6,FALSE))</f>
        <v>CROSS-ORGANIZATION MANAGEMENT</v>
      </c>
      <c r="F321" s="55">
        <v>6</v>
      </c>
      <c r="G321" s="2" t="str">
        <f t="shared" si="24"/>
        <v>IA-4-6</v>
      </c>
      <c r="H321" s="17" t="s">
        <v>609</v>
      </c>
      <c r="I321" s="13" t="str">
        <f t="shared" si="26"/>
        <v>N</v>
      </c>
      <c r="J321" s="13"/>
      <c r="K321" s="13" t="str">
        <f>_xlfn.IFNA(VLOOKUP(G321,'Ref-LI-SaaS Baseline'!$D$2:$G$128,3,FALSE),"")</f>
        <v/>
      </c>
      <c r="L321" s="13" t="str">
        <f t="shared" si="27"/>
        <v>N</v>
      </c>
      <c r="M321" s="13" t="str">
        <f>IFERROR(VLOOKUP(G321,'Important Notes'!I:I,1,FALSE)," ")</f>
        <v xml:space="preserve"> </v>
      </c>
      <c r="N321" s="13" t="str">
        <f t="shared" si="28"/>
        <v>N</v>
      </c>
      <c r="O321" s="13" t="str">
        <f>IFERROR(VLOOKUP(G321,'Important Notes'!D:D,1,FALSE)," ")</f>
        <v xml:space="preserve"> </v>
      </c>
      <c r="P321" s="13" t="str">
        <f>VLOOKUP(D321,'Ref-NIST 800-53 (Rev. 4)'!A:D,4,FALSE)</f>
        <v>P1</v>
      </c>
      <c r="Q321" s="13" t="s">
        <v>1152</v>
      </c>
    </row>
    <row r="322" spans="1:17">
      <c r="A322" s="13" t="str">
        <f t="shared" si="25"/>
        <v>IA</v>
      </c>
      <c r="B322" s="13" t="str">
        <f>VLOOKUP(A322,'Ref-Families'!A:B,2,FALSE)</f>
        <v xml:space="preserve"> Identification and Authentication</v>
      </c>
      <c r="C322" s="13" t="str">
        <f>TRIM(VLOOKUP(D322,'Ref-NIST 800-53 (Rev. 4)'!A:C,3,FALSE))</f>
        <v>IDENTIFIER MANAGEMENT</v>
      </c>
      <c r="D322" s="12" t="s">
        <v>121</v>
      </c>
      <c r="E322" s="13" t="str">
        <f>TRIM(VLOOKUP(G322,'Ref-ALL NIST 800-53 Controls'!A:F,6,FALSE))</f>
        <v>IN-PERSON REGISTRATION</v>
      </c>
      <c r="F322" s="55">
        <v>7</v>
      </c>
      <c r="G322" s="2" t="str">
        <f t="shared" ref="G322:G385" si="30">CONCATENATE(D322,"-",F322)</f>
        <v>IA-4-7</v>
      </c>
      <c r="H322" s="17" t="s">
        <v>609</v>
      </c>
      <c r="I322" s="13" t="str">
        <f t="shared" si="26"/>
        <v>N</v>
      </c>
      <c r="J322" s="13"/>
      <c r="K322" s="13" t="str">
        <f>_xlfn.IFNA(VLOOKUP(G322,'Ref-LI-SaaS Baseline'!$D$2:$G$128,3,FALSE),"")</f>
        <v/>
      </c>
      <c r="L322" s="13" t="str">
        <f t="shared" si="27"/>
        <v>N</v>
      </c>
      <c r="M322" s="13" t="str">
        <f>IFERROR(VLOOKUP(G322,'Important Notes'!I:I,1,FALSE)," ")</f>
        <v xml:space="preserve"> </v>
      </c>
      <c r="N322" s="13" t="str">
        <f t="shared" si="28"/>
        <v>N</v>
      </c>
      <c r="O322" s="13" t="str">
        <f>IFERROR(VLOOKUP(G322,'Important Notes'!D:D,1,FALSE)," ")</f>
        <v xml:space="preserve"> </v>
      </c>
      <c r="P322" s="13" t="str">
        <f>VLOOKUP(D322,'Ref-NIST 800-53 (Rev. 4)'!A:D,4,FALSE)</f>
        <v>P1</v>
      </c>
      <c r="Q322" s="13" t="s">
        <v>1152</v>
      </c>
    </row>
    <row r="323" spans="1:17" ht="30">
      <c r="A323" s="13" t="str">
        <f t="shared" ref="A323:A386" si="31">LEFT(D323,2)</f>
        <v>IA</v>
      </c>
      <c r="B323" s="13" t="str">
        <f>VLOOKUP(A323,'Ref-Families'!A:B,2,FALSE)</f>
        <v xml:space="preserve"> Identification and Authentication</v>
      </c>
      <c r="C323" s="13" t="str">
        <f>TRIM(VLOOKUP(D323,'Ref-NIST 800-53 (Rev. 4)'!A:C,3,FALSE))</f>
        <v>AUTHENTICATOR MANAGEMENT</v>
      </c>
      <c r="D323" s="12" t="s">
        <v>122</v>
      </c>
      <c r="E323" s="13" t="str">
        <f>TRIM(VLOOKUP(G323,'Ref-ALL NIST 800-53 Controls'!A:F,6,FALSE))</f>
        <v/>
      </c>
      <c r="F323" s="55">
        <v>0</v>
      </c>
      <c r="G323" s="2" t="str">
        <f t="shared" si="30"/>
        <v>IA-5-0</v>
      </c>
      <c r="H323" s="17" t="s">
        <v>667</v>
      </c>
      <c r="I323" s="13" t="str">
        <f t="shared" ref="I323:I386" si="32">IF(J323 = "", "N", "Y")</f>
        <v>Y</v>
      </c>
      <c r="J323" s="13" t="str">
        <f t="shared" ref="J323:J384" si="33">G323</f>
        <v>IA-5-0</v>
      </c>
      <c r="K323" s="13" t="str">
        <f>_xlfn.IFNA(VLOOKUP(G323,'Ref-LI-SaaS Baseline'!$D$2:$G$128,3,FALSE),"")</f>
        <v>Attest</v>
      </c>
      <c r="L323" s="13" t="str">
        <f t="shared" ref="L323:L386" si="34">IF(M323=" ","N","Y")</f>
        <v>Y</v>
      </c>
      <c r="M323" s="13" t="str">
        <f>IFERROR(VLOOKUP(G323,'Important Notes'!I:I,1,FALSE)," ")</f>
        <v>IA-5-0</v>
      </c>
      <c r="N323" s="13" t="str">
        <f t="shared" ref="N323:N386" si="35">IF(O323= " ", "N", "Y")</f>
        <v>Y</v>
      </c>
      <c r="O323" s="13" t="str">
        <f>IFERROR(VLOOKUP(G323,'Important Notes'!D:D,1,FALSE)," ")</f>
        <v>IA-5-0</v>
      </c>
      <c r="P323" s="13" t="str">
        <f>VLOOKUP(D323,'Ref-NIST 800-53 (Rev. 4)'!A:D,4,FALSE)</f>
        <v>P1</v>
      </c>
      <c r="Q323" s="13" t="s">
        <v>1152</v>
      </c>
    </row>
    <row r="324" spans="1:17">
      <c r="A324" s="13" t="str">
        <f t="shared" si="31"/>
        <v>IA</v>
      </c>
      <c r="B324" s="13" t="str">
        <f>VLOOKUP(A324,'Ref-Families'!A:B,2,FALSE)</f>
        <v xml:space="preserve"> Identification and Authentication</v>
      </c>
      <c r="C324" s="13" t="str">
        <f>TRIM(VLOOKUP(D324,'Ref-NIST 800-53 (Rev. 4)'!A:C,3,FALSE))</f>
        <v>AUTHENTICATOR MANAGEMENT</v>
      </c>
      <c r="D324" s="12" t="s">
        <v>122</v>
      </c>
      <c r="E324" s="13" t="str">
        <f>TRIM(VLOOKUP(G324,'Ref-ALL NIST 800-53 Controls'!A:F,6,FALSE))</f>
        <v>PASSWORD-BASED AUTHENTICATION</v>
      </c>
      <c r="F324" s="55">
        <v>1</v>
      </c>
      <c r="G324" s="2" t="str">
        <f t="shared" si="30"/>
        <v>IA-5-1</v>
      </c>
      <c r="H324" s="17" t="s">
        <v>123</v>
      </c>
      <c r="I324" s="13" t="str">
        <f t="shared" si="32"/>
        <v>Y</v>
      </c>
      <c r="J324" s="13" t="str">
        <f t="shared" si="33"/>
        <v>IA-5-1</v>
      </c>
      <c r="K324" s="13" t="str">
        <f>_xlfn.IFNA(VLOOKUP(G324,'Ref-LI-SaaS Baseline'!$D$2:$G$128,3,FALSE),"")</f>
        <v>Attest</v>
      </c>
      <c r="L324" s="13" t="str">
        <f t="shared" si="34"/>
        <v>Y</v>
      </c>
      <c r="M324" s="13" t="str">
        <f>IFERROR(VLOOKUP(G324,'Important Notes'!I:I,1,FALSE)," ")</f>
        <v>IA-5-1</v>
      </c>
      <c r="N324" s="13" t="str">
        <f t="shared" si="35"/>
        <v>Y</v>
      </c>
      <c r="O324" s="13" t="str">
        <f>IFERROR(VLOOKUP(G324,'Important Notes'!D:D,1,FALSE)," ")</f>
        <v>IA-5-1</v>
      </c>
      <c r="P324" s="13" t="str">
        <f>VLOOKUP(D324,'Ref-NIST 800-53 (Rev. 4)'!A:D,4,FALSE)</f>
        <v>P1</v>
      </c>
      <c r="Q324" s="13" t="s">
        <v>1152</v>
      </c>
    </row>
    <row r="325" spans="1:17">
      <c r="A325" s="13" t="str">
        <f t="shared" si="31"/>
        <v>IA</v>
      </c>
      <c r="B325" s="13" t="str">
        <f>VLOOKUP(A325,'Ref-Families'!A:B,2,FALSE)</f>
        <v xml:space="preserve"> Identification and Authentication</v>
      </c>
      <c r="C325" s="13" t="str">
        <f>TRIM(VLOOKUP(D325,'Ref-NIST 800-53 (Rev. 4)'!A:C,3,FALSE))</f>
        <v>AUTHENTICATOR MANAGEMENT</v>
      </c>
      <c r="D325" s="12" t="s">
        <v>122</v>
      </c>
      <c r="E325" s="13" t="str">
        <f>TRIM(VLOOKUP(G325,'Ref-ALL NIST 800-53 Controls'!A:F,6,FALSE))</f>
        <v>PKI-BASED AUTHENTICATION</v>
      </c>
      <c r="F325" s="55">
        <v>2</v>
      </c>
      <c r="G325" s="2" t="str">
        <f t="shared" si="30"/>
        <v>IA-5-2</v>
      </c>
      <c r="H325" s="17" t="s">
        <v>123</v>
      </c>
      <c r="I325" s="13" t="str">
        <f t="shared" si="32"/>
        <v>N</v>
      </c>
      <c r="J325" s="13"/>
      <c r="K325" s="13" t="str">
        <f>_xlfn.IFNA(VLOOKUP(G325,'Ref-LI-SaaS Baseline'!$D$2:$G$128,3,FALSE),"")</f>
        <v/>
      </c>
      <c r="L325" s="13" t="str">
        <f t="shared" si="34"/>
        <v>Y</v>
      </c>
      <c r="M325" s="13" t="str">
        <f>IFERROR(VLOOKUP(G325,'Important Notes'!I:I,1,FALSE)," ")</f>
        <v>IA-5-2</v>
      </c>
      <c r="N325" s="13" t="str">
        <f t="shared" si="35"/>
        <v>Y</v>
      </c>
      <c r="O325" s="13" t="str">
        <f>IFERROR(VLOOKUP(G325,'Important Notes'!D:D,1,FALSE)," ")</f>
        <v>IA-5-2</v>
      </c>
      <c r="P325" s="13" t="str">
        <f>VLOOKUP(D325,'Ref-NIST 800-53 (Rev. 4)'!A:D,4,FALSE)</f>
        <v>P1</v>
      </c>
      <c r="Q325" s="13" t="s">
        <v>1152</v>
      </c>
    </row>
    <row r="326" spans="1:17">
      <c r="A326" s="13" t="str">
        <f t="shared" si="31"/>
        <v>IA</v>
      </c>
      <c r="B326" s="13" t="str">
        <f>VLOOKUP(A326,'Ref-Families'!A:B,2,FALSE)</f>
        <v xml:space="preserve"> Identification and Authentication</v>
      </c>
      <c r="C326" s="13" t="str">
        <f>TRIM(VLOOKUP(D326,'Ref-NIST 800-53 (Rev. 4)'!A:C,3,FALSE))</f>
        <v>AUTHENTICATOR MANAGEMENT</v>
      </c>
      <c r="D326" s="12" t="s">
        <v>122</v>
      </c>
      <c r="E326" s="13" t="str">
        <f>TRIM(VLOOKUP(G326,'Ref-ALL NIST 800-53 Controls'!A:F,6,FALSE))</f>
        <v>IN-PERSON OR TRUSTED THIRD- PARTY REGISTRATION</v>
      </c>
      <c r="F326" s="55">
        <v>3</v>
      </c>
      <c r="G326" s="2" t="str">
        <f t="shared" si="30"/>
        <v>IA-5-3</v>
      </c>
      <c r="H326" s="17" t="s">
        <v>609</v>
      </c>
      <c r="I326" s="13" t="str">
        <f t="shared" si="32"/>
        <v>N</v>
      </c>
      <c r="J326" s="13"/>
      <c r="K326" s="13" t="str">
        <f>_xlfn.IFNA(VLOOKUP(G326,'Ref-LI-SaaS Baseline'!$D$2:$G$128,3,FALSE),"")</f>
        <v/>
      </c>
      <c r="L326" s="13" t="str">
        <f t="shared" si="34"/>
        <v>Y</v>
      </c>
      <c r="M326" s="13" t="str">
        <f>IFERROR(VLOOKUP(G326,'Important Notes'!I:I,1,FALSE)," ")</f>
        <v>IA-5-3</v>
      </c>
      <c r="N326" s="13" t="str">
        <f t="shared" si="35"/>
        <v>Y</v>
      </c>
      <c r="O326" s="13" t="str">
        <f>IFERROR(VLOOKUP(G326,'Important Notes'!D:D,1,FALSE)," ")</f>
        <v>IA-5-3</v>
      </c>
      <c r="P326" s="13" t="str">
        <f>VLOOKUP(D326,'Ref-NIST 800-53 (Rev. 4)'!A:D,4,FALSE)</f>
        <v>P1</v>
      </c>
      <c r="Q326" s="13" t="s">
        <v>1152</v>
      </c>
    </row>
    <row r="327" spans="1:17">
      <c r="A327" s="13" t="str">
        <f t="shared" si="31"/>
        <v>IA</v>
      </c>
      <c r="B327" s="13" t="str">
        <f>VLOOKUP(A327,'Ref-Families'!A:B,2,FALSE)</f>
        <v xml:space="preserve"> Identification and Authentication</v>
      </c>
      <c r="C327" s="13" t="str">
        <f>TRIM(VLOOKUP(D327,'Ref-NIST 800-53 (Rev. 4)'!A:C,3,FALSE))</f>
        <v>AUTHENTICATOR MANAGEMENT</v>
      </c>
      <c r="D327" s="12" t="s">
        <v>122</v>
      </c>
      <c r="E327" s="13" t="str">
        <f>TRIM(VLOOKUP(G327,'Ref-ALL NIST 800-53 Controls'!A:F,6,FALSE))</f>
        <v>AUTOMATED SUPPORT FOR PASSWORD STRENGTH DETERMINATION</v>
      </c>
      <c r="F327" s="55">
        <v>4</v>
      </c>
      <c r="G327" s="2" t="str">
        <f t="shared" si="30"/>
        <v>IA-5-4</v>
      </c>
      <c r="H327" s="17" t="s">
        <v>124</v>
      </c>
      <c r="I327" s="13" t="str">
        <f t="shared" si="32"/>
        <v>N</v>
      </c>
      <c r="J327" s="13"/>
      <c r="K327" s="13" t="str">
        <f>_xlfn.IFNA(VLOOKUP(G327,'Ref-LI-SaaS Baseline'!$D$2:$G$128,3,FALSE),"")</f>
        <v/>
      </c>
      <c r="L327" s="13" t="str">
        <f t="shared" si="34"/>
        <v>Y</v>
      </c>
      <c r="M327" s="13" t="str">
        <f>IFERROR(VLOOKUP(G327,'Important Notes'!I:I,1,FALSE)," ")</f>
        <v>IA-5-4</v>
      </c>
      <c r="N327" s="13" t="str">
        <f t="shared" si="35"/>
        <v>Y</v>
      </c>
      <c r="O327" s="13" t="str">
        <f>IFERROR(VLOOKUP(G327,'Important Notes'!D:D,1,FALSE)," ")</f>
        <v>IA-5-4</v>
      </c>
      <c r="P327" s="13" t="str">
        <f>VLOOKUP(D327,'Ref-NIST 800-53 (Rev. 4)'!A:D,4,FALSE)</f>
        <v>P1</v>
      </c>
      <c r="Q327" s="13" t="s">
        <v>1152</v>
      </c>
    </row>
    <row r="328" spans="1:17">
      <c r="A328" s="13" t="str">
        <f t="shared" si="31"/>
        <v>IA</v>
      </c>
      <c r="B328" s="13" t="str">
        <f>VLOOKUP(A328,'Ref-Families'!A:B,2,FALSE)</f>
        <v xml:space="preserve"> Identification and Authentication</v>
      </c>
      <c r="C328" s="13" t="str">
        <f>TRIM(VLOOKUP(D328,'Ref-NIST 800-53 (Rev. 4)'!A:C,3,FALSE))</f>
        <v>AUTHENTICATOR MANAGEMENT</v>
      </c>
      <c r="D328" s="12" t="s">
        <v>122</v>
      </c>
      <c r="E328" s="13" t="str">
        <f>TRIM(VLOOKUP(G328,'Ref-ALL NIST 800-53 Controls'!A:F,6,FALSE))</f>
        <v>CHANGE AUTHENTICATORS PRIOR TO DELIVERY</v>
      </c>
      <c r="F328" s="55">
        <v>5</v>
      </c>
      <c r="G328" s="2" t="str">
        <f t="shared" si="30"/>
        <v>IA-5-5</v>
      </c>
      <c r="H328" s="17" t="s">
        <v>609</v>
      </c>
      <c r="I328" s="13" t="str">
        <f t="shared" si="32"/>
        <v>N</v>
      </c>
      <c r="J328" s="13"/>
      <c r="K328" s="13" t="str">
        <f>_xlfn.IFNA(VLOOKUP(G328,'Ref-LI-SaaS Baseline'!$D$2:$G$128,3,FALSE),"")</f>
        <v/>
      </c>
      <c r="L328" s="13" t="str">
        <f t="shared" si="34"/>
        <v>N</v>
      </c>
      <c r="M328" s="13" t="str">
        <f>IFERROR(VLOOKUP(G328,'Important Notes'!I:I,1,FALSE)," ")</f>
        <v xml:space="preserve"> </v>
      </c>
      <c r="N328" s="13" t="str">
        <f t="shared" si="35"/>
        <v>N</v>
      </c>
      <c r="O328" s="13" t="str">
        <f>IFERROR(VLOOKUP(G328,'Important Notes'!D:D,1,FALSE)," ")</f>
        <v xml:space="preserve"> </v>
      </c>
      <c r="P328" s="13" t="str">
        <f>VLOOKUP(D328,'Ref-NIST 800-53 (Rev. 4)'!A:D,4,FALSE)</f>
        <v>P1</v>
      </c>
      <c r="Q328" s="13" t="s">
        <v>1152</v>
      </c>
    </row>
    <row r="329" spans="1:17">
      <c r="A329" s="13" t="str">
        <f t="shared" si="31"/>
        <v>IA</v>
      </c>
      <c r="B329" s="13" t="str">
        <f>VLOOKUP(A329,'Ref-Families'!A:B,2,FALSE)</f>
        <v xml:space="preserve"> Identification and Authentication</v>
      </c>
      <c r="C329" s="13" t="str">
        <f>TRIM(VLOOKUP(D329,'Ref-NIST 800-53 (Rev. 4)'!A:C,3,FALSE))</f>
        <v>AUTHENTICATOR MANAGEMENT</v>
      </c>
      <c r="D329" s="12" t="s">
        <v>122</v>
      </c>
      <c r="E329" s="13" t="str">
        <f>TRIM(VLOOKUP(G329,'Ref-ALL NIST 800-53 Controls'!A:F,6,FALSE))</f>
        <v>PROTECTION OF AUTHENTICATORS</v>
      </c>
      <c r="F329" s="55">
        <v>6</v>
      </c>
      <c r="G329" s="2" t="str">
        <f t="shared" si="30"/>
        <v>IA-5-6</v>
      </c>
      <c r="H329" s="17" t="s">
        <v>609</v>
      </c>
      <c r="I329" s="13" t="str">
        <f t="shared" si="32"/>
        <v>N</v>
      </c>
      <c r="J329" s="13"/>
      <c r="K329" s="13" t="str">
        <f>_xlfn.IFNA(VLOOKUP(G329,'Ref-LI-SaaS Baseline'!$D$2:$G$128,3,FALSE),"")</f>
        <v/>
      </c>
      <c r="L329" s="13" t="str">
        <f t="shared" si="34"/>
        <v>Y</v>
      </c>
      <c r="M329" s="13" t="str">
        <f>IFERROR(VLOOKUP(G329,'Important Notes'!I:I,1,FALSE)," ")</f>
        <v>IA-5-6</v>
      </c>
      <c r="N329" s="13" t="str">
        <f t="shared" si="35"/>
        <v>Y</v>
      </c>
      <c r="O329" s="13" t="str">
        <f>IFERROR(VLOOKUP(G329,'Important Notes'!D:D,1,FALSE)," ")</f>
        <v>IA-5-6</v>
      </c>
      <c r="P329" s="13" t="str">
        <f>VLOOKUP(D329,'Ref-NIST 800-53 (Rev. 4)'!A:D,4,FALSE)</f>
        <v>P1</v>
      </c>
      <c r="Q329" s="13" t="s">
        <v>1152</v>
      </c>
    </row>
    <row r="330" spans="1:17">
      <c r="A330" s="13" t="str">
        <f t="shared" si="31"/>
        <v>IA</v>
      </c>
      <c r="B330" s="13" t="str">
        <f>VLOOKUP(A330,'Ref-Families'!A:B,2,FALSE)</f>
        <v xml:space="preserve"> Identification and Authentication</v>
      </c>
      <c r="C330" s="13" t="str">
        <f>TRIM(VLOOKUP(D330,'Ref-NIST 800-53 (Rev. 4)'!A:C,3,FALSE))</f>
        <v>AUTHENTICATOR MANAGEMENT</v>
      </c>
      <c r="D330" s="12" t="s">
        <v>122</v>
      </c>
      <c r="E330" s="13" t="str">
        <f>TRIM(VLOOKUP(G330,'Ref-ALL NIST 800-53 Controls'!A:F,6,FALSE))</f>
        <v>NO EMBEDDED UNENCRYPTED STATIC AUTHENTICATORS</v>
      </c>
      <c r="F330" s="55">
        <v>7</v>
      </c>
      <c r="G330" s="2" t="str">
        <f t="shared" si="30"/>
        <v>IA-5-7</v>
      </c>
      <c r="H330" s="17" t="s">
        <v>609</v>
      </c>
      <c r="I330" s="13" t="str">
        <f t="shared" si="32"/>
        <v>N</v>
      </c>
      <c r="J330" s="13"/>
      <c r="K330" s="13" t="str">
        <f>_xlfn.IFNA(VLOOKUP(G330,'Ref-LI-SaaS Baseline'!$D$2:$G$128,3,FALSE),"")</f>
        <v/>
      </c>
      <c r="L330" s="13" t="str">
        <f t="shared" si="34"/>
        <v>Y</v>
      </c>
      <c r="M330" s="13" t="str">
        <f>IFERROR(VLOOKUP(G330,'Important Notes'!I:I,1,FALSE)," ")</f>
        <v>IA-5-7</v>
      </c>
      <c r="N330" s="13" t="str">
        <f t="shared" si="35"/>
        <v>Y</v>
      </c>
      <c r="O330" s="13" t="str">
        <f>IFERROR(VLOOKUP(G330,'Important Notes'!D:D,1,FALSE)," ")</f>
        <v>IA-5-7</v>
      </c>
      <c r="P330" s="13" t="str">
        <f>VLOOKUP(D330,'Ref-NIST 800-53 (Rev. 4)'!A:D,4,FALSE)</f>
        <v>P1</v>
      </c>
      <c r="Q330" s="13" t="s">
        <v>1152</v>
      </c>
    </row>
    <row r="331" spans="1:17">
      <c r="A331" s="13" t="str">
        <f t="shared" si="31"/>
        <v>IA</v>
      </c>
      <c r="B331" s="13" t="str">
        <f>VLOOKUP(A331,'Ref-Families'!A:B,2,FALSE)</f>
        <v xml:space="preserve"> Identification and Authentication</v>
      </c>
      <c r="C331" s="13" t="str">
        <f>TRIM(VLOOKUP(D331,'Ref-NIST 800-53 (Rev. 4)'!A:C,3,FALSE))</f>
        <v>AUTHENTICATOR MANAGEMENT</v>
      </c>
      <c r="D331" s="12" t="s">
        <v>122</v>
      </c>
      <c r="E331" s="13" t="str">
        <f>TRIM(VLOOKUP(G331,'Ref-ALL NIST 800-53 Controls'!A:F,6,FALSE))</f>
        <v>MULTIPLE INFORMATION SYSTEM ACCOUNTS</v>
      </c>
      <c r="F331" s="55">
        <v>8</v>
      </c>
      <c r="G331" s="2" t="str">
        <f t="shared" si="30"/>
        <v>IA-5-8</v>
      </c>
      <c r="H331" s="17" t="s">
        <v>609</v>
      </c>
      <c r="I331" s="13" t="str">
        <f t="shared" si="32"/>
        <v>N</v>
      </c>
      <c r="J331" s="13"/>
      <c r="K331" s="13" t="str">
        <f>_xlfn.IFNA(VLOOKUP(G331,'Ref-LI-SaaS Baseline'!$D$2:$G$128,3,FALSE),"")</f>
        <v/>
      </c>
      <c r="L331" s="13" t="str">
        <f t="shared" si="34"/>
        <v>N</v>
      </c>
      <c r="M331" s="13" t="str">
        <f>IFERROR(VLOOKUP(G331,'Important Notes'!I:I,1,FALSE)," ")</f>
        <v xml:space="preserve"> </v>
      </c>
      <c r="N331" s="13" t="str">
        <f t="shared" si="35"/>
        <v>Y</v>
      </c>
      <c r="O331" s="13" t="str">
        <f>IFERROR(VLOOKUP(G331,'Important Notes'!D:D,1,FALSE)," ")</f>
        <v>IA-5-8</v>
      </c>
      <c r="P331" s="13" t="str">
        <f>VLOOKUP(D331,'Ref-NIST 800-53 (Rev. 4)'!A:D,4,FALSE)</f>
        <v>P1</v>
      </c>
      <c r="Q331" s="13" t="s">
        <v>1152</v>
      </c>
    </row>
    <row r="332" spans="1:17">
      <c r="A332" s="13" t="str">
        <f t="shared" si="31"/>
        <v>IA</v>
      </c>
      <c r="B332" s="13" t="str">
        <f>VLOOKUP(A332,'Ref-Families'!A:B,2,FALSE)</f>
        <v xml:space="preserve"> Identification and Authentication</v>
      </c>
      <c r="C332" s="13" t="str">
        <f>TRIM(VLOOKUP(D332,'Ref-NIST 800-53 (Rev. 4)'!A:C,3,FALSE))</f>
        <v>AUTHENTICATOR MANAGEMENT</v>
      </c>
      <c r="D332" s="12" t="s">
        <v>122</v>
      </c>
      <c r="E332" s="13" t="str">
        <f>TRIM(VLOOKUP(G332,'Ref-ALL NIST 800-53 Controls'!A:F,6,FALSE))</f>
        <v>CROSS-ORGANIZATION CREDENTIAL MANAGEMENT</v>
      </c>
      <c r="F332" s="55">
        <v>9</v>
      </c>
      <c r="G332" s="2" t="str">
        <f t="shared" si="30"/>
        <v>IA-5-9</v>
      </c>
      <c r="H332" s="17" t="s">
        <v>609</v>
      </c>
      <c r="I332" s="13" t="str">
        <f t="shared" si="32"/>
        <v>N</v>
      </c>
      <c r="J332" s="13"/>
      <c r="K332" s="13" t="str">
        <f>_xlfn.IFNA(VLOOKUP(G332,'Ref-LI-SaaS Baseline'!$D$2:$G$128,3,FALSE),"")</f>
        <v/>
      </c>
      <c r="L332" s="13" t="str">
        <f t="shared" si="34"/>
        <v>N</v>
      </c>
      <c r="M332" s="13" t="str">
        <f>IFERROR(VLOOKUP(G332,'Important Notes'!I:I,1,FALSE)," ")</f>
        <v xml:space="preserve"> </v>
      </c>
      <c r="N332" s="13" t="str">
        <f t="shared" si="35"/>
        <v>N</v>
      </c>
      <c r="O332" s="13" t="str">
        <f>IFERROR(VLOOKUP(G332,'Important Notes'!D:D,1,FALSE)," ")</f>
        <v xml:space="preserve"> </v>
      </c>
      <c r="P332" s="13" t="str">
        <f>VLOOKUP(D332,'Ref-NIST 800-53 (Rev. 4)'!A:D,4,FALSE)</f>
        <v>P1</v>
      </c>
      <c r="Q332" s="13" t="s">
        <v>1152</v>
      </c>
    </row>
    <row r="333" spans="1:17">
      <c r="A333" s="13" t="str">
        <f t="shared" si="31"/>
        <v>IA</v>
      </c>
      <c r="B333" s="13" t="str">
        <f>VLOOKUP(A333,'Ref-Families'!A:B,2,FALSE)</f>
        <v xml:space="preserve"> Identification and Authentication</v>
      </c>
      <c r="C333" s="13" t="str">
        <f>TRIM(VLOOKUP(D333,'Ref-NIST 800-53 (Rev. 4)'!A:C,3,FALSE))</f>
        <v>AUTHENTICATOR MANAGEMENT</v>
      </c>
      <c r="D333" s="12" t="s">
        <v>122</v>
      </c>
      <c r="E333" s="13" t="str">
        <f>TRIM(VLOOKUP(G333,'Ref-ALL NIST 800-53 Controls'!A:F,6,FALSE))</f>
        <v>DYNAMIC CREDENTIAL ASSOCIATION</v>
      </c>
      <c r="F333" s="55">
        <v>10</v>
      </c>
      <c r="G333" s="2" t="str">
        <f t="shared" si="30"/>
        <v>IA-5-10</v>
      </c>
      <c r="H333" s="17" t="s">
        <v>609</v>
      </c>
      <c r="I333" s="13" t="str">
        <f t="shared" si="32"/>
        <v>N</v>
      </c>
      <c r="J333" s="13"/>
      <c r="K333" s="13" t="str">
        <f>_xlfn.IFNA(VLOOKUP(G333,'Ref-LI-SaaS Baseline'!$D$2:$G$128,3,FALSE),"")</f>
        <v/>
      </c>
      <c r="L333" s="13" t="str">
        <f t="shared" si="34"/>
        <v>N</v>
      </c>
      <c r="M333" s="13" t="str">
        <f>IFERROR(VLOOKUP(G333,'Important Notes'!I:I,1,FALSE)," ")</f>
        <v xml:space="preserve"> </v>
      </c>
      <c r="N333" s="13" t="str">
        <f t="shared" si="35"/>
        <v>N</v>
      </c>
      <c r="O333" s="13" t="str">
        <f>IFERROR(VLOOKUP(G333,'Important Notes'!D:D,1,FALSE)," ")</f>
        <v xml:space="preserve"> </v>
      </c>
      <c r="P333" s="13" t="str">
        <f>VLOOKUP(D333,'Ref-NIST 800-53 (Rev. 4)'!A:D,4,FALSE)</f>
        <v>P1</v>
      </c>
      <c r="Q333" s="13" t="s">
        <v>1152</v>
      </c>
    </row>
    <row r="334" spans="1:17">
      <c r="A334" s="13" t="str">
        <f t="shared" si="31"/>
        <v>IA</v>
      </c>
      <c r="B334" s="13" t="str">
        <f>VLOOKUP(A334,'Ref-Families'!A:B,2,FALSE)</f>
        <v xml:space="preserve"> Identification and Authentication</v>
      </c>
      <c r="C334" s="13" t="str">
        <f>TRIM(VLOOKUP(D334,'Ref-NIST 800-53 (Rev. 4)'!A:C,3,FALSE))</f>
        <v>AUTHENTICATOR MANAGEMENT</v>
      </c>
      <c r="D334" s="12" t="s">
        <v>122</v>
      </c>
      <c r="E334" s="13" t="str">
        <f>TRIM(VLOOKUP(G334,'Ref-ALL NIST 800-53 Controls'!A:F,6,FALSE))</f>
        <v>HARDWARE TOKEN-BASED AUTHENTICATION</v>
      </c>
      <c r="F334" s="55">
        <v>11</v>
      </c>
      <c r="G334" s="2" t="str">
        <f t="shared" si="30"/>
        <v>IA-5-11</v>
      </c>
      <c r="H334" s="17" t="s">
        <v>609</v>
      </c>
      <c r="I334" s="13" t="str">
        <f t="shared" si="32"/>
        <v>Y</v>
      </c>
      <c r="J334" s="13" t="str">
        <f t="shared" si="33"/>
        <v>IA-5-11</v>
      </c>
      <c r="K334" s="13" t="str">
        <f>_xlfn.IFNA(VLOOKUP(G334,'Ref-LI-SaaS Baseline'!$D$2:$G$128,3,FALSE),"")</f>
        <v>FED, Document and Assess (Conditional)</v>
      </c>
      <c r="L334" s="13" t="str">
        <f t="shared" si="34"/>
        <v>Y</v>
      </c>
      <c r="M334" s="13" t="str">
        <f>IFERROR(VLOOKUP(G334,'Important Notes'!I:I,1,FALSE)," ")</f>
        <v>IA-5-11</v>
      </c>
      <c r="N334" s="13" t="str">
        <f t="shared" si="35"/>
        <v>Y</v>
      </c>
      <c r="O334" s="13" t="str">
        <f>IFERROR(VLOOKUP(G334,'Important Notes'!D:D,1,FALSE)," ")</f>
        <v>IA-5-11</v>
      </c>
      <c r="P334" s="13" t="str">
        <f>VLOOKUP(D334,'Ref-NIST 800-53 (Rev. 4)'!A:D,4,FALSE)</f>
        <v>P1</v>
      </c>
      <c r="Q334" s="13" t="s">
        <v>1152</v>
      </c>
    </row>
    <row r="335" spans="1:17">
      <c r="A335" s="13" t="str">
        <f t="shared" si="31"/>
        <v>IA</v>
      </c>
      <c r="B335" s="13" t="str">
        <f>VLOOKUP(A335,'Ref-Families'!A:B,2,FALSE)</f>
        <v xml:space="preserve"> Identification and Authentication</v>
      </c>
      <c r="C335" s="13" t="str">
        <f>TRIM(VLOOKUP(D335,'Ref-NIST 800-53 (Rev. 4)'!A:C,3,FALSE))</f>
        <v>AUTHENTICATOR MANAGEMENT</v>
      </c>
      <c r="D335" s="12" t="s">
        <v>122</v>
      </c>
      <c r="E335" s="13" t="str">
        <f>TRIM(VLOOKUP(G335,'Ref-ALL NIST 800-53 Controls'!A:F,6,FALSE))</f>
        <v>BIOMETRIC-BASED AUTHENTICATION</v>
      </c>
      <c r="F335" s="55">
        <v>12</v>
      </c>
      <c r="G335" s="2" t="str">
        <f t="shared" si="30"/>
        <v>IA-5-12</v>
      </c>
      <c r="H335" s="17" t="s">
        <v>609</v>
      </c>
      <c r="I335" s="13" t="str">
        <f t="shared" si="32"/>
        <v>N</v>
      </c>
      <c r="J335" s="13"/>
      <c r="K335" s="13" t="str">
        <f>_xlfn.IFNA(VLOOKUP(G335,'Ref-LI-SaaS Baseline'!$D$2:$G$128,3,FALSE),"")</f>
        <v/>
      </c>
      <c r="L335" s="13" t="str">
        <f t="shared" si="34"/>
        <v>N</v>
      </c>
      <c r="M335" s="13" t="str">
        <f>IFERROR(VLOOKUP(G335,'Important Notes'!I:I,1,FALSE)," ")</f>
        <v xml:space="preserve"> </v>
      </c>
      <c r="N335" s="13" t="str">
        <f t="shared" si="35"/>
        <v>N</v>
      </c>
      <c r="O335" s="13" t="str">
        <f>IFERROR(VLOOKUP(G335,'Important Notes'!D:D,1,FALSE)," ")</f>
        <v xml:space="preserve"> </v>
      </c>
      <c r="P335" s="13" t="str">
        <f>VLOOKUP(D335,'Ref-NIST 800-53 (Rev. 4)'!A:D,4,FALSE)</f>
        <v>P1</v>
      </c>
      <c r="Q335" s="13" t="s">
        <v>1152</v>
      </c>
    </row>
    <row r="336" spans="1:17">
      <c r="A336" s="13" t="str">
        <f t="shared" si="31"/>
        <v>IA</v>
      </c>
      <c r="B336" s="13" t="str">
        <f>VLOOKUP(A336,'Ref-Families'!A:B,2,FALSE)</f>
        <v xml:space="preserve"> Identification and Authentication</v>
      </c>
      <c r="C336" s="13" t="str">
        <f>TRIM(VLOOKUP(D336,'Ref-NIST 800-53 (Rev. 4)'!A:C,3,FALSE))</f>
        <v>AUTHENTICATOR MANAGEMENT</v>
      </c>
      <c r="D336" s="12" t="s">
        <v>122</v>
      </c>
      <c r="E336" s="13" t="str">
        <f>TRIM(VLOOKUP(G336,'Ref-ALL NIST 800-53 Controls'!A:F,6,FALSE))</f>
        <v>EXPIRATION OF CACHED AUTHENTICATORS</v>
      </c>
      <c r="F336" s="55">
        <v>13</v>
      </c>
      <c r="G336" s="2" t="str">
        <f t="shared" si="30"/>
        <v>IA-5-13</v>
      </c>
      <c r="H336" s="17" t="s">
        <v>609</v>
      </c>
      <c r="I336" s="13" t="str">
        <f t="shared" si="32"/>
        <v>N</v>
      </c>
      <c r="J336" s="13"/>
      <c r="K336" s="13" t="str">
        <f>_xlfn.IFNA(VLOOKUP(G336,'Ref-LI-SaaS Baseline'!$D$2:$G$128,3,FALSE),"")</f>
        <v/>
      </c>
      <c r="L336" s="13" t="str">
        <f t="shared" si="34"/>
        <v>N</v>
      </c>
      <c r="M336" s="13" t="str">
        <f>IFERROR(VLOOKUP(G336,'Important Notes'!I:I,1,FALSE)," ")</f>
        <v xml:space="preserve"> </v>
      </c>
      <c r="N336" s="13" t="str">
        <f t="shared" si="35"/>
        <v>Y</v>
      </c>
      <c r="O336" s="13" t="str">
        <f>IFERROR(VLOOKUP(G336,'Important Notes'!D:D,1,FALSE)," ")</f>
        <v>IA-5-13</v>
      </c>
      <c r="P336" s="13" t="str">
        <f>VLOOKUP(D336,'Ref-NIST 800-53 (Rev. 4)'!A:D,4,FALSE)</f>
        <v>P1</v>
      </c>
      <c r="Q336" s="13" t="s">
        <v>1152</v>
      </c>
    </row>
    <row r="337" spans="1:17">
      <c r="A337" s="13" t="str">
        <f t="shared" si="31"/>
        <v>IA</v>
      </c>
      <c r="B337" s="13" t="str">
        <f>VLOOKUP(A337,'Ref-Families'!A:B,2,FALSE)</f>
        <v xml:space="preserve"> Identification and Authentication</v>
      </c>
      <c r="C337" s="13" t="str">
        <f>TRIM(VLOOKUP(D337,'Ref-NIST 800-53 (Rev. 4)'!A:C,3,FALSE))</f>
        <v>AUTHENTICATOR MANAGEMENT</v>
      </c>
      <c r="D337" s="12" t="s">
        <v>122</v>
      </c>
      <c r="E337" s="13" t="str">
        <f>TRIM(VLOOKUP(G337,'Ref-ALL NIST 800-53 Controls'!A:F,6,FALSE))</f>
        <v>MANAGING CONTENT OF PKI TRUST STORES</v>
      </c>
      <c r="F337" s="55">
        <v>14</v>
      </c>
      <c r="G337" s="2" t="str">
        <f t="shared" si="30"/>
        <v>IA-5-14</v>
      </c>
      <c r="H337" s="17" t="s">
        <v>609</v>
      </c>
      <c r="I337" s="13" t="str">
        <f t="shared" si="32"/>
        <v>N</v>
      </c>
      <c r="J337" s="13"/>
      <c r="K337" s="13" t="str">
        <f>_xlfn.IFNA(VLOOKUP(G337,'Ref-LI-SaaS Baseline'!$D$2:$G$128,3,FALSE),"")</f>
        <v/>
      </c>
      <c r="L337" s="13" t="str">
        <f t="shared" si="34"/>
        <v>N</v>
      </c>
      <c r="M337" s="13" t="str">
        <f>IFERROR(VLOOKUP(G337,'Important Notes'!I:I,1,FALSE)," ")</f>
        <v xml:space="preserve"> </v>
      </c>
      <c r="N337" s="13" t="str">
        <f t="shared" si="35"/>
        <v>N</v>
      </c>
      <c r="O337" s="13" t="str">
        <f>IFERROR(VLOOKUP(G337,'Important Notes'!D:D,1,FALSE)," ")</f>
        <v xml:space="preserve"> </v>
      </c>
      <c r="P337" s="13" t="str">
        <f>VLOOKUP(D337,'Ref-NIST 800-53 (Rev. 4)'!A:D,4,FALSE)</f>
        <v>P1</v>
      </c>
      <c r="Q337" s="13" t="s">
        <v>1152</v>
      </c>
    </row>
    <row r="338" spans="1:17">
      <c r="A338" s="13" t="str">
        <f t="shared" si="31"/>
        <v>IA</v>
      </c>
      <c r="B338" s="13" t="str">
        <f>VLOOKUP(A338,'Ref-Families'!A:B,2,FALSE)</f>
        <v xml:space="preserve"> Identification and Authentication</v>
      </c>
      <c r="C338" s="13" t="str">
        <f>TRIM(VLOOKUP(D338,'Ref-NIST 800-53 (Rev. 4)'!A:C,3,FALSE))</f>
        <v>AUTHENTICATOR MANAGEMENT</v>
      </c>
      <c r="D338" s="12" t="s">
        <v>122</v>
      </c>
      <c r="E338" s="13" t="str">
        <f>TRIM(VLOOKUP(G338,'Ref-ALL NIST 800-53 Controls'!A:F,6,FALSE))</f>
        <v>FICAM-APPROVED PRODUCTS AND SERVICES</v>
      </c>
      <c r="F338" s="55">
        <v>15</v>
      </c>
      <c r="G338" s="2" t="str">
        <f t="shared" si="30"/>
        <v>IA-5-15</v>
      </c>
      <c r="H338" s="17" t="s">
        <v>609</v>
      </c>
      <c r="I338" s="13" t="str">
        <f t="shared" si="32"/>
        <v>N</v>
      </c>
      <c r="J338" s="13"/>
      <c r="K338" s="13" t="str">
        <f>_xlfn.IFNA(VLOOKUP(G338,'Ref-LI-SaaS Baseline'!$D$2:$G$128,3,FALSE),"")</f>
        <v/>
      </c>
      <c r="L338" s="13" t="str">
        <f t="shared" si="34"/>
        <v>N</v>
      </c>
      <c r="M338" s="13" t="str">
        <f>IFERROR(VLOOKUP(G338,'Important Notes'!I:I,1,FALSE)," ")</f>
        <v xml:space="preserve"> </v>
      </c>
      <c r="N338" s="13" t="str">
        <f t="shared" si="35"/>
        <v>N</v>
      </c>
      <c r="O338" s="13" t="str">
        <f>IFERROR(VLOOKUP(G338,'Important Notes'!D:D,1,FALSE)," ")</f>
        <v xml:space="preserve"> </v>
      </c>
      <c r="P338" s="13" t="str">
        <f>VLOOKUP(D338,'Ref-NIST 800-53 (Rev. 4)'!A:D,4,FALSE)</f>
        <v>P1</v>
      </c>
      <c r="Q338" s="13" t="s">
        <v>1152</v>
      </c>
    </row>
    <row r="339" spans="1:17">
      <c r="A339" s="13" t="str">
        <f t="shared" si="31"/>
        <v>IA</v>
      </c>
      <c r="B339" s="13" t="str">
        <f>VLOOKUP(A339,'Ref-Families'!A:B,2,FALSE)</f>
        <v xml:space="preserve"> Identification and Authentication</v>
      </c>
      <c r="C339" s="13" t="str">
        <f>TRIM(VLOOKUP(D339,'Ref-NIST 800-53 (Rev. 4)'!A:C,3,FALSE))</f>
        <v>AUTHENTICATOR FEEDBACK</v>
      </c>
      <c r="D339" s="12" t="s">
        <v>123</v>
      </c>
      <c r="E339" s="13" t="str">
        <f>TRIM(VLOOKUP(G339,'Ref-ALL NIST 800-53 Controls'!A:F,6,FALSE))</f>
        <v/>
      </c>
      <c r="F339" s="56">
        <v>0</v>
      </c>
      <c r="G339" s="2" t="str">
        <f t="shared" si="30"/>
        <v>IA-6-0</v>
      </c>
      <c r="H339" s="17" t="s">
        <v>161</v>
      </c>
      <c r="I339" s="13" t="str">
        <f t="shared" si="32"/>
        <v>Y</v>
      </c>
      <c r="J339" s="13" t="str">
        <f t="shared" si="33"/>
        <v>IA-6-0</v>
      </c>
      <c r="K339" s="13" t="str">
        <f>_xlfn.IFNA(VLOOKUP(G339,'Ref-LI-SaaS Baseline'!$D$2:$G$128,3,FALSE),"")</f>
        <v>Document and Assess</v>
      </c>
      <c r="L339" s="13" t="str">
        <f t="shared" si="34"/>
        <v>Y</v>
      </c>
      <c r="M339" s="13" t="str">
        <f>IFERROR(VLOOKUP(G339,'Important Notes'!I:I,1,FALSE)," ")</f>
        <v>IA-6-0</v>
      </c>
      <c r="N339" s="13" t="str">
        <f t="shared" si="35"/>
        <v>Y</v>
      </c>
      <c r="O339" s="13" t="str">
        <f>IFERROR(VLOOKUP(G339,'Important Notes'!D:D,1,FALSE)," ")</f>
        <v>IA-6-0</v>
      </c>
      <c r="P339" s="13" t="str">
        <f>VLOOKUP(D339,'Ref-NIST 800-53 (Rev. 4)'!A:D,4,FALSE)</f>
        <v>P2</v>
      </c>
      <c r="Q339" s="13" t="s">
        <v>1152</v>
      </c>
    </row>
    <row r="340" spans="1:17">
      <c r="A340" s="13" t="str">
        <f t="shared" si="31"/>
        <v>IA</v>
      </c>
      <c r="B340" s="13" t="str">
        <f>VLOOKUP(A340,'Ref-Families'!A:B,2,FALSE)</f>
        <v xml:space="preserve"> Identification and Authentication</v>
      </c>
      <c r="C340" s="13" t="str">
        <f>TRIM(VLOOKUP(D340,'Ref-NIST 800-53 (Rev. 4)'!A:C,3,FALSE))</f>
        <v>CRYPTOGRAPHIC MODULE AUTHENTICATION</v>
      </c>
      <c r="D340" s="12" t="s">
        <v>378</v>
      </c>
      <c r="E340" s="13" t="str">
        <f>TRIM(VLOOKUP(G340,'Ref-ALL NIST 800-53 Controls'!A:F,6,FALSE))</f>
        <v/>
      </c>
      <c r="F340" s="56">
        <v>0</v>
      </c>
      <c r="G340" s="2" t="str">
        <f t="shared" si="30"/>
        <v>IA-7-0</v>
      </c>
      <c r="H340" s="17" t="s">
        <v>668</v>
      </c>
      <c r="I340" s="13" t="str">
        <f t="shared" si="32"/>
        <v>Y</v>
      </c>
      <c r="J340" s="13" t="str">
        <f t="shared" si="33"/>
        <v>IA-7-0</v>
      </c>
      <c r="K340" s="13" t="str">
        <f>_xlfn.IFNA(VLOOKUP(G340,'Ref-LI-SaaS Baseline'!$D$2:$G$128,3,FALSE),"")</f>
        <v>Attest</v>
      </c>
      <c r="L340" s="13" t="str">
        <f t="shared" si="34"/>
        <v>Y</v>
      </c>
      <c r="M340" s="13" t="str">
        <f>IFERROR(VLOOKUP(G340,'Important Notes'!I:I,1,FALSE)," ")</f>
        <v>IA-7-0</v>
      </c>
      <c r="N340" s="13" t="str">
        <f t="shared" si="35"/>
        <v>Y</v>
      </c>
      <c r="O340" s="13" t="str">
        <f>IFERROR(VLOOKUP(G340,'Important Notes'!D:D,1,FALSE)," ")</f>
        <v>IA-7-0</v>
      </c>
      <c r="P340" s="13" t="str">
        <f>VLOOKUP(D340,'Ref-NIST 800-53 (Rev. 4)'!A:D,4,FALSE)</f>
        <v>P1</v>
      </c>
      <c r="Q340" s="13" t="s">
        <v>1152</v>
      </c>
    </row>
    <row r="341" spans="1:17">
      <c r="A341" s="13" t="str">
        <f t="shared" si="31"/>
        <v>IA</v>
      </c>
      <c r="B341" s="13" t="str">
        <f>VLOOKUP(A341,'Ref-Families'!A:B,2,FALSE)</f>
        <v xml:space="preserve"> Identification and Authentication</v>
      </c>
      <c r="C341" s="13" t="str">
        <f>TRIM(VLOOKUP(D341,'Ref-NIST 800-53 (Rev. 4)'!A:C,3,FALSE))</f>
        <v>IDENTIFICATION AND AUTHENTICATION (NON-ORGANIZATIONAL USERS)</v>
      </c>
      <c r="D341" s="12" t="s">
        <v>26</v>
      </c>
      <c r="E341" s="13" t="str">
        <f>TRIM(VLOOKUP(G341,'Ref-ALL NIST 800-53 Controls'!A:F,6,FALSE))</f>
        <v/>
      </c>
      <c r="F341" s="55">
        <v>0</v>
      </c>
      <c r="G341" s="2" t="str">
        <f t="shared" si="30"/>
        <v>IA-8-0</v>
      </c>
      <c r="H341" s="17" t="s">
        <v>669</v>
      </c>
      <c r="I341" s="13" t="str">
        <f t="shared" si="32"/>
        <v>Y</v>
      </c>
      <c r="J341" s="13" t="str">
        <f t="shared" si="33"/>
        <v>IA-8-0</v>
      </c>
      <c r="K341" s="13" t="str">
        <f>_xlfn.IFNA(VLOOKUP(G341,'Ref-LI-SaaS Baseline'!$D$2:$G$128,3,FALSE),"")</f>
        <v>Attest</v>
      </c>
      <c r="L341" s="13" t="str">
        <f t="shared" si="34"/>
        <v>Y</v>
      </c>
      <c r="M341" s="13" t="str">
        <f>IFERROR(VLOOKUP(G341,'Important Notes'!I:I,1,FALSE)," ")</f>
        <v>IA-8-0</v>
      </c>
      <c r="N341" s="13" t="str">
        <f t="shared" si="35"/>
        <v>Y</v>
      </c>
      <c r="O341" s="13" t="str">
        <f>IFERROR(VLOOKUP(G341,'Important Notes'!D:D,1,FALSE)," ")</f>
        <v>IA-8-0</v>
      </c>
      <c r="P341" s="13" t="str">
        <f>VLOOKUP(D341,'Ref-NIST 800-53 (Rev. 4)'!A:D,4,FALSE)</f>
        <v>P1</v>
      </c>
      <c r="Q341" s="13" t="s">
        <v>1152</v>
      </c>
    </row>
    <row r="342" spans="1:17">
      <c r="A342" s="13" t="str">
        <f t="shared" si="31"/>
        <v>IA</v>
      </c>
      <c r="B342" s="13" t="str">
        <f>VLOOKUP(A342,'Ref-Families'!A:B,2,FALSE)</f>
        <v xml:space="preserve"> Identification and Authentication</v>
      </c>
      <c r="C342" s="13" t="str">
        <f>TRIM(VLOOKUP(D342,'Ref-NIST 800-53 (Rev. 4)'!A:C,3,FALSE))</f>
        <v>IDENTIFICATION AND AUTHENTICATION (NON-ORGANIZATIONAL USERS)</v>
      </c>
      <c r="D342" s="12" t="s">
        <v>26</v>
      </c>
      <c r="E342" s="13" t="str">
        <f>TRIM(VLOOKUP(G342,'Ref-ALL NIST 800-53 Controls'!A:F,6,FALSE))</f>
        <v>USERS) | ACCEPTANCE OF PIV CREDENTIALS FROM OTHER AGENCIES</v>
      </c>
      <c r="F342" s="55">
        <v>1</v>
      </c>
      <c r="G342" s="2" t="str">
        <f t="shared" si="30"/>
        <v>IA-8-1</v>
      </c>
      <c r="H342" s="17" t="s">
        <v>117</v>
      </c>
      <c r="I342" s="13" t="str">
        <f t="shared" si="32"/>
        <v>Y</v>
      </c>
      <c r="J342" s="13" t="str">
        <f t="shared" si="33"/>
        <v>IA-8-1</v>
      </c>
      <c r="K342" s="13" t="str">
        <f>_xlfn.IFNA(VLOOKUP(G342,'Ref-LI-SaaS Baseline'!$D$2:$G$128,3,FALSE),"")</f>
        <v>Document and Assess (Conditional)</v>
      </c>
      <c r="L342" s="13" t="str">
        <f t="shared" si="34"/>
        <v>Y</v>
      </c>
      <c r="M342" s="13" t="str">
        <f>IFERROR(VLOOKUP(G342,'Important Notes'!I:I,1,FALSE)," ")</f>
        <v>IA-8-1</v>
      </c>
      <c r="N342" s="13" t="str">
        <f t="shared" si="35"/>
        <v>Y</v>
      </c>
      <c r="O342" s="13" t="str">
        <f>IFERROR(VLOOKUP(G342,'Important Notes'!D:D,1,FALSE)," ")</f>
        <v>IA-8-1</v>
      </c>
      <c r="P342" s="13" t="str">
        <f>VLOOKUP(D342,'Ref-NIST 800-53 (Rev. 4)'!A:D,4,FALSE)</f>
        <v>P1</v>
      </c>
      <c r="Q342" s="13" t="s">
        <v>1152</v>
      </c>
    </row>
    <row r="343" spans="1:17">
      <c r="A343" s="13" t="str">
        <f t="shared" si="31"/>
        <v>IA</v>
      </c>
      <c r="B343" s="13" t="str">
        <f>VLOOKUP(A343,'Ref-Families'!A:B,2,FALSE)</f>
        <v xml:space="preserve"> Identification and Authentication</v>
      </c>
      <c r="C343" s="13" t="str">
        <f>TRIM(VLOOKUP(D343,'Ref-NIST 800-53 (Rev. 4)'!A:C,3,FALSE))</f>
        <v>IDENTIFICATION AND AUTHENTICATION (NON-ORGANIZATIONAL USERS)</v>
      </c>
      <c r="D343" s="12" t="s">
        <v>26</v>
      </c>
      <c r="E343" s="13" t="str">
        <f>TRIM(VLOOKUP(G343,'Ref-ALL NIST 800-53 Controls'!A:F,6,FALSE))</f>
        <v>USERS) | ACCEPTANCE OF THIRD-PARTY CREDENTIALS</v>
      </c>
      <c r="F343" s="55">
        <v>2</v>
      </c>
      <c r="G343" s="2" t="str">
        <f t="shared" si="30"/>
        <v>IA-8-2</v>
      </c>
      <c r="H343" s="17" t="s">
        <v>27</v>
      </c>
      <c r="I343" s="13" t="str">
        <f t="shared" si="32"/>
        <v>Y</v>
      </c>
      <c r="J343" s="13" t="str">
        <f t="shared" si="33"/>
        <v>IA-8-2</v>
      </c>
      <c r="K343" s="13" t="str">
        <f>_xlfn.IFNA(VLOOKUP(G343,'Ref-LI-SaaS Baseline'!$D$2:$G$128,3,FALSE),"")</f>
        <v>Document and Assess (Conditional)</v>
      </c>
      <c r="L343" s="13" t="str">
        <f t="shared" si="34"/>
        <v>Y</v>
      </c>
      <c r="M343" s="13" t="str">
        <f>IFERROR(VLOOKUP(G343,'Important Notes'!I:I,1,FALSE)," ")</f>
        <v>IA-8-2</v>
      </c>
      <c r="N343" s="13" t="str">
        <f t="shared" si="35"/>
        <v>Y</v>
      </c>
      <c r="O343" s="13" t="str">
        <f>IFERROR(VLOOKUP(G343,'Important Notes'!D:D,1,FALSE)," ")</f>
        <v>IA-8-2</v>
      </c>
      <c r="P343" s="13" t="str">
        <f>VLOOKUP(D343,'Ref-NIST 800-53 (Rev. 4)'!A:D,4,FALSE)</f>
        <v>P1</v>
      </c>
      <c r="Q343" s="13" t="s">
        <v>1152</v>
      </c>
    </row>
    <row r="344" spans="1:17">
      <c r="A344" s="13" t="str">
        <f t="shared" si="31"/>
        <v>IA</v>
      </c>
      <c r="B344" s="13" t="str">
        <f>VLOOKUP(A344,'Ref-Families'!A:B,2,FALSE)</f>
        <v xml:space="preserve"> Identification and Authentication</v>
      </c>
      <c r="C344" s="13" t="str">
        <f>TRIM(VLOOKUP(D344,'Ref-NIST 800-53 (Rev. 4)'!A:C,3,FALSE))</f>
        <v>IDENTIFICATION AND AUTHENTICATION (NON-ORGANIZATIONAL USERS)</v>
      </c>
      <c r="D344" s="12" t="s">
        <v>26</v>
      </c>
      <c r="E344" s="13" t="str">
        <f>TRIM(VLOOKUP(G344,'Ref-ALL NIST 800-53 Controls'!A:F,6,FALSE))</f>
        <v>USERS) | USE OF FICAM-APPROVED PRODUCTS</v>
      </c>
      <c r="F344" s="55">
        <v>3</v>
      </c>
      <c r="G344" s="2" t="str">
        <f t="shared" si="30"/>
        <v>IA-8-3</v>
      </c>
      <c r="H344" s="17" t="s">
        <v>97</v>
      </c>
      <c r="I344" s="13" t="str">
        <f t="shared" si="32"/>
        <v>Y</v>
      </c>
      <c r="J344" s="13" t="str">
        <f t="shared" si="33"/>
        <v>IA-8-3</v>
      </c>
      <c r="K344" s="13" t="str">
        <f>_xlfn.IFNA(VLOOKUP(G344,'Ref-LI-SaaS Baseline'!$D$2:$G$128,3,FALSE),"")</f>
        <v>Attest</v>
      </c>
      <c r="L344" s="13" t="str">
        <f t="shared" si="34"/>
        <v>Y</v>
      </c>
      <c r="M344" s="13" t="str">
        <f>IFERROR(VLOOKUP(G344,'Important Notes'!I:I,1,FALSE)," ")</f>
        <v>IA-8-3</v>
      </c>
      <c r="N344" s="13" t="str">
        <f t="shared" si="35"/>
        <v>Y</v>
      </c>
      <c r="O344" s="13" t="str">
        <f>IFERROR(VLOOKUP(G344,'Important Notes'!D:D,1,FALSE)," ")</f>
        <v>IA-8-3</v>
      </c>
      <c r="P344" s="13" t="str">
        <f>VLOOKUP(D344,'Ref-NIST 800-53 (Rev. 4)'!A:D,4,FALSE)</f>
        <v>P1</v>
      </c>
      <c r="Q344" s="13" t="s">
        <v>1152</v>
      </c>
    </row>
    <row r="345" spans="1:17">
      <c r="A345" s="13" t="str">
        <f t="shared" si="31"/>
        <v>IA</v>
      </c>
      <c r="B345" s="13" t="str">
        <f>VLOOKUP(A345,'Ref-Families'!A:B,2,FALSE)</f>
        <v xml:space="preserve"> Identification and Authentication</v>
      </c>
      <c r="C345" s="13" t="str">
        <f>TRIM(VLOOKUP(D345,'Ref-NIST 800-53 (Rev. 4)'!A:C,3,FALSE))</f>
        <v>IDENTIFICATION AND AUTHENTICATION (NON-ORGANIZATIONAL USERS)</v>
      </c>
      <c r="D345" s="12" t="s">
        <v>26</v>
      </c>
      <c r="E345" s="13" t="str">
        <f>TRIM(VLOOKUP(G345,'Ref-ALL NIST 800-53 Controls'!A:F,6,FALSE))</f>
        <v>USERS) | USE OF FICAM-ISSUED PROFILES</v>
      </c>
      <c r="F345" s="55">
        <v>4</v>
      </c>
      <c r="G345" s="2" t="str">
        <f t="shared" si="30"/>
        <v>IA-8-4</v>
      </c>
      <c r="H345" s="17" t="s">
        <v>97</v>
      </c>
      <c r="I345" s="13" t="str">
        <f t="shared" si="32"/>
        <v>Y</v>
      </c>
      <c r="J345" s="13" t="str">
        <f t="shared" si="33"/>
        <v>IA-8-4</v>
      </c>
      <c r="K345" s="13" t="str">
        <f>_xlfn.IFNA(VLOOKUP(G345,'Ref-LI-SaaS Baseline'!$D$2:$G$128,3,FALSE),"")</f>
        <v>Attest</v>
      </c>
      <c r="L345" s="13" t="str">
        <f t="shared" si="34"/>
        <v>Y</v>
      </c>
      <c r="M345" s="13" t="str">
        <f>IFERROR(VLOOKUP(G345,'Important Notes'!I:I,1,FALSE)," ")</f>
        <v>IA-8-4</v>
      </c>
      <c r="N345" s="13" t="str">
        <f t="shared" si="35"/>
        <v>Y</v>
      </c>
      <c r="O345" s="13" t="str">
        <f>IFERROR(VLOOKUP(G345,'Important Notes'!D:D,1,FALSE)," ")</f>
        <v>IA-8-4</v>
      </c>
      <c r="P345" s="13" t="str">
        <f>VLOOKUP(D345,'Ref-NIST 800-53 (Rev. 4)'!A:D,4,FALSE)</f>
        <v>P1</v>
      </c>
      <c r="Q345" s="13" t="s">
        <v>1152</v>
      </c>
    </row>
    <row r="346" spans="1:17">
      <c r="A346" s="13" t="str">
        <f t="shared" si="31"/>
        <v>IA</v>
      </c>
      <c r="B346" s="13" t="str">
        <f>VLOOKUP(A346,'Ref-Families'!A:B,2,FALSE)</f>
        <v xml:space="preserve"> Identification and Authentication</v>
      </c>
      <c r="C346" s="13" t="str">
        <f>TRIM(VLOOKUP(D346,'Ref-NIST 800-53 (Rev. 4)'!A:C,3,FALSE))</f>
        <v>IDENTIFICATION AND AUTHENTICATION (NON-ORGANIZATIONAL USERS)</v>
      </c>
      <c r="D346" s="12" t="s">
        <v>26</v>
      </c>
      <c r="E346" s="13" t="str">
        <f>TRIM(VLOOKUP(G346,'Ref-ALL NIST 800-53 Controls'!A:F,6,FALSE))</f>
        <v>USERS) | ACCEPTANCE OF PIV-I CREDENTIALS</v>
      </c>
      <c r="F346" s="55">
        <v>5</v>
      </c>
      <c r="G346" s="2" t="str">
        <f t="shared" si="30"/>
        <v>IA-8-5</v>
      </c>
      <c r="H346" s="17" t="s">
        <v>27</v>
      </c>
      <c r="I346" s="13" t="str">
        <f t="shared" si="32"/>
        <v>N</v>
      </c>
      <c r="J346" s="13"/>
      <c r="K346" s="13" t="str">
        <f>_xlfn.IFNA(VLOOKUP(G346,'Ref-LI-SaaS Baseline'!$D$2:$G$128,3,FALSE),"")</f>
        <v/>
      </c>
      <c r="L346" s="13" t="str">
        <f t="shared" si="34"/>
        <v>N</v>
      </c>
      <c r="M346" s="13" t="str">
        <f>IFERROR(VLOOKUP(G346,'Important Notes'!I:I,1,FALSE)," ")</f>
        <v xml:space="preserve"> </v>
      </c>
      <c r="N346" s="13" t="str">
        <f t="shared" si="35"/>
        <v>N</v>
      </c>
      <c r="O346" s="13" t="str">
        <f>IFERROR(VLOOKUP(G346,'Important Notes'!D:D,1,FALSE)," ")</f>
        <v xml:space="preserve"> </v>
      </c>
      <c r="P346" s="13" t="str">
        <f>VLOOKUP(D346,'Ref-NIST 800-53 (Rev. 4)'!A:D,4,FALSE)</f>
        <v>P1</v>
      </c>
      <c r="Q346" s="13" t="s">
        <v>1152</v>
      </c>
    </row>
    <row r="347" spans="1:17">
      <c r="A347" s="13" t="str">
        <f t="shared" si="31"/>
        <v>IR</v>
      </c>
      <c r="B347" s="13" t="str">
        <f>VLOOKUP(A347,'Ref-Families'!A:B,2,FALSE)</f>
        <v xml:space="preserve"> Incident Response</v>
      </c>
      <c r="C347" s="13" t="str">
        <f>TRIM(VLOOKUP(D347,'Ref-NIST 800-53 (Rev. 4)'!A:C,3,FALSE))</f>
        <v>INCIDENT RESPONSE POLICY AND PROCEDURES</v>
      </c>
      <c r="D347" s="12" t="s">
        <v>383</v>
      </c>
      <c r="E347" s="13" t="str">
        <f>TRIM(VLOOKUP(G347,'Ref-ALL NIST 800-53 Controls'!A:F,6,FALSE))</f>
        <v/>
      </c>
      <c r="F347" s="56">
        <v>0</v>
      </c>
      <c r="G347" s="2" t="str">
        <f t="shared" si="30"/>
        <v>IR-1-0</v>
      </c>
      <c r="H347" s="17" t="s">
        <v>219</v>
      </c>
      <c r="I347" s="13" t="str">
        <f t="shared" si="32"/>
        <v>Y</v>
      </c>
      <c r="J347" s="13" t="str">
        <f t="shared" si="33"/>
        <v>IR-1-0</v>
      </c>
      <c r="K347" s="13" t="str">
        <f>_xlfn.IFNA(VLOOKUP(G347,'Ref-LI-SaaS Baseline'!$D$2:$G$128,3,FALSE),"")</f>
        <v>Attest</v>
      </c>
      <c r="L347" s="13" t="str">
        <f t="shared" si="34"/>
        <v>Y</v>
      </c>
      <c r="M347" s="13" t="str">
        <f>IFERROR(VLOOKUP(G347,'Important Notes'!I:I,1,FALSE)," ")</f>
        <v>IR-1-0</v>
      </c>
      <c r="N347" s="13" t="str">
        <f t="shared" si="35"/>
        <v>Y</v>
      </c>
      <c r="O347" s="13" t="str">
        <f>IFERROR(VLOOKUP(G347,'Important Notes'!D:D,1,FALSE)," ")</f>
        <v>IR-1-0</v>
      </c>
      <c r="P347" s="13" t="str">
        <f>VLOOKUP(D347,'Ref-NIST 800-53 (Rev. 4)'!A:D,4,FALSE)</f>
        <v>P1</v>
      </c>
      <c r="Q347" s="13" t="s">
        <v>1152</v>
      </c>
    </row>
    <row r="348" spans="1:17">
      <c r="A348" s="13" t="str">
        <f t="shared" si="31"/>
        <v>IR</v>
      </c>
      <c r="B348" s="13" t="str">
        <f>VLOOKUP(A348,'Ref-Families'!A:B,2,FALSE)</f>
        <v xml:space="preserve"> Incident Response</v>
      </c>
      <c r="C348" s="13" t="str">
        <f>TRIM(VLOOKUP(D348,'Ref-NIST 800-53 (Rev. 4)'!A:C,3,FALSE))</f>
        <v>INCIDENT RESPONSE TRAINING</v>
      </c>
      <c r="D348" s="12" t="s">
        <v>385</v>
      </c>
      <c r="E348" s="13" t="str">
        <f>TRIM(VLOOKUP(G348,'Ref-ALL NIST 800-53 Controls'!A:F,6,FALSE))</f>
        <v/>
      </c>
      <c r="F348" s="55">
        <v>0</v>
      </c>
      <c r="G348" s="2" t="str">
        <f t="shared" si="30"/>
        <v>IR-2-0</v>
      </c>
      <c r="H348" s="17" t="s">
        <v>670</v>
      </c>
      <c r="I348" s="13" t="str">
        <f t="shared" si="32"/>
        <v>Y</v>
      </c>
      <c r="J348" s="13" t="str">
        <f t="shared" si="33"/>
        <v>IR-2-0</v>
      </c>
      <c r="K348" s="13" t="str">
        <f>_xlfn.IFNA(VLOOKUP(G348,'Ref-LI-SaaS Baseline'!$D$2:$G$128,3,FALSE),"")</f>
        <v>Attest</v>
      </c>
      <c r="L348" s="13" t="str">
        <f t="shared" si="34"/>
        <v>Y</v>
      </c>
      <c r="M348" s="13" t="str">
        <f>IFERROR(VLOOKUP(G348,'Important Notes'!I:I,1,FALSE)," ")</f>
        <v>IR-2-0</v>
      </c>
      <c r="N348" s="13" t="str">
        <f t="shared" si="35"/>
        <v>Y</v>
      </c>
      <c r="O348" s="13" t="str">
        <f>IFERROR(VLOOKUP(G348,'Important Notes'!D:D,1,FALSE)," ")</f>
        <v>IR-2-0</v>
      </c>
      <c r="P348" s="13" t="str">
        <f>VLOOKUP(D348,'Ref-NIST 800-53 (Rev. 4)'!A:D,4,FALSE)</f>
        <v>P2</v>
      </c>
      <c r="Q348" s="13" t="s">
        <v>1152</v>
      </c>
    </row>
    <row r="349" spans="1:17">
      <c r="A349" s="13" t="str">
        <f t="shared" si="31"/>
        <v>IR</v>
      </c>
      <c r="B349" s="13" t="str">
        <f>VLOOKUP(A349,'Ref-Families'!A:B,2,FALSE)</f>
        <v xml:space="preserve"> Incident Response</v>
      </c>
      <c r="C349" s="13" t="str">
        <f>TRIM(VLOOKUP(D349,'Ref-NIST 800-53 (Rev. 4)'!A:C,3,FALSE))</f>
        <v>INCIDENT RESPONSE TRAINING</v>
      </c>
      <c r="D349" s="12" t="s">
        <v>385</v>
      </c>
      <c r="E349" s="13" t="str">
        <f>TRIM(VLOOKUP(G349,'Ref-ALL NIST 800-53 Controls'!A:F,6,FALSE))</f>
        <v>SIMULATED EVENTS</v>
      </c>
      <c r="F349" s="55">
        <v>1</v>
      </c>
      <c r="G349" s="2" t="str">
        <f t="shared" si="30"/>
        <v>IR-2-1</v>
      </c>
      <c r="H349" s="17" t="s">
        <v>609</v>
      </c>
      <c r="I349" s="13" t="str">
        <f t="shared" si="32"/>
        <v>N</v>
      </c>
      <c r="J349" s="13"/>
      <c r="K349" s="13" t="str">
        <f>_xlfn.IFNA(VLOOKUP(G349,'Ref-LI-SaaS Baseline'!$D$2:$G$128,3,FALSE),"")</f>
        <v/>
      </c>
      <c r="L349" s="13" t="str">
        <f t="shared" si="34"/>
        <v>N</v>
      </c>
      <c r="M349" s="13" t="str">
        <f>IFERROR(VLOOKUP(G349,'Important Notes'!I:I,1,FALSE)," ")</f>
        <v xml:space="preserve"> </v>
      </c>
      <c r="N349" s="13" t="str">
        <f t="shared" si="35"/>
        <v>Y</v>
      </c>
      <c r="O349" s="13" t="str">
        <f>IFERROR(VLOOKUP(G349,'Important Notes'!D:D,1,FALSE)," ")</f>
        <v>IR-2-1</v>
      </c>
      <c r="P349" s="13" t="str">
        <f>VLOOKUP(D349,'Ref-NIST 800-53 (Rev. 4)'!A:D,4,FALSE)</f>
        <v>P2</v>
      </c>
      <c r="Q349" s="13" t="s">
        <v>1152</v>
      </c>
    </row>
    <row r="350" spans="1:17">
      <c r="A350" s="13" t="str">
        <f t="shared" si="31"/>
        <v>IR</v>
      </c>
      <c r="B350" s="13" t="str">
        <f>VLOOKUP(A350,'Ref-Families'!A:B,2,FALSE)</f>
        <v xml:space="preserve"> Incident Response</v>
      </c>
      <c r="C350" s="13" t="str">
        <f>TRIM(VLOOKUP(D350,'Ref-NIST 800-53 (Rev. 4)'!A:C,3,FALSE))</f>
        <v>INCIDENT RESPONSE TRAINING</v>
      </c>
      <c r="D350" s="12" t="s">
        <v>385</v>
      </c>
      <c r="E350" s="13" t="str">
        <f>TRIM(VLOOKUP(G350,'Ref-ALL NIST 800-53 Controls'!A:F,6,FALSE))</f>
        <v>AUTOMATED TRAINING ENVIRONMENTS</v>
      </c>
      <c r="F350" s="55">
        <v>2</v>
      </c>
      <c r="G350" s="2" t="str">
        <f t="shared" si="30"/>
        <v>IR-2-2</v>
      </c>
      <c r="H350" s="17" t="s">
        <v>609</v>
      </c>
      <c r="I350" s="13" t="str">
        <f t="shared" si="32"/>
        <v>N</v>
      </c>
      <c r="J350" s="13"/>
      <c r="K350" s="13" t="str">
        <f>_xlfn.IFNA(VLOOKUP(G350,'Ref-LI-SaaS Baseline'!$D$2:$G$128,3,FALSE),"")</f>
        <v/>
      </c>
      <c r="L350" s="13" t="str">
        <f t="shared" si="34"/>
        <v>N</v>
      </c>
      <c r="M350" s="13" t="str">
        <f>IFERROR(VLOOKUP(G350,'Important Notes'!I:I,1,FALSE)," ")</f>
        <v xml:space="preserve"> </v>
      </c>
      <c r="N350" s="13" t="str">
        <f t="shared" si="35"/>
        <v>Y</v>
      </c>
      <c r="O350" s="13" t="str">
        <f>IFERROR(VLOOKUP(G350,'Important Notes'!D:D,1,FALSE)," ")</f>
        <v>IR-2-2</v>
      </c>
      <c r="P350" s="13" t="str">
        <f>VLOOKUP(D350,'Ref-NIST 800-53 (Rev. 4)'!A:D,4,FALSE)</f>
        <v>P2</v>
      </c>
      <c r="Q350" s="13" t="s">
        <v>1152</v>
      </c>
    </row>
    <row r="351" spans="1:17">
      <c r="A351" s="13" t="str">
        <f t="shared" si="31"/>
        <v>IR</v>
      </c>
      <c r="B351" s="13" t="str">
        <f>VLOOKUP(A351,'Ref-Families'!A:B,2,FALSE)</f>
        <v xml:space="preserve"> Incident Response</v>
      </c>
      <c r="C351" s="13" t="str">
        <f>TRIM(VLOOKUP(D351,'Ref-NIST 800-53 (Rev. 4)'!A:C,3,FALSE))</f>
        <v>INCIDENT RESPONSE TESTING</v>
      </c>
      <c r="D351" s="12" t="s">
        <v>125</v>
      </c>
      <c r="E351" s="13" t="str">
        <f>TRIM(VLOOKUP(G351,'Ref-ALL NIST 800-53 Controls'!A:F,6,FALSE))</f>
        <v/>
      </c>
      <c r="F351" s="55">
        <v>0</v>
      </c>
      <c r="G351" s="2" t="str">
        <f t="shared" si="30"/>
        <v>IR-3-0</v>
      </c>
      <c r="H351" s="17" t="s">
        <v>671</v>
      </c>
      <c r="I351" s="13" t="str">
        <f t="shared" si="32"/>
        <v>N</v>
      </c>
      <c r="J351" s="13"/>
      <c r="K351" s="13" t="str">
        <f>_xlfn.IFNA(VLOOKUP(G351,'Ref-LI-SaaS Baseline'!$D$2:$G$128,3,FALSE),"")</f>
        <v/>
      </c>
      <c r="L351" s="13" t="str">
        <f t="shared" si="34"/>
        <v>Y</v>
      </c>
      <c r="M351" s="13" t="str">
        <f>IFERROR(VLOOKUP(G351,'Important Notes'!I:I,1,FALSE)," ")</f>
        <v>IR-3-0</v>
      </c>
      <c r="N351" s="13" t="str">
        <f t="shared" si="35"/>
        <v>Y</v>
      </c>
      <c r="O351" s="13" t="str">
        <f>IFERROR(VLOOKUP(G351,'Important Notes'!D:D,1,FALSE)," ")</f>
        <v>IR-3-0</v>
      </c>
      <c r="P351" s="13" t="str">
        <f>VLOOKUP(D351,'Ref-NIST 800-53 (Rev. 4)'!A:D,4,FALSE)</f>
        <v>P2</v>
      </c>
      <c r="Q351" s="13" t="s">
        <v>1152</v>
      </c>
    </row>
    <row r="352" spans="1:17">
      <c r="A352" s="13" t="str">
        <f t="shared" si="31"/>
        <v>IR</v>
      </c>
      <c r="B352" s="13" t="str">
        <f>VLOOKUP(A352,'Ref-Families'!A:B,2,FALSE)</f>
        <v xml:space="preserve"> Incident Response</v>
      </c>
      <c r="C352" s="13" t="str">
        <f>TRIM(VLOOKUP(D352,'Ref-NIST 800-53 (Rev. 4)'!A:C,3,FALSE))</f>
        <v>INCIDENT RESPONSE TESTING</v>
      </c>
      <c r="D352" s="12" t="s">
        <v>125</v>
      </c>
      <c r="E352" s="13" t="str">
        <f>TRIM(VLOOKUP(G352,'Ref-ALL NIST 800-53 Controls'!A:F,6,FALSE))</f>
        <v>AUTOMATED TESTING</v>
      </c>
      <c r="F352" s="55">
        <v>1</v>
      </c>
      <c r="G352" s="2" t="str">
        <f t="shared" si="30"/>
        <v>IR-3-1</v>
      </c>
      <c r="H352" s="17" t="s">
        <v>43</v>
      </c>
      <c r="I352" s="13" t="str">
        <f t="shared" si="32"/>
        <v>N</v>
      </c>
      <c r="J352" s="13"/>
      <c r="K352" s="13" t="str">
        <f>_xlfn.IFNA(VLOOKUP(G352,'Ref-LI-SaaS Baseline'!$D$2:$G$128,3,FALSE),"")</f>
        <v/>
      </c>
      <c r="L352" s="13" t="str">
        <f t="shared" si="34"/>
        <v>N</v>
      </c>
      <c r="M352" s="13" t="str">
        <f>IFERROR(VLOOKUP(G352,'Important Notes'!I:I,1,FALSE)," ")</f>
        <v xml:space="preserve"> </v>
      </c>
      <c r="N352" s="13" t="str">
        <f t="shared" si="35"/>
        <v>N</v>
      </c>
      <c r="O352" s="13" t="str">
        <f>IFERROR(VLOOKUP(G352,'Important Notes'!D:D,1,FALSE)," ")</f>
        <v xml:space="preserve"> </v>
      </c>
      <c r="P352" s="13" t="str">
        <f>VLOOKUP(D352,'Ref-NIST 800-53 (Rev. 4)'!A:D,4,FALSE)</f>
        <v>P2</v>
      </c>
      <c r="Q352" s="13" t="s">
        <v>1152</v>
      </c>
    </row>
    <row r="353" spans="1:17">
      <c r="A353" s="13" t="str">
        <f t="shared" si="31"/>
        <v>IR</v>
      </c>
      <c r="B353" s="13" t="str">
        <f>VLOOKUP(A353,'Ref-Families'!A:B,2,FALSE)</f>
        <v xml:space="preserve"> Incident Response</v>
      </c>
      <c r="C353" s="13" t="str">
        <f>TRIM(VLOOKUP(D353,'Ref-NIST 800-53 (Rev. 4)'!A:C,3,FALSE))</f>
        <v>INCIDENT RESPONSE TESTING</v>
      </c>
      <c r="D353" s="12" t="s">
        <v>125</v>
      </c>
      <c r="E353" s="13" t="str">
        <f>TRIM(VLOOKUP(G353,'Ref-ALL NIST 800-53 Controls'!A:F,6,FALSE))</f>
        <v>COORDINATION WITH RELATED PLANS</v>
      </c>
      <c r="F353" s="55">
        <v>2</v>
      </c>
      <c r="G353" s="2" t="str">
        <f t="shared" si="30"/>
        <v>IR-3-2</v>
      </c>
      <c r="H353" s="17" t="s">
        <v>609</v>
      </c>
      <c r="I353" s="13" t="str">
        <f t="shared" si="32"/>
        <v>N</v>
      </c>
      <c r="J353" s="13"/>
      <c r="K353" s="13" t="str">
        <f>_xlfn.IFNA(VLOOKUP(G353,'Ref-LI-SaaS Baseline'!$D$2:$G$128,3,FALSE),"")</f>
        <v/>
      </c>
      <c r="L353" s="13" t="str">
        <f t="shared" si="34"/>
        <v>Y</v>
      </c>
      <c r="M353" s="13" t="str">
        <f>IFERROR(VLOOKUP(G353,'Important Notes'!I:I,1,FALSE)," ")</f>
        <v>IR-3-2</v>
      </c>
      <c r="N353" s="13" t="str">
        <f t="shared" si="35"/>
        <v>Y</v>
      </c>
      <c r="O353" s="13" t="str">
        <f>IFERROR(VLOOKUP(G353,'Important Notes'!D:D,1,FALSE)," ")</f>
        <v>IR-3-2</v>
      </c>
      <c r="P353" s="13" t="str">
        <f>VLOOKUP(D353,'Ref-NIST 800-53 (Rev. 4)'!A:D,4,FALSE)</f>
        <v>P2</v>
      </c>
      <c r="Q353" s="13" t="s">
        <v>1152</v>
      </c>
    </row>
    <row r="354" spans="1:17">
      <c r="A354" s="13" t="str">
        <f t="shared" si="31"/>
        <v>IR</v>
      </c>
      <c r="B354" s="13" t="str">
        <f>VLOOKUP(A354,'Ref-Families'!A:B,2,FALSE)</f>
        <v xml:space="preserve"> Incident Response</v>
      </c>
      <c r="C354" s="13" t="str">
        <f>TRIM(VLOOKUP(D354,'Ref-NIST 800-53 (Rev. 4)'!A:C,3,FALSE))</f>
        <v>INCIDENT HANDLING</v>
      </c>
      <c r="D354" s="12" t="s">
        <v>126</v>
      </c>
      <c r="E354" s="13" t="str">
        <f>TRIM(VLOOKUP(G354,'Ref-ALL NIST 800-53 Controls'!A:F,6,FALSE))</f>
        <v/>
      </c>
      <c r="F354" s="55">
        <v>0</v>
      </c>
      <c r="G354" s="2" t="str">
        <f t="shared" si="30"/>
        <v>IR-4-0</v>
      </c>
      <c r="H354" s="17" t="s">
        <v>672</v>
      </c>
      <c r="I354" s="13" t="str">
        <f t="shared" si="32"/>
        <v>Y</v>
      </c>
      <c r="J354" s="13" t="str">
        <f t="shared" si="33"/>
        <v>IR-4-0</v>
      </c>
      <c r="K354" s="13" t="str">
        <f>_xlfn.IFNA(VLOOKUP(G354,'Ref-LI-SaaS Baseline'!$D$2:$G$128,3,FALSE),"")</f>
        <v>Document and Assess</v>
      </c>
      <c r="L354" s="13" t="str">
        <f t="shared" si="34"/>
        <v>Y</v>
      </c>
      <c r="M354" s="13" t="str">
        <f>IFERROR(VLOOKUP(G354,'Important Notes'!I:I,1,FALSE)," ")</f>
        <v>IR-4-0</v>
      </c>
      <c r="N354" s="13" t="str">
        <f t="shared" si="35"/>
        <v>Y</v>
      </c>
      <c r="O354" s="13" t="str">
        <f>IFERROR(VLOOKUP(G354,'Important Notes'!D:D,1,FALSE)," ")</f>
        <v>IR-4-0</v>
      </c>
      <c r="P354" s="13" t="str">
        <f>VLOOKUP(D354,'Ref-NIST 800-53 (Rev. 4)'!A:D,4,FALSE)</f>
        <v>P1</v>
      </c>
      <c r="Q354" s="13" t="s">
        <v>1152</v>
      </c>
    </row>
    <row r="355" spans="1:17">
      <c r="A355" s="13" t="str">
        <f t="shared" si="31"/>
        <v>IR</v>
      </c>
      <c r="B355" s="13" t="str">
        <f>VLOOKUP(A355,'Ref-Families'!A:B,2,FALSE)</f>
        <v xml:space="preserve"> Incident Response</v>
      </c>
      <c r="C355" s="13" t="str">
        <f>TRIM(VLOOKUP(D355,'Ref-NIST 800-53 (Rev. 4)'!A:C,3,FALSE))</f>
        <v>INCIDENT HANDLING</v>
      </c>
      <c r="D355" s="12" t="s">
        <v>126</v>
      </c>
      <c r="E355" s="13" t="str">
        <f>TRIM(VLOOKUP(G355,'Ref-ALL NIST 800-53 Controls'!A:F,6,FALSE))</f>
        <v>AUTOMATED INCIDENT HANDLING PROCESSES</v>
      </c>
      <c r="F355" s="55">
        <v>1</v>
      </c>
      <c r="G355" s="2" t="str">
        <f t="shared" si="30"/>
        <v>IR-4-1</v>
      </c>
      <c r="H355" s="17" t="s">
        <v>609</v>
      </c>
      <c r="I355" s="13" t="str">
        <f t="shared" si="32"/>
        <v>N</v>
      </c>
      <c r="J355" s="13"/>
      <c r="K355" s="13" t="str">
        <f>_xlfn.IFNA(VLOOKUP(G355,'Ref-LI-SaaS Baseline'!$D$2:$G$128,3,FALSE),"")</f>
        <v/>
      </c>
      <c r="L355" s="13" t="str">
        <f t="shared" si="34"/>
        <v>Y</v>
      </c>
      <c r="M355" s="13" t="str">
        <f>IFERROR(VLOOKUP(G355,'Important Notes'!I:I,1,FALSE)," ")</f>
        <v>IR-4-1</v>
      </c>
      <c r="N355" s="13" t="str">
        <f t="shared" si="35"/>
        <v>Y</v>
      </c>
      <c r="O355" s="13" t="str">
        <f>IFERROR(VLOOKUP(G355,'Important Notes'!D:D,1,FALSE)," ")</f>
        <v>IR-4-1</v>
      </c>
      <c r="P355" s="13" t="str">
        <f>VLOOKUP(D355,'Ref-NIST 800-53 (Rev. 4)'!A:D,4,FALSE)</f>
        <v>P1</v>
      </c>
      <c r="Q355" s="13" t="s">
        <v>1152</v>
      </c>
    </row>
    <row r="356" spans="1:17">
      <c r="A356" s="13" t="str">
        <f t="shared" si="31"/>
        <v>IR</v>
      </c>
      <c r="B356" s="13" t="str">
        <f>VLOOKUP(A356,'Ref-Families'!A:B,2,FALSE)</f>
        <v xml:space="preserve"> Incident Response</v>
      </c>
      <c r="C356" s="13" t="str">
        <f>TRIM(VLOOKUP(D356,'Ref-NIST 800-53 (Rev. 4)'!A:C,3,FALSE))</f>
        <v>INCIDENT HANDLING</v>
      </c>
      <c r="D356" s="12" t="s">
        <v>126</v>
      </c>
      <c r="E356" s="13" t="str">
        <f>TRIM(VLOOKUP(G356,'Ref-ALL NIST 800-53 Controls'!A:F,6,FALSE))</f>
        <v>DYNAMIC RECONFIGURATION</v>
      </c>
      <c r="F356" s="55">
        <v>2</v>
      </c>
      <c r="G356" s="2" t="str">
        <f t="shared" si="30"/>
        <v>IR-4-2</v>
      </c>
      <c r="H356" s="17" t="s">
        <v>127</v>
      </c>
      <c r="I356" s="13" t="str">
        <f t="shared" si="32"/>
        <v>N</v>
      </c>
      <c r="J356" s="13"/>
      <c r="K356" s="13" t="str">
        <f>_xlfn.IFNA(VLOOKUP(G356,'Ref-LI-SaaS Baseline'!$D$2:$G$128,3,FALSE),"")</f>
        <v/>
      </c>
      <c r="L356" s="13" t="str">
        <f t="shared" si="34"/>
        <v>N</v>
      </c>
      <c r="M356" s="13" t="str">
        <f>IFERROR(VLOOKUP(G356,'Important Notes'!I:I,1,FALSE)," ")</f>
        <v xml:space="preserve"> </v>
      </c>
      <c r="N356" s="13" t="str">
        <f t="shared" si="35"/>
        <v>Y</v>
      </c>
      <c r="O356" s="13" t="str">
        <f>IFERROR(VLOOKUP(G356,'Important Notes'!D:D,1,FALSE)," ")</f>
        <v>IR-4-2</v>
      </c>
      <c r="P356" s="13" t="str">
        <f>VLOOKUP(D356,'Ref-NIST 800-53 (Rev. 4)'!A:D,4,FALSE)</f>
        <v>P1</v>
      </c>
      <c r="Q356" s="13" t="s">
        <v>1152</v>
      </c>
    </row>
    <row r="357" spans="1:17">
      <c r="A357" s="13" t="str">
        <f t="shared" si="31"/>
        <v>IR</v>
      </c>
      <c r="B357" s="13" t="str">
        <f>VLOOKUP(A357,'Ref-Families'!A:B,2,FALSE)</f>
        <v xml:space="preserve"> Incident Response</v>
      </c>
      <c r="C357" s="13" t="str">
        <f>TRIM(VLOOKUP(D357,'Ref-NIST 800-53 (Rev. 4)'!A:C,3,FALSE))</f>
        <v>INCIDENT HANDLING</v>
      </c>
      <c r="D357" s="12" t="s">
        <v>126</v>
      </c>
      <c r="E357" s="13" t="str">
        <f>TRIM(VLOOKUP(G357,'Ref-ALL NIST 800-53 Controls'!A:F,6,FALSE))</f>
        <v>CONTINUITY OF OPERATIONS</v>
      </c>
      <c r="F357" s="55">
        <v>3</v>
      </c>
      <c r="G357" s="2" t="str">
        <f t="shared" si="30"/>
        <v>IR-4-3</v>
      </c>
      <c r="H357" s="17" t="s">
        <v>609</v>
      </c>
      <c r="I357" s="13" t="str">
        <f t="shared" si="32"/>
        <v>N</v>
      </c>
      <c r="J357" s="13"/>
      <c r="K357" s="13" t="str">
        <f>_xlfn.IFNA(VLOOKUP(G357,'Ref-LI-SaaS Baseline'!$D$2:$G$128,3,FALSE),"")</f>
        <v/>
      </c>
      <c r="L357" s="13" t="str">
        <f t="shared" si="34"/>
        <v>N</v>
      </c>
      <c r="M357" s="13" t="str">
        <f>IFERROR(VLOOKUP(G357,'Important Notes'!I:I,1,FALSE)," ")</f>
        <v xml:space="preserve"> </v>
      </c>
      <c r="N357" s="13" t="str">
        <f t="shared" si="35"/>
        <v>Y</v>
      </c>
      <c r="O357" s="13" t="str">
        <f>IFERROR(VLOOKUP(G357,'Important Notes'!D:D,1,FALSE)," ")</f>
        <v>IR-4-3</v>
      </c>
      <c r="P357" s="13" t="str">
        <f>VLOOKUP(D357,'Ref-NIST 800-53 (Rev. 4)'!A:D,4,FALSE)</f>
        <v>P1</v>
      </c>
      <c r="Q357" s="13" t="s">
        <v>1152</v>
      </c>
    </row>
    <row r="358" spans="1:17">
      <c r="A358" s="13" t="str">
        <f t="shared" si="31"/>
        <v>IR</v>
      </c>
      <c r="B358" s="13" t="str">
        <f>VLOOKUP(A358,'Ref-Families'!A:B,2,FALSE)</f>
        <v xml:space="preserve"> Incident Response</v>
      </c>
      <c r="C358" s="13" t="str">
        <f>TRIM(VLOOKUP(D358,'Ref-NIST 800-53 (Rev. 4)'!A:C,3,FALSE))</f>
        <v>INCIDENT HANDLING</v>
      </c>
      <c r="D358" s="12" t="s">
        <v>126</v>
      </c>
      <c r="E358" s="13" t="str">
        <f>TRIM(VLOOKUP(G358,'Ref-ALL NIST 800-53 Controls'!A:F,6,FALSE))</f>
        <v>INFORMATION CORRELATION</v>
      </c>
      <c r="F358" s="55">
        <v>4</v>
      </c>
      <c r="G358" s="2" t="str">
        <f t="shared" si="30"/>
        <v>IR-4-4</v>
      </c>
      <c r="H358" s="17" t="s">
        <v>609</v>
      </c>
      <c r="I358" s="13" t="str">
        <f t="shared" si="32"/>
        <v>N</v>
      </c>
      <c r="J358" s="13"/>
      <c r="K358" s="13" t="str">
        <f>_xlfn.IFNA(VLOOKUP(G358,'Ref-LI-SaaS Baseline'!$D$2:$G$128,3,FALSE),"")</f>
        <v/>
      </c>
      <c r="L358" s="13" t="str">
        <f t="shared" si="34"/>
        <v>N</v>
      </c>
      <c r="M358" s="13" t="str">
        <f>IFERROR(VLOOKUP(G358,'Important Notes'!I:I,1,FALSE)," ")</f>
        <v xml:space="preserve"> </v>
      </c>
      <c r="N358" s="13" t="str">
        <f t="shared" si="35"/>
        <v>Y</v>
      </c>
      <c r="O358" s="13" t="str">
        <f>IFERROR(VLOOKUP(G358,'Important Notes'!D:D,1,FALSE)," ")</f>
        <v>IR-4-4</v>
      </c>
      <c r="P358" s="13" t="str">
        <f>VLOOKUP(D358,'Ref-NIST 800-53 (Rev. 4)'!A:D,4,FALSE)</f>
        <v>P1</v>
      </c>
      <c r="Q358" s="13" t="s">
        <v>1152</v>
      </c>
    </row>
    <row r="359" spans="1:17">
      <c r="A359" s="13" t="str">
        <f t="shared" si="31"/>
        <v>IR</v>
      </c>
      <c r="B359" s="13" t="str">
        <f>VLOOKUP(A359,'Ref-Families'!A:B,2,FALSE)</f>
        <v xml:space="preserve"> Incident Response</v>
      </c>
      <c r="C359" s="13" t="str">
        <f>TRIM(VLOOKUP(D359,'Ref-NIST 800-53 (Rev. 4)'!A:C,3,FALSE))</f>
        <v>INCIDENT HANDLING</v>
      </c>
      <c r="D359" s="12" t="s">
        <v>126</v>
      </c>
      <c r="E359" s="13" t="str">
        <f>TRIM(VLOOKUP(G359,'Ref-ALL NIST 800-53 Controls'!A:F,6,FALSE))</f>
        <v>AUTOMATIC DISABLING OF INFORMATION SYSTEM</v>
      </c>
      <c r="F359" s="55">
        <v>5</v>
      </c>
      <c r="G359" s="2" t="str">
        <f t="shared" si="30"/>
        <v>IR-4-5</v>
      </c>
      <c r="H359" s="17" t="s">
        <v>609</v>
      </c>
      <c r="I359" s="13" t="str">
        <f t="shared" si="32"/>
        <v>N</v>
      </c>
      <c r="J359" s="13"/>
      <c r="K359" s="13" t="str">
        <f>_xlfn.IFNA(VLOOKUP(G359,'Ref-LI-SaaS Baseline'!$D$2:$G$128,3,FALSE),"")</f>
        <v/>
      </c>
      <c r="L359" s="13" t="str">
        <f t="shared" si="34"/>
        <v>N</v>
      </c>
      <c r="M359" s="13" t="str">
        <f>IFERROR(VLOOKUP(G359,'Important Notes'!I:I,1,FALSE)," ")</f>
        <v xml:space="preserve"> </v>
      </c>
      <c r="N359" s="13" t="str">
        <f t="shared" si="35"/>
        <v>N</v>
      </c>
      <c r="O359" s="13" t="str">
        <f>IFERROR(VLOOKUP(G359,'Important Notes'!D:D,1,FALSE)," ")</f>
        <v xml:space="preserve"> </v>
      </c>
      <c r="P359" s="13" t="str">
        <f>VLOOKUP(D359,'Ref-NIST 800-53 (Rev. 4)'!A:D,4,FALSE)</f>
        <v>P1</v>
      </c>
      <c r="Q359" s="13" t="s">
        <v>1152</v>
      </c>
    </row>
    <row r="360" spans="1:17">
      <c r="A360" s="13" t="str">
        <f t="shared" si="31"/>
        <v>IR</v>
      </c>
      <c r="B360" s="13" t="str">
        <f>VLOOKUP(A360,'Ref-Families'!A:B,2,FALSE)</f>
        <v xml:space="preserve"> Incident Response</v>
      </c>
      <c r="C360" s="13" t="str">
        <f>TRIM(VLOOKUP(D360,'Ref-NIST 800-53 (Rev. 4)'!A:C,3,FALSE))</f>
        <v>INCIDENT HANDLING</v>
      </c>
      <c r="D360" s="12" t="s">
        <v>126</v>
      </c>
      <c r="E360" s="13" t="str">
        <f>TRIM(VLOOKUP(G360,'Ref-ALL NIST 800-53 Controls'!A:F,6,FALSE))</f>
        <v>INSIDER THREATS - SPECIFIC CAPABILITIES</v>
      </c>
      <c r="F360" s="55">
        <v>6</v>
      </c>
      <c r="G360" s="2" t="str">
        <f t="shared" si="30"/>
        <v>IR-4-6</v>
      </c>
      <c r="H360" s="17" t="s">
        <v>609</v>
      </c>
      <c r="I360" s="13" t="str">
        <f t="shared" si="32"/>
        <v>N</v>
      </c>
      <c r="J360" s="13"/>
      <c r="K360" s="13" t="str">
        <f>_xlfn.IFNA(VLOOKUP(G360,'Ref-LI-SaaS Baseline'!$D$2:$G$128,3,FALSE),"")</f>
        <v/>
      </c>
      <c r="L360" s="13" t="str">
        <f t="shared" si="34"/>
        <v>N</v>
      </c>
      <c r="M360" s="13" t="str">
        <f>IFERROR(VLOOKUP(G360,'Important Notes'!I:I,1,FALSE)," ")</f>
        <v xml:space="preserve"> </v>
      </c>
      <c r="N360" s="13" t="str">
        <f t="shared" si="35"/>
        <v>Y</v>
      </c>
      <c r="O360" s="13" t="str">
        <f>IFERROR(VLOOKUP(G360,'Important Notes'!D:D,1,FALSE)," ")</f>
        <v>IR-4-6</v>
      </c>
      <c r="P360" s="13" t="str">
        <f>VLOOKUP(D360,'Ref-NIST 800-53 (Rev. 4)'!A:D,4,FALSE)</f>
        <v>P1</v>
      </c>
      <c r="Q360" s="13" t="s">
        <v>1152</v>
      </c>
    </row>
    <row r="361" spans="1:17">
      <c r="A361" s="13" t="str">
        <f t="shared" si="31"/>
        <v>IR</v>
      </c>
      <c r="B361" s="13" t="str">
        <f>VLOOKUP(A361,'Ref-Families'!A:B,2,FALSE)</f>
        <v xml:space="preserve"> Incident Response</v>
      </c>
      <c r="C361" s="13" t="str">
        <f>TRIM(VLOOKUP(D361,'Ref-NIST 800-53 (Rev. 4)'!A:C,3,FALSE))</f>
        <v>INCIDENT HANDLING</v>
      </c>
      <c r="D361" s="12" t="s">
        <v>126</v>
      </c>
      <c r="E361" s="13" t="str">
        <f>TRIM(VLOOKUP(G361,'Ref-ALL NIST 800-53 Controls'!A:F,6,FALSE))</f>
        <v>INSIDER THREATS - INTRA-ORGANIZATION COORDINATION</v>
      </c>
      <c r="F361" s="55">
        <v>7</v>
      </c>
      <c r="G361" s="2" t="str">
        <f t="shared" si="30"/>
        <v>IR-4-7</v>
      </c>
      <c r="H361" s="17" t="s">
        <v>609</v>
      </c>
      <c r="I361" s="13" t="str">
        <f t="shared" si="32"/>
        <v>N</v>
      </c>
      <c r="J361" s="13"/>
      <c r="K361" s="13" t="str">
        <f>_xlfn.IFNA(VLOOKUP(G361,'Ref-LI-SaaS Baseline'!$D$2:$G$128,3,FALSE),"")</f>
        <v/>
      </c>
      <c r="L361" s="13" t="str">
        <f t="shared" si="34"/>
        <v>N</v>
      </c>
      <c r="M361" s="13" t="str">
        <f>IFERROR(VLOOKUP(G361,'Important Notes'!I:I,1,FALSE)," ")</f>
        <v xml:space="preserve"> </v>
      </c>
      <c r="N361" s="13" t="str">
        <f t="shared" si="35"/>
        <v>N</v>
      </c>
      <c r="O361" s="13" t="str">
        <f>IFERROR(VLOOKUP(G361,'Important Notes'!D:D,1,FALSE)," ")</f>
        <v xml:space="preserve"> </v>
      </c>
      <c r="P361" s="13" t="str">
        <f>VLOOKUP(D361,'Ref-NIST 800-53 (Rev. 4)'!A:D,4,FALSE)</f>
        <v>P1</v>
      </c>
      <c r="Q361" s="13" t="s">
        <v>1152</v>
      </c>
    </row>
    <row r="362" spans="1:17">
      <c r="A362" s="13" t="str">
        <f t="shared" si="31"/>
        <v>IR</v>
      </c>
      <c r="B362" s="13" t="str">
        <f>VLOOKUP(A362,'Ref-Families'!A:B,2,FALSE)</f>
        <v xml:space="preserve"> Incident Response</v>
      </c>
      <c r="C362" s="13" t="str">
        <f>TRIM(VLOOKUP(D362,'Ref-NIST 800-53 (Rev. 4)'!A:C,3,FALSE))</f>
        <v>INCIDENT HANDLING</v>
      </c>
      <c r="D362" s="12" t="s">
        <v>126</v>
      </c>
      <c r="E362" s="13" t="str">
        <f>TRIM(VLOOKUP(G362,'Ref-ALL NIST 800-53 Controls'!A:F,6,FALSE))</f>
        <v>CORRELATION WITH EXTERNAL ORGANIZATIONS</v>
      </c>
      <c r="F362" s="55">
        <v>8</v>
      </c>
      <c r="G362" s="2" t="str">
        <f t="shared" si="30"/>
        <v>IR-4-8</v>
      </c>
      <c r="H362" s="17" t="s">
        <v>609</v>
      </c>
      <c r="I362" s="13" t="str">
        <f t="shared" si="32"/>
        <v>N</v>
      </c>
      <c r="J362" s="13"/>
      <c r="K362" s="13" t="str">
        <f>_xlfn.IFNA(VLOOKUP(G362,'Ref-LI-SaaS Baseline'!$D$2:$G$128,3,FALSE),"")</f>
        <v/>
      </c>
      <c r="L362" s="13" t="str">
        <f t="shared" si="34"/>
        <v>N</v>
      </c>
      <c r="M362" s="13" t="str">
        <f>IFERROR(VLOOKUP(G362,'Important Notes'!I:I,1,FALSE)," ")</f>
        <v xml:space="preserve"> </v>
      </c>
      <c r="N362" s="13" t="str">
        <f t="shared" si="35"/>
        <v>Y</v>
      </c>
      <c r="O362" s="13" t="str">
        <f>IFERROR(VLOOKUP(G362,'Important Notes'!D:D,1,FALSE)," ")</f>
        <v>IR-4-8</v>
      </c>
      <c r="P362" s="13" t="str">
        <f>VLOOKUP(D362,'Ref-NIST 800-53 (Rev. 4)'!A:D,4,FALSE)</f>
        <v>P1</v>
      </c>
      <c r="Q362" s="13" t="s">
        <v>1152</v>
      </c>
    </row>
    <row r="363" spans="1:17">
      <c r="A363" s="13" t="str">
        <f t="shared" si="31"/>
        <v>IR</v>
      </c>
      <c r="B363" s="13" t="str">
        <f>VLOOKUP(A363,'Ref-Families'!A:B,2,FALSE)</f>
        <v xml:space="preserve"> Incident Response</v>
      </c>
      <c r="C363" s="13" t="str">
        <f>TRIM(VLOOKUP(D363,'Ref-NIST 800-53 (Rev. 4)'!A:C,3,FALSE))</f>
        <v>INCIDENT HANDLING</v>
      </c>
      <c r="D363" s="12" t="s">
        <v>126</v>
      </c>
      <c r="E363" s="13" t="str">
        <f>TRIM(VLOOKUP(G363,'Ref-ALL NIST 800-53 Controls'!A:F,6,FALSE))</f>
        <v>DYNAMIC RESPONSE CAPABILITY</v>
      </c>
      <c r="F363" s="55">
        <v>9</v>
      </c>
      <c r="G363" s="2" t="str">
        <f t="shared" si="30"/>
        <v>IR-4-9</v>
      </c>
      <c r="H363" s="17" t="s">
        <v>114</v>
      </c>
      <c r="I363" s="13" t="str">
        <f t="shared" si="32"/>
        <v>N</v>
      </c>
      <c r="J363" s="13"/>
      <c r="K363" s="13" t="str">
        <f>_xlfn.IFNA(VLOOKUP(G363,'Ref-LI-SaaS Baseline'!$D$2:$G$128,3,FALSE),"")</f>
        <v/>
      </c>
      <c r="L363" s="13" t="str">
        <f t="shared" si="34"/>
        <v>N</v>
      </c>
      <c r="M363" s="13" t="str">
        <f>IFERROR(VLOOKUP(G363,'Important Notes'!I:I,1,FALSE)," ")</f>
        <v xml:space="preserve"> </v>
      </c>
      <c r="N363" s="13" t="str">
        <f t="shared" si="35"/>
        <v>N</v>
      </c>
      <c r="O363" s="13" t="str">
        <f>IFERROR(VLOOKUP(G363,'Important Notes'!D:D,1,FALSE)," ")</f>
        <v xml:space="preserve"> </v>
      </c>
      <c r="P363" s="13" t="str">
        <f>VLOOKUP(D363,'Ref-NIST 800-53 (Rev. 4)'!A:D,4,FALSE)</f>
        <v>P1</v>
      </c>
      <c r="Q363" s="13" t="s">
        <v>1152</v>
      </c>
    </row>
    <row r="364" spans="1:17">
      <c r="A364" s="13" t="str">
        <f t="shared" si="31"/>
        <v>IR</v>
      </c>
      <c r="B364" s="13" t="str">
        <f>VLOOKUP(A364,'Ref-Families'!A:B,2,FALSE)</f>
        <v xml:space="preserve"> Incident Response</v>
      </c>
      <c r="C364" s="13" t="str">
        <f>TRIM(VLOOKUP(D364,'Ref-NIST 800-53 (Rev. 4)'!A:C,3,FALSE))</f>
        <v>INCIDENT HANDLING</v>
      </c>
      <c r="D364" s="12" t="s">
        <v>126</v>
      </c>
      <c r="E364" s="13" t="str">
        <f>TRIM(VLOOKUP(G364,'Ref-ALL NIST 800-53 Controls'!A:F,6,FALSE))</f>
        <v>SUPPLY CHAIN COORDINATION</v>
      </c>
      <c r="F364" s="57">
        <v>10</v>
      </c>
      <c r="G364" s="2" t="str">
        <f t="shared" si="30"/>
        <v>IR-4-10</v>
      </c>
      <c r="H364" s="17" t="s">
        <v>609</v>
      </c>
      <c r="I364" s="13" t="str">
        <f t="shared" si="32"/>
        <v>N</v>
      </c>
      <c r="J364" s="13"/>
      <c r="K364" s="13" t="str">
        <f>_xlfn.IFNA(VLOOKUP(G364,'Ref-LI-SaaS Baseline'!$D$2:$G$128,3,FALSE),"")</f>
        <v/>
      </c>
      <c r="L364" s="13" t="str">
        <f t="shared" si="34"/>
        <v>N</v>
      </c>
      <c r="M364" s="13" t="str">
        <f>IFERROR(VLOOKUP(G364,'Important Notes'!I:I,1,FALSE)," ")</f>
        <v xml:space="preserve"> </v>
      </c>
      <c r="N364" s="13" t="str">
        <f t="shared" si="35"/>
        <v>N</v>
      </c>
      <c r="O364" s="13" t="str">
        <f>IFERROR(VLOOKUP(G364,'Important Notes'!D:D,1,FALSE)," ")</f>
        <v xml:space="preserve"> </v>
      </c>
      <c r="P364" s="13" t="str">
        <f>VLOOKUP(D364,'Ref-NIST 800-53 (Rev. 4)'!A:D,4,FALSE)</f>
        <v>P1</v>
      </c>
      <c r="Q364" s="13" t="s">
        <v>1152</v>
      </c>
    </row>
    <row r="365" spans="1:17">
      <c r="A365" s="13" t="str">
        <f t="shared" si="31"/>
        <v>IR</v>
      </c>
      <c r="B365" s="13" t="str">
        <f>VLOOKUP(A365,'Ref-Families'!A:B,2,FALSE)</f>
        <v xml:space="preserve"> Incident Response</v>
      </c>
      <c r="C365" s="13" t="str">
        <f>TRIM(VLOOKUP(D365,'Ref-NIST 800-53 (Rev. 4)'!A:C,3,FALSE))</f>
        <v>INCIDENT MONITORING</v>
      </c>
      <c r="D365" s="12" t="s">
        <v>128</v>
      </c>
      <c r="E365" s="13" t="str">
        <f>TRIM(VLOOKUP(G365,'Ref-ALL NIST 800-53 Controls'!A:F,6,FALSE))</f>
        <v/>
      </c>
      <c r="F365" s="56">
        <v>0</v>
      </c>
      <c r="G365" s="2" t="str">
        <f t="shared" si="30"/>
        <v>IR-5-0</v>
      </c>
      <c r="H365" s="17" t="s">
        <v>673</v>
      </c>
      <c r="I365" s="13" t="str">
        <f t="shared" si="32"/>
        <v>Y</v>
      </c>
      <c r="J365" s="13" t="str">
        <f t="shared" si="33"/>
        <v>IR-5-0</v>
      </c>
      <c r="K365" s="13" t="str">
        <f>_xlfn.IFNA(VLOOKUP(G365,'Ref-LI-SaaS Baseline'!$D$2:$G$128,3,FALSE),"")</f>
        <v>Attest</v>
      </c>
      <c r="L365" s="13" t="str">
        <f t="shared" si="34"/>
        <v>Y</v>
      </c>
      <c r="M365" s="13" t="str">
        <f>IFERROR(VLOOKUP(G365,'Important Notes'!I:I,1,FALSE)," ")</f>
        <v>IR-5-0</v>
      </c>
      <c r="N365" s="13" t="str">
        <f t="shared" si="35"/>
        <v>Y</v>
      </c>
      <c r="O365" s="13" t="str">
        <f>IFERROR(VLOOKUP(G365,'Important Notes'!D:D,1,FALSE)," ")</f>
        <v>IR-5-0</v>
      </c>
      <c r="P365" s="13" t="str">
        <f>VLOOKUP(D365,'Ref-NIST 800-53 (Rev. 4)'!A:D,4,FALSE)</f>
        <v>P1</v>
      </c>
      <c r="Q365" s="13" t="s">
        <v>1152</v>
      </c>
    </row>
    <row r="366" spans="1:17">
      <c r="A366" s="13" t="str">
        <f t="shared" si="31"/>
        <v>IR</v>
      </c>
      <c r="B366" s="13" t="str">
        <f>VLOOKUP(A366,'Ref-Families'!A:B,2,FALSE)</f>
        <v xml:space="preserve"> Incident Response</v>
      </c>
      <c r="C366" s="13" t="str">
        <f>TRIM(VLOOKUP(D366,'Ref-NIST 800-53 (Rev. 4)'!A:C,3,FALSE))</f>
        <v>INCIDENT MONITORING</v>
      </c>
      <c r="D366" s="12" t="s">
        <v>128</v>
      </c>
      <c r="E366" s="13" t="str">
        <f>TRIM(VLOOKUP(G366,'Ref-ALL NIST 800-53 Controls'!A:F,6,FALSE))</f>
        <v>AUTOMATED TRACKING / DATA COLLECTION / ANALYSIS</v>
      </c>
      <c r="F366" s="57">
        <v>1</v>
      </c>
      <c r="G366" s="2" t="str">
        <f t="shared" si="30"/>
        <v>IR-5-1</v>
      </c>
      <c r="H366" s="17" t="s">
        <v>129</v>
      </c>
      <c r="I366" s="13" t="str">
        <f t="shared" si="32"/>
        <v>N</v>
      </c>
      <c r="J366" s="13"/>
      <c r="K366" s="13" t="str">
        <f>_xlfn.IFNA(VLOOKUP(G366,'Ref-LI-SaaS Baseline'!$D$2:$G$128,3,FALSE),"")</f>
        <v/>
      </c>
      <c r="L366" s="13" t="str">
        <f t="shared" si="34"/>
        <v>N</v>
      </c>
      <c r="M366" s="13" t="str">
        <f>IFERROR(VLOOKUP(G366,'Important Notes'!I:I,1,FALSE)," ")</f>
        <v xml:space="preserve"> </v>
      </c>
      <c r="N366" s="13" t="str">
        <f t="shared" si="35"/>
        <v>Y</v>
      </c>
      <c r="O366" s="13" t="str">
        <f>IFERROR(VLOOKUP(G366,'Important Notes'!D:D,1,FALSE)," ")</f>
        <v>IR-5-1</v>
      </c>
      <c r="P366" s="13" t="str">
        <f>VLOOKUP(D366,'Ref-NIST 800-53 (Rev. 4)'!A:D,4,FALSE)</f>
        <v>P1</v>
      </c>
      <c r="Q366" s="13" t="s">
        <v>1152</v>
      </c>
    </row>
    <row r="367" spans="1:17">
      <c r="A367" s="13" t="str">
        <f t="shared" si="31"/>
        <v>IR</v>
      </c>
      <c r="B367" s="13" t="str">
        <f>VLOOKUP(A367,'Ref-Families'!A:B,2,FALSE)</f>
        <v xml:space="preserve"> Incident Response</v>
      </c>
      <c r="C367" s="13" t="str">
        <f>TRIM(VLOOKUP(D367,'Ref-NIST 800-53 (Rev. 4)'!A:C,3,FALSE))</f>
        <v>INCIDENT REPORTING</v>
      </c>
      <c r="D367" s="12" t="s">
        <v>130</v>
      </c>
      <c r="E367" s="13" t="str">
        <f>TRIM(VLOOKUP(G367,'Ref-ALL NIST 800-53 Controls'!A:F,6,FALSE))</f>
        <v/>
      </c>
      <c r="F367" s="56">
        <v>0</v>
      </c>
      <c r="G367" s="2" t="str">
        <f t="shared" si="30"/>
        <v>IR-6-0</v>
      </c>
      <c r="H367" s="17" t="s">
        <v>674</v>
      </c>
      <c r="I367" s="13" t="str">
        <f t="shared" si="32"/>
        <v>Y</v>
      </c>
      <c r="J367" s="13" t="str">
        <f t="shared" si="33"/>
        <v>IR-6-0</v>
      </c>
      <c r="K367" s="13" t="str">
        <f>_xlfn.IFNA(VLOOKUP(G367,'Ref-LI-SaaS Baseline'!$D$2:$G$128,3,FALSE),"")</f>
        <v>Document and Assess</v>
      </c>
      <c r="L367" s="13" t="str">
        <f t="shared" si="34"/>
        <v>Y</v>
      </c>
      <c r="M367" s="13" t="str">
        <f>IFERROR(VLOOKUP(G367,'Important Notes'!I:I,1,FALSE)," ")</f>
        <v>IR-6-0</v>
      </c>
      <c r="N367" s="13" t="str">
        <f t="shared" si="35"/>
        <v>Y</v>
      </c>
      <c r="O367" s="13" t="str">
        <f>IFERROR(VLOOKUP(G367,'Important Notes'!D:D,1,FALSE)," ")</f>
        <v>IR-6-0</v>
      </c>
      <c r="P367" s="13" t="str">
        <f>VLOOKUP(D367,'Ref-NIST 800-53 (Rev. 4)'!A:D,4,FALSE)</f>
        <v>P1</v>
      </c>
      <c r="Q367" s="13" t="s">
        <v>1152</v>
      </c>
    </row>
    <row r="368" spans="1:17">
      <c r="A368" s="13" t="str">
        <f t="shared" si="31"/>
        <v>IR</v>
      </c>
      <c r="B368" s="13" t="str">
        <f>VLOOKUP(A368,'Ref-Families'!A:B,2,FALSE)</f>
        <v xml:space="preserve"> Incident Response</v>
      </c>
      <c r="C368" s="13" t="str">
        <f>TRIM(VLOOKUP(D368,'Ref-NIST 800-53 (Rev. 4)'!A:C,3,FALSE))</f>
        <v>INCIDENT REPORTING</v>
      </c>
      <c r="D368" s="12" t="s">
        <v>130</v>
      </c>
      <c r="E368" s="13" t="str">
        <f>TRIM(VLOOKUP(G368,'Ref-ALL NIST 800-53 Controls'!A:F,6,FALSE))</f>
        <v>AUTOMATED REPORTING</v>
      </c>
      <c r="F368" s="57">
        <v>1</v>
      </c>
      <c r="G368" s="2" t="str">
        <f t="shared" si="30"/>
        <v>IR-6-1</v>
      </c>
      <c r="H368" s="17" t="s">
        <v>131</v>
      </c>
      <c r="I368" s="13" t="str">
        <f t="shared" si="32"/>
        <v>N</v>
      </c>
      <c r="J368" s="13"/>
      <c r="K368" s="13" t="str">
        <f>_xlfn.IFNA(VLOOKUP(G368,'Ref-LI-SaaS Baseline'!$D$2:$G$128,3,FALSE),"")</f>
        <v/>
      </c>
      <c r="L368" s="13" t="str">
        <f t="shared" si="34"/>
        <v>Y</v>
      </c>
      <c r="M368" s="13" t="str">
        <f>IFERROR(VLOOKUP(G368,'Important Notes'!I:I,1,FALSE)," ")</f>
        <v>IR-6-1</v>
      </c>
      <c r="N368" s="13" t="str">
        <f t="shared" si="35"/>
        <v>Y</v>
      </c>
      <c r="O368" s="13" t="str">
        <f>IFERROR(VLOOKUP(G368,'Important Notes'!D:D,1,FALSE)," ")</f>
        <v>IR-6-1</v>
      </c>
      <c r="P368" s="13" t="str">
        <f>VLOOKUP(D368,'Ref-NIST 800-53 (Rev. 4)'!A:D,4,FALSE)</f>
        <v>P1</v>
      </c>
      <c r="Q368" s="13" t="s">
        <v>1152</v>
      </c>
    </row>
    <row r="369" spans="1:17">
      <c r="A369" s="13" t="str">
        <f t="shared" si="31"/>
        <v>IR</v>
      </c>
      <c r="B369" s="13" t="str">
        <f>VLOOKUP(A369,'Ref-Families'!A:B,2,FALSE)</f>
        <v xml:space="preserve"> Incident Response</v>
      </c>
      <c r="C369" s="13" t="str">
        <f>TRIM(VLOOKUP(D369,'Ref-NIST 800-53 (Rev. 4)'!A:C,3,FALSE))</f>
        <v>INCIDENT REPORTING</v>
      </c>
      <c r="D369" s="12" t="s">
        <v>130</v>
      </c>
      <c r="E369" s="13" t="str">
        <f>TRIM(VLOOKUP(G369,'Ref-ALL NIST 800-53 Controls'!A:F,6,FALSE))</f>
        <v>VULNERABILITIES RELATED TO INCIDENTS</v>
      </c>
      <c r="F369" s="56">
        <v>2</v>
      </c>
      <c r="G369" s="2" t="str">
        <f t="shared" si="30"/>
        <v>IR-6-2</v>
      </c>
      <c r="H369" s="17" t="s">
        <v>609</v>
      </c>
      <c r="I369" s="13" t="str">
        <f t="shared" si="32"/>
        <v>N</v>
      </c>
      <c r="J369" s="13"/>
      <c r="K369" s="13" t="str">
        <f>_xlfn.IFNA(VLOOKUP(G369,'Ref-LI-SaaS Baseline'!$D$2:$G$128,3,FALSE),"")</f>
        <v/>
      </c>
      <c r="L369" s="13" t="str">
        <f t="shared" si="34"/>
        <v>N</v>
      </c>
      <c r="M369" s="13" t="str">
        <f>IFERROR(VLOOKUP(G369,'Important Notes'!I:I,1,FALSE)," ")</f>
        <v xml:space="preserve"> </v>
      </c>
      <c r="N369" s="13" t="str">
        <f t="shared" si="35"/>
        <v>N</v>
      </c>
      <c r="O369" s="13" t="str">
        <f>IFERROR(VLOOKUP(G369,'Important Notes'!D:D,1,FALSE)," ")</f>
        <v xml:space="preserve"> </v>
      </c>
      <c r="P369" s="13" t="str">
        <f>VLOOKUP(D369,'Ref-NIST 800-53 (Rev. 4)'!A:D,4,FALSE)</f>
        <v>P1</v>
      </c>
      <c r="Q369" s="13" t="s">
        <v>1152</v>
      </c>
    </row>
    <row r="370" spans="1:17">
      <c r="A370" s="13" t="str">
        <f t="shared" si="31"/>
        <v>IR</v>
      </c>
      <c r="B370" s="13" t="str">
        <f>VLOOKUP(A370,'Ref-Families'!A:B,2,FALSE)</f>
        <v xml:space="preserve"> Incident Response</v>
      </c>
      <c r="C370" s="13" t="str">
        <f>TRIM(VLOOKUP(D370,'Ref-NIST 800-53 (Rev. 4)'!A:C,3,FALSE))</f>
        <v>INCIDENT REPORTING</v>
      </c>
      <c r="D370" s="12" t="s">
        <v>130</v>
      </c>
      <c r="E370" s="13" t="str">
        <f>TRIM(VLOOKUP(G370,'Ref-ALL NIST 800-53 Controls'!A:F,6,FALSE))</f>
        <v>COORDINATION WITH SUPPLY CHAIN</v>
      </c>
      <c r="F370" s="57">
        <v>3</v>
      </c>
      <c r="G370" s="2" t="str">
        <f t="shared" si="30"/>
        <v>IR-6-3</v>
      </c>
      <c r="H370" s="17" t="s">
        <v>609</v>
      </c>
      <c r="I370" s="13" t="str">
        <f t="shared" si="32"/>
        <v>N</v>
      </c>
      <c r="J370" s="13"/>
      <c r="K370" s="13" t="str">
        <f>_xlfn.IFNA(VLOOKUP(G370,'Ref-LI-SaaS Baseline'!$D$2:$G$128,3,FALSE),"")</f>
        <v/>
      </c>
      <c r="L370" s="13" t="str">
        <f t="shared" si="34"/>
        <v>N</v>
      </c>
      <c r="M370" s="13" t="str">
        <f>IFERROR(VLOOKUP(G370,'Important Notes'!I:I,1,FALSE)," ")</f>
        <v xml:space="preserve"> </v>
      </c>
      <c r="N370" s="13" t="str">
        <f t="shared" si="35"/>
        <v>N</v>
      </c>
      <c r="O370" s="13" t="str">
        <f>IFERROR(VLOOKUP(G370,'Important Notes'!D:D,1,FALSE)," ")</f>
        <v xml:space="preserve"> </v>
      </c>
      <c r="P370" s="13" t="str">
        <f>VLOOKUP(D370,'Ref-NIST 800-53 (Rev. 4)'!A:D,4,FALSE)</f>
        <v>P1</v>
      </c>
      <c r="Q370" s="13" t="s">
        <v>1152</v>
      </c>
    </row>
    <row r="371" spans="1:17">
      <c r="A371" s="13" t="str">
        <f t="shared" si="31"/>
        <v>IR</v>
      </c>
      <c r="B371" s="13" t="str">
        <f>VLOOKUP(A371,'Ref-Families'!A:B,2,FALSE)</f>
        <v xml:space="preserve"> Incident Response</v>
      </c>
      <c r="C371" s="13" t="str">
        <f>TRIM(VLOOKUP(D371,'Ref-NIST 800-53 (Rev. 4)'!A:C,3,FALSE))</f>
        <v>INCIDENT RESPONSE ASSISTANCE</v>
      </c>
      <c r="D371" s="12" t="s">
        <v>131</v>
      </c>
      <c r="E371" s="13" t="str">
        <f>TRIM(VLOOKUP(G371,'Ref-ALL NIST 800-53 Controls'!A:F,6,FALSE))</f>
        <v/>
      </c>
      <c r="F371" s="55">
        <v>0</v>
      </c>
      <c r="G371" s="2" t="str">
        <f t="shared" si="30"/>
        <v>IR-7-0</v>
      </c>
      <c r="H371" s="17" t="s">
        <v>675</v>
      </c>
      <c r="I371" s="13" t="str">
        <f t="shared" si="32"/>
        <v>Y</v>
      </c>
      <c r="J371" s="13" t="str">
        <f t="shared" si="33"/>
        <v>IR-7-0</v>
      </c>
      <c r="K371" s="13" t="str">
        <f>_xlfn.IFNA(VLOOKUP(G371,'Ref-LI-SaaS Baseline'!$D$2:$G$128,3,FALSE),"")</f>
        <v>Attest</v>
      </c>
      <c r="L371" s="13" t="str">
        <f t="shared" si="34"/>
        <v>Y</v>
      </c>
      <c r="M371" s="13" t="str">
        <f>IFERROR(VLOOKUP(G371,'Important Notes'!I:I,1,FALSE)," ")</f>
        <v>IR-7-0</v>
      </c>
      <c r="N371" s="13" t="str">
        <f t="shared" si="35"/>
        <v>Y</v>
      </c>
      <c r="O371" s="13" t="str">
        <f>IFERROR(VLOOKUP(G371,'Important Notes'!D:D,1,FALSE)," ")</f>
        <v>IR-7-0</v>
      </c>
      <c r="P371" s="13" t="str">
        <f>VLOOKUP(D371,'Ref-NIST 800-53 (Rev. 4)'!A:D,4,FALSE)</f>
        <v>P2</v>
      </c>
      <c r="Q371" s="13" t="s">
        <v>1152</v>
      </c>
    </row>
    <row r="372" spans="1:17">
      <c r="A372" s="13" t="str">
        <f t="shared" si="31"/>
        <v>IR</v>
      </c>
      <c r="B372" s="13" t="str">
        <f>VLOOKUP(A372,'Ref-Families'!A:B,2,FALSE)</f>
        <v xml:space="preserve"> Incident Response</v>
      </c>
      <c r="C372" s="13" t="str">
        <f>TRIM(VLOOKUP(D372,'Ref-NIST 800-53 (Rev. 4)'!A:C,3,FALSE))</f>
        <v>INCIDENT RESPONSE ASSISTANCE</v>
      </c>
      <c r="D372" s="12" t="s">
        <v>131</v>
      </c>
      <c r="E372" s="13" t="str">
        <f>TRIM(VLOOKUP(G372,'Ref-ALL NIST 800-53 Controls'!A:F,6,FALSE))</f>
        <v>AUTOMATION SUPPORT FOR AVAILABILITY OF INFORMATION / SUPPORT</v>
      </c>
      <c r="F372" s="55">
        <v>1</v>
      </c>
      <c r="G372" s="2" t="str">
        <f t="shared" si="30"/>
        <v>IR-7-1</v>
      </c>
      <c r="H372" s="17" t="s">
        <v>609</v>
      </c>
      <c r="I372" s="13" t="str">
        <f t="shared" si="32"/>
        <v>N</v>
      </c>
      <c r="J372" s="13"/>
      <c r="K372" s="13" t="str">
        <f>_xlfn.IFNA(VLOOKUP(G372,'Ref-LI-SaaS Baseline'!$D$2:$G$128,3,FALSE),"")</f>
        <v/>
      </c>
      <c r="L372" s="13" t="str">
        <f t="shared" si="34"/>
        <v>Y</v>
      </c>
      <c r="M372" s="13" t="str">
        <f>IFERROR(VLOOKUP(G372,'Important Notes'!I:I,1,FALSE)," ")</f>
        <v>IR-7-1</v>
      </c>
      <c r="N372" s="13" t="str">
        <f t="shared" si="35"/>
        <v>Y</v>
      </c>
      <c r="O372" s="13" t="str">
        <f>IFERROR(VLOOKUP(G372,'Important Notes'!D:D,1,FALSE)," ")</f>
        <v>IR-7-1</v>
      </c>
      <c r="P372" s="13" t="str">
        <f>VLOOKUP(D372,'Ref-NIST 800-53 (Rev. 4)'!A:D,4,FALSE)</f>
        <v>P2</v>
      </c>
      <c r="Q372" s="13" t="s">
        <v>1152</v>
      </c>
    </row>
    <row r="373" spans="1:17">
      <c r="A373" s="13" t="str">
        <f t="shared" si="31"/>
        <v>IR</v>
      </c>
      <c r="B373" s="13" t="str">
        <f>VLOOKUP(A373,'Ref-Families'!A:B,2,FALSE)</f>
        <v xml:space="preserve"> Incident Response</v>
      </c>
      <c r="C373" s="13" t="str">
        <f>TRIM(VLOOKUP(D373,'Ref-NIST 800-53 (Rev. 4)'!A:C,3,FALSE))</f>
        <v>INCIDENT RESPONSE ASSISTANCE</v>
      </c>
      <c r="D373" s="12" t="s">
        <v>131</v>
      </c>
      <c r="E373" s="13" t="str">
        <f>TRIM(VLOOKUP(G373,'Ref-ALL NIST 800-53 Controls'!A:F,6,FALSE))</f>
        <v>COORDINATION WITH EXTERNAL PROVIDERS</v>
      </c>
      <c r="F373" s="55">
        <v>2</v>
      </c>
      <c r="G373" s="2" t="str">
        <f t="shared" si="30"/>
        <v>IR-7-2</v>
      </c>
      <c r="H373" s="17" t="s">
        <v>609</v>
      </c>
      <c r="I373" s="13" t="str">
        <f t="shared" si="32"/>
        <v>N</v>
      </c>
      <c r="J373" s="13"/>
      <c r="K373" s="13" t="str">
        <f>_xlfn.IFNA(VLOOKUP(G373,'Ref-LI-SaaS Baseline'!$D$2:$G$128,3,FALSE),"")</f>
        <v/>
      </c>
      <c r="L373" s="13" t="str">
        <f t="shared" si="34"/>
        <v>Y</v>
      </c>
      <c r="M373" s="13" t="str">
        <f>IFERROR(VLOOKUP(G373,'Important Notes'!I:I,1,FALSE)," ")</f>
        <v>IR-7-2</v>
      </c>
      <c r="N373" s="13" t="str">
        <f t="shared" si="35"/>
        <v>Y</v>
      </c>
      <c r="O373" s="13" t="str">
        <f>IFERROR(VLOOKUP(G373,'Important Notes'!D:D,1,FALSE)," ")</f>
        <v>IR-7-2</v>
      </c>
      <c r="P373" s="13" t="str">
        <f>VLOOKUP(D373,'Ref-NIST 800-53 (Rev. 4)'!A:D,4,FALSE)</f>
        <v>P2</v>
      </c>
      <c r="Q373" s="13" t="s">
        <v>1152</v>
      </c>
    </row>
    <row r="374" spans="1:17">
      <c r="A374" s="13" t="str">
        <f t="shared" si="31"/>
        <v>IR</v>
      </c>
      <c r="B374" s="13" t="str">
        <f>VLOOKUP(A374,'Ref-Families'!A:B,2,FALSE)</f>
        <v xml:space="preserve"> Incident Response</v>
      </c>
      <c r="C374" s="13" t="str">
        <f>TRIM(VLOOKUP(D374,'Ref-NIST 800-53 (Rev. 4)'!A:C,3,FALSE))</f>
        <v>INCIDENT RESPONSE PLAN</v>
      </c>
      <c r="D374" s="12" t="s">
        <v>185</v>
      </c>
      <c r="E374" s="13" t="str">
        <f>TRIM(VLOOKUP(G374,'Ref-ALL NIST 800-53 Controls'!A:F,6,FALSE))</f>
        <v/>
      </c>
      <c r="F374" s="56">
        <v>0</v>
      </c>
      <c r="G374" s="2" t="str">
        <f t="shared" si="30"/>
        <v>IR-8-0</v>
      </c>
      <c r="H374" s="17" t="s">
        <v>676</v>
      </c>
      <c r="I374" s="13" t="str">
        <f t="shared" si="32"/>
        <v>Y</v>
      </c>
      <c r="J374" s="13" t="str">
        <f t="shared" si="33"/>
        <v>IR-8-0</v>
      </c>
      <c r="K374" s="13" t="str">
        <f>_xlfn.IFNA(VLOOKUP(G374,'Ref-LI-SaaS Baseline'!$D$2:$G$128,3,FALSE),"")</f>
        <v>Attest</v>
      </c>
      <c r="L374" s="13" t="str">
        <f t="shared" si="34"/>
        <v>Y</v>
      </c>
      <c r="M374" s="13" t="str">
        <f>IFERROR(VLOOKUP(G374,'Important Notes'!I:I,1,FALSE)," ")</f>
        <v>IR-8-0</v>
      </c>
      <c r="N374" s="13" t="str">
        <f t="shared" si="35"/>
        <v>Y</v>
      </c>
      <c r="O374" s="13" t="str">
        <f>IFERROR(VLOOKUP(G374,'Important Notes'!D:D,1,FALSE)," ")</f>
        <v>IR-8-0</v>
      </c>
      <c r="P374" s="13" t="str">
        <f>VLOOKUP(D374,'Ref-NIST 800-53 (Rev. 4)'!A:D,4,FALSE)</f>
        <v>P1</v>
      </c>
      <c r="Q374" s="13" t="s">
        <v>1152</v>
      </c>
    </row>
    <row r="375" spans="1:17">
      <c r="A375" s="13" t="str">
        <f t="shared" si="31"/>
        <v>MA</v>
      </c>
      <c r="B375" s="13" t="str">
        <f>VLOOKUP(A375,'Ref-Families'!A:B,2,FALSE)</f>
        <v xml:space="preserve"> Maintenance</v>
      </c>
      <c r="C375" s="13" t="str">
        <f>TRIM(VLOOKUP(D375,'Ref-NIST 800-53 (Rev. 4)'!A:C,3,FALSE))</f>
        <v>SYSTEM MAINTENANCE POLICY AND PROCEDURES</v>
      </c>
      <c r="D375" s="12" t="s">
        <v>400</v>
      </c>
      <c r="E375" s="13" t="str">
        <f>TRIM(VLOOKUP(G375,'Ref-ALL NIST 800-53 Controls'!A:F,6,FALSE))</f>
        <v/>
      </c>
      <c r="F375" s="56">
        <v>0</v>
      </c>
      <c r="G375" s="2" t="str">
        <f t="shared" si="30"/>
        <v>MA-1-0</v>
      </c>
      <c r="H375" s="17" t="s">
        <v>219</v>
      </c>
      <c r="I375" s="13" t="str">
        <f t="shared" si="32"/>
        <v>Y</v>
      </c>
      <c r="J375" s="13" t="str">
        <f t="shared" si="33"/>
        <v>MA-1-0</v>
      </c>
      <c r="K375" s="13" t="str">
        <f>_xlfn.IFNA(VLOOKUP(G375,'Ref-LI-SaaS Baseline'!$D$2:$G$128,3,FALSE),"")</f>
        <v>Attest</v>
      </c>
      <c r="L375" s="13" t="str">
        <f t="shared" si="34"/>
        <v>Y</v>
      </c>
      <c r="M375" s="13" t="str">
        <f>IFERROR(VLOOKUP(G375,'Important Notes'!I:I,1,FALSE)," ")</f>
        <v>MA-1-0</v>
      </c>
      <c r="N375" s="13" t="str">
        <f t="shared" si="35"/>
        <v>Y</v>
      </c>
      <c r="O375" s="13" t="str">
        <f>IFERROR(VLOOKUP(G375,'Important Notes'!D:D,1,FALSE)," ")</f>
        <v>MA-1-0</v>
      </c>
      <c r="P375" s="13" t="str">
        <f>VLOOKUP(D375,'Ref-NIST 800-53 (Rev. 4)'!A:D,4,FALSE)</f>
        <v>P1</v>
      </c>
      <c r="Q375" s="13" t="s">
        <v>1152</v>
      </c>
    </row>
    <row r="376" spans="1:17">
      <c r="A376" s="13" t="str">
        <f t="shared" si="31"/>
        <v>MA</v>
      </c>
      <c r="B376" s="13" t="str">
        <f>VLOOKUP(A376,'Ref-Families'!A:B,2,FALSE)</f>
        <v xml:space="preserve"> Maintenance</v>
      </c>
      <c r="C376" s="13" t="str">
        <f>TRIM(VLOOKUP(D376,'Ref-NIST 800-53 (Rev. 4)'!A:C,3,FALSE))</f>
        <v>CONTROLLED MAINTENANCE</v>
      </c>
      <c r="D376" s="12" t="s">
        <v>132</v>
      </c>
      <c r="E376" s="13" t="str">
        <f>TRIM(VLOOKUP(G376,'Ref-ALL NIST 800-53 Controls'!A:F,6,FALSE))</f>
        <v/>
      </c>
      <c r="F376" s="55">
        <v>0</v>
      </c>
      <c r="G376" s="2" t="str">
        <f t="shared" si="30"/>
        <v>MA-2-0</v>
      </c>
      <c r="H376" s="17" t="s">
        <v>624</v>
      </c>
      <c r="I376" s="13" t="str">
        <f t="shared" si="32"/>
        <v>Y</v>
      </c>
      <c r="J376" s="13" t="str">
        <f t="shared" si="33"/>
        <v>MA-2-0</v>
      </c>
      <c r="K376" s="13" t="str">
        <f>_xlfn.IFNA(VLOOKUP(G376,'Ref-LI-SaaS Baseline'!$D$2:$G$128,3,FALSE),"")</f>
        <v>Document and Assess (Conditional)</v>
      </c>
      <c r="L376" s="13" t="str">
        <f t="shared" si="34"/>
        <v>Y</v>
      </c>
      <c r="M376" s="13" t="str">
        <f>IFERROR(VLOOKUP(G376,'Important Notes'!I:I,1,FALSE)," ")</f>
        <v>MA-2-0</v>
      </c>
      <c r="N376" s="13" t="str">
        <f t="shared" si="35"/>
        <v>Y</v>
      </c>
      <c r="O376" s="13" t="str">
        <f>IFERROR(VLOOKUP(G376,'Important Notes'!D:D,1,FALSE)," ")</f>
        <v>MA-2-0</v>
      </c>
      <c r="P376" s="13" t="str">
        <f>VLOOKUP(D376,'Ref-NIST 800-53 (Rev. 4)'!A:D,4,FALSE)</f>
        <v>P2</v>
      </c>
      <c r="Q376" s="13" t="s">
        <v>1152</v>
      </c>
    </row>
    <row r="377" spans="1:17">
      <c r="A377" s="13" t="str">
        <f t="shared" si="31"/>
        <v>MA</v>
      </c>
      <c r="B377" s="13" t="str">
        <f>VLOOKUP(A377,'Ref-Families'!A:B,2,FALSE)</f>
        <v xml:space="preserve"> Maintenance</v>
      </c>
      <c r="C377" s="13" t="str">
        <f>TRIM(VLOOKUP(D377,'Ref-NIST 800-53 (Rev. 4)'!A:C,3,FALSE))</f>
        <v>CONTROLLED MAINTENANCE</v>
      </c>
      <c r="D377" s="12" t="s">
        <v>132</v>
      </c>
      <c r="E377" s="13" t="str">
        <f>TRIM(VLOOKUP(G377,'Ref-ALL NIST 800-53 Controls'!A:F,6,FALSE))</f>
        <v>RECORD CONTENT</v>
      </c>
      <c r="F377" s="55">
        <v>1</v>
      </c>
      <c r="G377" s="2" t="str">
        <f t="shared" si="30"/>
        <v>MA-2-1</v>
      </c>
      <c r="H377" s="17" t="s">
        <v>611</v>
      </c>
      <c r="I377" s="13" t="str">
        <f t="shared" si="32"/>
        <v>N</v>
      </c>
      <c r="J377" s="13"/>
      <c r="K377" s="13" t="str">
        <f>_xlfn.IFNA(VLOOKUP(G377,'Ref-LI-SaaS Baseline'!$D$2:$G$128,3,FALSE),"")</f>
        <v/>
      </c>
      <c r="L377" s="13" t="str">
        <f t="shared" si="34"/>
        <v>N</v>
      </c>
      <c r="M377" s="13" t="str">
        <f>IFERROR(VLOOKUP(G377,'Important Notes'!I:I,1,FALSE)," ")</f>
        <v xml:space="preserve"> </v>
      </c>
      <c r="N377" s="13" t="str">
        <f t="shared" si="35"/>
        <v>N</v>
      </c>
      <c r="O377" s="13" t="str">
        <f>IFERROR(VLOOKUP(G377,'Important Notes'!D:D,1,FALSE)," ")</f>
        <v xml:space="preserve"> </v>
      </c>
      <c r="P377" s="13" t="str">
        <f>VLOOKUP(D377,'Ref-NIST 800-53 (Rev. 4)'!A:D,4,FALSE)</f>
        <v>P2</v>
      </c>
      <c r="Q377" s="13" t="s">
        <v>1152</v>
      </c>
    </row>
    <row r="378" spans="1:17">
      <c r="A378" s="13" t="str">
        <f t="shared" si="31"/>
        <v>MA</v>
      </c>
      <c r="B378" s="13" t="str">
        <f>VLOOKUP(A378,'Ref-Families'!A:B,2,FALSE)</f>
        <v xml:space="preserve"> Maintenance</v>
      </c>
      <c r="C378" s="13" t="str">
        <f>TRIM(VLOOKUP(D378,'Ref-NIST 800-53 (Rev. 4)'!A:C,3,FALSE))</f>
        <v>CONTROLLED MAINTENANCE</v>
      </c>
      <c r="D378" s="12" t="s">
        <v>132</v>
      </c>
      <c r="E378" s="13" t="str">
        <f>TRIM(VLOOKUP(G378,'Ref-ALL NIST 800-53 Controls'!A:F,6,FALSE))</f>
        <v>AUTOMATED MAINTENANCE ACTIVITIES</v>
      </c>
      <c r="F378" s="55">
        <v>2</v>
      </c>
      <c r="G378" s="2" t="str">
        <f t="shared" si="30"/>
        <v>MA-2-2</v>
      </c>
      <c r="H378" s="17" t="s">
        <v>133</v>
      </c>
      <c r="I378" s="13" t="str">
        <f t="shared" si="32"/>
        <v>N</v>
      </c>
      <c r="J378" s="13"/>
      <c r="K378" s="13" t="str">
        <f>_xlfn.IFNA(VLOOKUP(G378,'Ref-LI-SaaS Baseline'!$D$2:$G$128,3,FALSE),"")</f>
        <v/>
      </c>
      <c r="L378" s="13" t="str">
        <f t="shared" si="34"/>
        <v>N</v>
      </c>
      <c r="M378" s="13" t="str">
        <f>IFERROR(VLOOKUP(G378,'Important Notes'!I:I,1,FALSE)," ")</f>
        <v xml:space="preserve"> </v>
      </c>
      <c r="N378" s="13" t="str">
        <f t="shared" si="35"/>
        <v>Y</v>
      </c>
      <c r="O378" s="13" t="str">
        <f>IFERROR(VLOOKUP(G378,'Important Notes'!D:D,1,FALSE)," ")</f>
        <v>MA-2-2</v>
      </c>
      <c r="P378" s="13" t="str">
        <f>VLOOKUP(D378,'Ref-NIST 800-53 (Rev. 4)'!A:D,4,FALSE)</f>
        <v>P2</v>
      </c>
      <c r="Q378" s="13" t="s">
        <v>1152</v>
      </c>
    </row>
    <row r="379" spans="1:17">
      <c r="A379" s="13" t="str">
        <f t="shared" si="31"/>
        <v>MA</v>
      </c>
      <c r="B379" s="13" t="str">
        <f>VLOOKUP(A379,'Ref-Families'!A:B,2,FALSE)</f>
        <v xml:space="preserve"> Maintenance</v>
      </c>
      <c r="C379" s="13" t="str">
        <f>TRIM(VLOOKUP(D379,'Ref-NIST 800-53 (Rev. 4)'!A:C,3,FALSE))</f>
        <v>MAINTENANCE TOOLS</v>
      </c>
      <c r="D379" s="12" t="s">
        <v>134</v>
      </c>
      <c r="E379" s="13" t="str">
        <f>TRIM(VLOOKUP(G379,'Ref-ALL NIST 800-53 Controls'!A:F,6,FALSE))</f>
        <v/>
      </c>
      <c r="F379" s="55">
        <v>0</v>
      </c>
      <c r="G379" s="2" t="str">
        <f t="shared" si="30"/>
        <v>MA-3-0</v>
      </c>
      <c r="H379" s="17" t="s">
        <v>677</v>
      </c>
      <c r="I379" s="13" t="str">
        <f t="shared" si="32"/>
        <v>N</v>
      </c>
      <c r="J379" s="13"/>
      <c r="K379" s="13" t="str">
        <f>_xlfn.IFNA(VLOOKUP(G379,'Ref-LI-SaaS Baseline'!$D$2:$G$128,3,FALSE),"")</f>
        <v/>
      </c>
      <c r="L379" s="13" t="str">
        <f t="shared" si="34"/>
        <v>Y</v>
      </c>
      <c r="M379" s="13" t="str">
        <f>IFERROR(VLOOKUP(G379,'Important Notes'!I:I,1,FALSE)," ")</f>
        <v>MA-3-0</v>
      </c>
      <c r="N379" s="13" t="str">
        <f t="shared" si="35"/>
        <v>Y</v>
      </c>
      <c r="O379" s="13" t="str">
        <f>IFERROR(VLOOKUP(G379,'Important Notes'!D:D,1,FALSE)," ")</f>
        <v>MA-3-0</v>
      </c>
      <c r="P379" s="13" t="str">
        <f>VLOOKUP(D379,'Ref-NIST 800-53 (Rev. 4)'!A:D,4,FALSE)</f>
        <v>P3</v>
      </c>
      <c r="Q379" s="13" t="s">
        <v>1152</v>
      </c>
    </row>
    <row r="380" spans="1:17">
      <c r="A380" s="13" t="str">
        <f t="shared" si="31"/>
        <v>MA</v>
      </c>
      <c r="B380" s="13" t="str">
        <f>VLOOKUP(A380,'Ref-Families'!A:B,2,FALSE)</f>
        <v xml:space="preserve"> Maintenance</v>
      </c>
      <c r="C380" s="13" t="str">
        <f>TRIM(VLOOKUP(D380,'Ref-NIST 800-53 (Rev. 4)'!A:C,3,FALSE))</f>
        <v>MAINTENANCE TOOLS</v>
      </c>
      <c r="D380" s="12" t="s">
        <v>134</v>
      </c>
      <c r="E380" s="13" t="str">
        <f>TRIM(VLOOKUP(G380,'Ref-ALL NIST 800-53 Controls'!A:F,6,FALSE))</f>
        <v>INSPECT TOOLS</v>
      </c>
      <c r="F380" s="55">
        <v>1</v>
      </c>
      <c r="G380" s="2" t="str">
        <f t="shared" si="30"/>
        <v>MA-3-1</v>
      </c>
      <c r="H380" s="17" t="s">
        <v>94</v>
      </c>
      <c r="I380" s="13" t="str">
        <f t="shared" si="32"/>
        <v>N</v>
      </c>
      <c r="J380" s="13"/>
      <c r="K380" s="13" t="str">
        <f>_xlfn.IFNA(VLOOKUP(G380,'Ref-LI-SaaS Baseline'!$D$2:$G$128,3,FALSE),"")</f>
        <v/>
      </c>
      <c r="L380" s="13" t="str">
        <f t="shared" si="34"/>
        <v>Y</v>
      </c>
      <c r="M380" s="13" t="str">
        <f>IFERROR(VLOOKUP(G380,'Important Notes'!I:I,1,FALSE)," ")</f>
        <v>MA-3-1</v>
      </c>
      <c r="N380" s="13" t="str">
        <f t="shared" si="35"/>
        <v>Y</v>
      </c>
      <c r="O380" s="13" t="str">
        <f>IFERROR(VLOOKUP(G380,'Important Notes'!D:D,1,FALSE)," ")</f>
        <v>MA-3-1</v>
      </c>
      <c r="P380" s="13" t="str">
        <f>VLOOKUP(D380,'Ref-NIST 800-53 (Rev. 4)'!A:D,4,FALSE)</f>
        <v>P3</v>
      </c>
      <c r="Q380" s="13" t="s">
        <v>1152</v>
      </c>
    </row>
    <row r="381" spans="1:17">
      <c r="A381" s="13" t="str">
        <f t="shared" si="31"/>
        <v>MA</v>
      </c>
      <c r="B381" s="13" t="str">
        <f>VLOOKUP(A381,'Ref-Families'!A:B,2,FALSE)</f>
        <v xml:space="preserve"> Maintenance</v>
      </c>
      <c r="C381" s="13" t="str">
        <f>TRIM(VLOOKUP(D381,'Ref-NIST 800-53 (Rev. 4)'!A:C,3,FALSE))</f>
        <v>MAINTENANCE TOOLS</v>
      </c>
      <c r="D381" s="12" t="s">
        <v>134</v>
      </c>
      <c r="E381" s="13" t="str">
        <f>TRIM(VLOOKUP(G381,'Ref-ALL NIST 800-53 Controls'!A:F,6,FALSE))</f>
        <v>INSPECT MEDIA</v>
      </c>
      <c r="F381" s="55">
        <v>2</v>
      </c>
      <c r="G381" s="2" t="str">
        <f t="shared" si="30"/>
        <v>MA-3-2</v>
      </c>
      <c r="H381" s="17" t="s">
        <v>17</v>
      </c>
      <c r="I381" s="13" t="str">
        <f t="shared" si="32"/>
        <v>N</v>
      </c>
      <c r="J381" s="13"/>
      <c r="K381" s="13" t="str">
        <f>_xlfn.IFNA(VLOOKUP(G381,'Ref-LI-SaaS Baseline'!$D$2:$G$128,3,FALSE),"")</f>
        <v/>
      </c>
      <c r="L381" s="13" t="str">
        <f t="shared" si="34"/>
        <v>Y</v>
      </c>
      <c r="M381" s="13" t="str">
        <f>IFERROR(VLOOKUP(G381,'Important Notes'!I:I,1,FALSE)," ")</f>
        <v>MA-3-2</v>
      </c>
      <c r="N381" s="13" t="str">
        <f t="shared" si="35"/>
        <v>Y</v>
      </c>
      <c r="O381" s="13" t="str">
        <f>IFERROR(VLOOKUP(G381,'Important Notes'!D:D,1,FALSE)," ")</f>
        <v>MA-3-2</v>
      </c>
      <c r="P381" s="13" t="str">
        <f>VLOOKUP(D381,'Ref-NIST 800-53 (Rev. 4)'!A:D,4,FALSE)</f>
        <v>P3</v>
      </c>
      <c r="Q381" s="13" t="s">
        <v>1152</v>
      </c>
    </row>
    <row r="382" spans="1:17">
      <c r="A382" s="13" t="str">
        <f t="shared" si="31"/>
        <v>MA</v>
      </c>
      <c r="B382" s="13" t="str">
        <f>VLOOKUP(A382,'Ref-Families'!A:B,2,FALSE)</f>
        <v xml:space="preserve"> Maintenance</v>
      </c>
      <c r="C382" s="13" t="str">
        <f>TRIM(VLOOKUP(D382,'Ref-NIST 800-53 (Rev. 4)'!A:C,3,FALSE))</f>
        <v>MAINTENANCE TOOLS</v>
      </c>
      <c r="D382" s="12" t="s">
        <v>134</v>
      </c>
      <c r="E382" s="13" t="str">
        <f>TRIM(VLOOKUP(G382,'Ref-ALL NIST 800-53 Controls'!A:F,6,FALSE))</f>
        <v>PREVENT UNAUTHORIZED REMOVAL</v>
      </c>
      <c r="F382" s="55">
        <v>3</v>
      </c>
      <c r="G382" s="2" t="str">
        <f t="shared" si="30"/>
        <v>MA-3-3</v>
      </c>
      <c r="H382" s="17" t="s">
        <v>609</v>
      </c>
      <c r="I382" s="13" t="str">
        <f t="shared" si="32"/>
        <v>N</v>
      </c>
      <c r="J382" s="13"/>
      <c r="K382" s="13" t="str">
        <f>_xlfn.IFNA(VLOOKUP(G382,'Ref-LI-SaaS Baseline'!$D$2:$G$128,3,FALSE),"")</f>
        <v/>
      </c>
      <c r="L382" s="13" t="str">
        <f t="shared" si="34"/>
        <v>Y</v>
      </c>
      <c r="M382" s="13" t="str">
        <f>IFERROR(VLOOKUP(G382,'Important Notes'!I:I,1,FALSE)," ")</f>
        <v>MA-3-3</v>
      </c>
      <c r="N382" s="13" t="str">
        <f t="shared" si="35"/>
        <v>Y</v>
      </c>
      <c r="O382" s="13" t="str">
        <f>IFERROR(VLOOKUP(G382,'Important Notes'!D:D,1,FALSE)," ")</f>
        <v>MA-3-3</v>
      </c>
      <c r="P382" s="13" t="str">
        <f>VLOOKUP(D382,'Ref-NIST 800-53 (Rev. 4)'!A:D,4,FALSE)</f>
        <v>P3</v>
      </c>
      <c r="Q382" s="13" t="s">
        <v>1152</v>
      </c>
    </row>
    <row r="383" spans="1:17">
      <c r="A383" s="13" t="str">
        <f t="shared" si="31"/>
        <v>MA</v>
      </c>
      <c r="B383" s="13" t="str">
        <f>VLOOKUP(A383,'Ref-Families'!A:B,2,FALSE)</f>
        <v xml:space="preserve"> Maintenance</v>
      </c>
      <c r="C383" s="13" t="str">
        <f>TRIM(VLOOKUP(D383,'Ref-NIST 800-53 (Rev. 4)'!A:C,3,FALSE))</f>
        <v>MAINTENANCE TOOLS</v>
      </c>
      <c r="D383" s="12" t="s">
        <v>134</v>
      </c>
      <c r="E383" s="13" t="str">
        <f>TRIM(VLOOKUP(G383,'Ref-ALL NIST 800-53 Controls'!A:F,6,FALSE))</f>
        <v>RESTRICTED TOOL USE</v>
      </c>
      <c r="F383" s="55">
        <v>4</v>
      </c>
      <c r="G383" s="2" t="str">
        <f t="shared" si="30"/>
        <v>MA-3-4</v>
      </c>
      <c r="H383" s="17" t="s">
        <v>135</v>
      </c>
      <c r="I383" s="13" t="str">
        <f t="shared" si="32"/>
        <v>N</v>
      </c>
      <c r="J383" s="13"/>
      <c r="K383" s="13" t="str">
        <f>_xlfn.IFNA(VLOOKUP(G383,'Ref-LI-SaaS Baseline'!$D$2:$G$128,3,FALSE),"")</f>
        <v/>
      </c>
      <c r="L383" s="13" t="str">
        <f t="shared" si="34"/>
        <v>N</v>
      </c>
      <c r="M383" s="13" t="str">
        <f>IFERROR(VLOOKUP(G383,'Important Notes'!I:I,1,FALSE)," ")</f>
        <v xml:space="preserve"> </v>
      </c>
      <c r="N383" s="13" t="str">
        <f t="shared" si="35"/>
        <v>N</v>
      </c>
      <c r="O383" s="13" t="str">
        <f>IFERROR(VLOOKUP(G383,'Important Notes'!D:D,1,FALSE)," ")</f>
        <v xml:space="preserve"> </v>
      </c>
      <c r="P383" s="13" t="str">
        <f>VLOOKUP(D383,'Ref-NIST 800-53 (Rev. 4)'!A:D,4,FALSE)</f>
        <v>P3</v>
      </c>
      <c r="Q383" s="13" t="s">
        <v>1152</v>
      </c>
    </row>
    <row r="384" spans="1:17" ht="30">
      <c r="A384" s="13" t="str">
        <f t="shared" si="31"/>
        <v>MA</v>
      </c>
      <c r="B384" s="13" t="str">
        <f>VLOOKUP(A384,'Ref-Families'!A:B,2,FALSE)</f>
        <v xml:space="preserve"> Maintenance</v>
      </c>
      <c r="C384" s="13" t="str">
        <f>TRIM(VLOOKUP(D384,'Ref-NIST 800-53 (Rev. 4)'!A:C,3,FALSE))</f>
        <v>NONLOCAL MAINTENANCE</v>
      </c>
      <c r="D384" s="12" t="s">
        <v>136</v>
      </c>
      <c r="E384" s="13" t="str">
        <f>TRIM(VLOOKUP(G384,'Ref-ALL NIST 800-53 Controls'!A:F,6,FALSE))</f>
        <v/>
      </c>
      <c r="F384" s="55">
        <v>0</v>
      </c>
      <c r="G384" s="2" t="str">
        <f t="shared" si="30"/>
        <v>MA-4-0</v>
      </c>
      <c r="H384" s="17" t="s">
        <v>678</v>
      </c>
      <c r="I384" s="13" t="str">
        <f t="shared" si="32"/>
        <v>Y</v>
      </c>
      <c r="J384" s="13" t="str">
        <f t="shared" si="33"/>
        <v>MA-4-0</v>
      </c>
      <c r="K384" s="13" t="str">
        <f>_xlfn.IFNA(VLOOKUP(G384,'Ref-LI-SaaS Baseline'!$D$2:$G$128,3,FALSE),"")</f>
        <v>Attest</v>
      </c>
      <c r="L384" s="13" t="str">
        <f t="shared" si="34"/>
        <v>Y</v>
      </c>
      <c r="M384" s="13" t="str">
        <f>IFERROR(VLOOKUP(G384,'Important Notes'!I:I,1,FALSE)," ")</f>
        <v>MA-4-0</v>
      </c>
      <c r="N384" s="13" t="str">
        <f t="shared" si="35"/>
        <v>Y</v>
      </c>
      <c r="O384" s="13" t="str">
        <f>IFERROR(VLOOKUP(G384,'Important Notes'!D:D,1,FALSE)," ")</f>
        <v>MA-4-0</v>
      </c>
      <c r="P384" s="13" t="str">
        <f>VLOOKUP(D384,'Ref-NIST 800-53 (Rev. 4)'!A:D,4,FALSE)</f>
        <v>P2</v>
      </c>
      <c r="Q384" s="13" t="s">
        <v>1152</v>
      </c>
    </row>
    <row r="385" spans="1:17">
      <c r="A385" s="13" t="str">
        <f t="shared" si="31"/>
        <v>MA</v>
      </c>
      <c r="B385" s="13" t="str">
        <f>VLOOKUP(A385,'Ref-Families'!A:B,2,FALSE)</f>
        <v xml:space="preserve"> Maintenance</v>
      </c>
      <c r="C385" s="13" t="str">
        <f>TRIM(VLOOKUP(D385,'Ref-NIST 800-53 (Rev. 4)'!A:C,3,FALSE))</f>
        <v>NONLOCAL MAINTENANCE</v>
      </c>
      <c r="D385" s="12" t="s">
        <v>136</v>
      </c>
      <c r="E385" s="13" t="str">
        <f>TRIM(VLOOKUP(G385,'Ref-ALL NIST 800-53 Controls'!A:F,6,FALSE))</f>
        <v>AUDITING AND REVIEW</v>
      </c>
      <c r="F385" s="55">
        <v>1</v>
      </c>
      <c r="G385" s="2" t="str">
        <f t="shared" si="30"/>
        <v>MA-4-1</v>
      </c>
      <c r="H385" s="17" t="s">
        <v>137</v>
      </c>
      <c r="I385" s="13" t="str">
        <f t="shared" si="32"/>
        <v>N</v>
      </c>
      <c r="J385" s="13"/>
      <c r="K385" s="13" t="str">
        <f>_xlfn.IFNA(VLOOKUP(G385,'Ref-LI-SaaS Baseline'!$D$2:$G$128,3,FALSE),"")</f>
        <v/>
      </c>
      <c r="L385" s="13" t="str">
        <f t="shared" si="34"/>
        <v>N</v>
      </c>
      <c r="M385" s="13" t="str">
        <f>IFERROR(VLOOKUP(G385,'Important Notes'!I:I,1,FALSE)," ")</f>
        <v xml:space="preserve"> </v>
      </c>
      <c r="N385" s="13" t="str">
        <f t="shared" si="35"/>
        <v>N</v>
      </c>
      <c r="O385" s="13" t="str">
        <f>IFERROR(VLOOKUP(G385,'Important Notes'!D:D,1,FALSE)," ")</f>
        <v xml:space="preserve"> </v>
      </c>
      <c r="P385" s="13" t="str">
        <f>VLOOKUP(D385,'Ref-NIST 800-53 (Rev. 4)'!A:D,4,FALSE)</f>
        <v>P2</v>
      </c>
      <c r="Q385" s="13" t="s">
        <v>1152</v>
      </c>
    </row>
    <row r="386" spans="1:17">
      <c r="A386" s="13" t="str">
        <f t="shared" si="31"/>
        <v>MA</v>
      </c>
      <c r="B386" s="13" t="str">
        <f>VLOOKUP(A386,'Ref-Families'!A:B,2,FALSE)</f>
        <v xml:space="preserve"> Maintenance</v>
      </c>
      <c r="C386" s="13" t="str">
        <f>TRIM(VLOOKUP(D386,'Ref-NIST 800-53 (Rev. 4)'!A:C,3,FALSE))</f>
        <v>NONLOCAL MAINTENANCE</v>
      </c>
      <c r="D386" s="12" t="s">
        <v>136</v>
      </c>
      <c r="E386" s="13" t="str">
        <f>TRIM(VLOOKUP(G386,'Ref-ALL NIST 800-53 Controls'!A:F,6,FALSE))</f>
        <v>DOCUMENT NONLOCAL MAINTENANCE</v>
      </c>
      <c r="F386" s="55">
        <v>2</v>
      </c>
      <c r="G386" s="2" t="str">
        <f t="shared" ref="G386:G449" si="36">CONCATENATE(D386,"-",F386)</f>
        <v>MA-4-2</v>
      </c>
      <c r="H386" s="17" t="s">
        <v>609</v>
      </c>
      <c r="I386" s="13" t="str">
        <f t="shared" si="32"/>
        <v>N</v>
      </c>
      <c r="J386" s="13"/>
      <c r="K386" s="13" t="str">
        <f>_xlfn.IFNA(VLOOKUP(G386,'Ref-LI-SaaS Baseline'!$D$2:$G$128,3,FALSE),"")</f>
        <v/>
      </c>
      <c r="L386" s="13" t="str">
        <f t="shared" si="34"/>
        <v>Y</v>
      </c>
      <c r="M386" s="13" t="str">
        <f>IFERROR(VLOOKUP(G386,'Important Notes'!I:I,1,FALSE)," ")</f>
        <v>MA-4-2</v>
      </c>
      <c r="N386" s="13" t="str">
        <f t="shared" si="35"/>
        <v>Y</v>
      </c>
      <c r="O386" s="13" t="str">
        <f>IFERROR(VLOOKUP(G386,'Important Notes'!D:D,1,FALSE)," ")</f>
        <v>MA-4-2</v>
      </c>
      <c r="P386" s="13" t="str">
        <f>VLOOKUP(D386,'Ref-NIST 800-53 (Rev. 4)'!A:D,4,FALSE)</f>
        <v>P2</v>
      </c>
      <c r="Q386" s="13" t="s">
        <v>1152</v>
      </c>
    </row>
    <row r="387" spans="1:17">
      <c r="A387" s="13" t="str">
        <f t="shared" ref="A387:A450" si="37">LEFT(D387,2)</f>
        <v>MA</v>
      </c>
      <c r="B387" s="13" t="str">
        <f>VLOOKUP(A387,'Ref-Families'!A:B,2,FALSE)</f>
        <v xml:space="preserve"> Maintenance</v>
      </c>
      <c r="C387" s="13" t="str">
        <f>TRIM(VLOOKUP(D387,'Ref-NIST 800-53 (Rev. 4)'!A:C,3,FALSE))</f>
        <v>NONLOCAL MAINTENANCE</v>
      </c>
      <c r="D387" s="12" t="s">
        <v>136</v>
      </c>
      <c r="E387" s="13" t="str">
        <f>TRIM(VLOOKUP(G387,'Ref-ALL NIST 800-53 Controls'!A:F,6,FALSE))</f>
        <v>COMPARABLE SECURITY / SANITIZATION</v>
      </c>
      <c r="F387" s="55">
        <v>3</v>
      </c>
      <c r="G387" s="2" t="str">
        <f t="shared" si="36"/>
        <v>MA-4-3</v>
      </c>
      <c r="H387" s="17" t="s">
        <v>138</v>
      </c>
      <c r="I387" s="13" t="str">
        <f t="shared" ref="I387:I450" si="38">IF(J387 = "", "N", "Y")</f>
        <v>N</v>
      </c>
      <c r="J387" s="13"/>
      <c r="K387" s="13" t="str">
        <f>_xlfn.IFNA(VLOOKUP(G387,'Ref-LI-SaaS Baseline'!$D$2:$G$128,3,FALSE),"")</f>
        <v/>
      </c>
      <c r="L387" s="13" t="str">
        <f t="shared" ref="L387:L450" si="39">IF(M387=" ","N","Y")</f>
        <v>N</v>
      </c>
      <c r="M387" s="13" t="str">
        <f>IFERROR(VLOOKUP(G387,'Important Notes'!I:I,1,FALSE)," ")</f>
        <v xml:space="preserve"> </v>
      </c>
      <c r="N387" s="13" t="str">
        <f t="shared" ref="N387:N450" si="40">IF(O387= " ", "N", "Y")</f>
        <v>Y</v>
      </c>
      <c r="O387" s="13" t="str">
        <f>IFERROR(VLOOKUP(G387,'Important Notes'!D:D,1,FALSE)," ")</f>
        <v>MA-4-3</v>
      </c>
      <c r="P387" s="13" t="str">
        <f>VLOOKUP(D387,'Ref-NIST 800-53 (Rev. 4)'!A:D,4,FALSE)</f>
        <v>P2</v>
      </c>
      <c r="Q387" s="13" t="s">
        <v>1152</v>
      </c>
    </row>
    <row r="388" spans="1:17">
      <c r="A388" s="13" t="str">
        <f t="shared" si="37"/>
        <v>MA</v>
      </c>
      <c r="B388" s="13" t="str">
        <f>VLOOKUP(A388,'Ref-Families'!A:B,2,FALSE)</f>
        <v xml:space="preserve"> Maintenance</v>
      </c>
      <c r="C388" s="13" t="str">
        <f>TRIM(VLOOKUP(D388,'Ref-NIST 800-53 (Rev. 4)'!A:C,3,FALSE))</f>
        <v>NONLOCAL MAINTENANCE</v>
      </c>
      <c r="D388" s="12" t="s">
        <v>136</v>
      </c>
      <c r="E388" s="13" t="str">
        <f>TRIM(VLOOKUP(G388,'Ref-ALL NIST 800-53 Controls'!A:F,6,FALSE))</f>
        <v>AUTHENTICATION / SEPARATION OF MAINTENANCE SESSIONS</v>
      </c>
      <c r="F388" s="55">
        <v>4</v>
      </c>
      <c r="G388" s="2" t="str">
        <f t="shared" si="36"/>
        <v>MA-4-4</v>
      </c>
      <c r="H388" s="17" t="s">
        <v>79</v>
      </c>
      <c r="I388" s="13" t="str">
        <f t="shared" si="38"/>
        <v>N</v>
      </c>
      <c r="J388" s="13"/>
      <c r="K388" s="13" t="str">
        <f>_xlfn.IFNA(VLOOKUP(G388,'Ref-LI-SaaS Baseline'!$D$2:$G$128,3,FALSE),"")</f>
        <v/>
      </c>
      <c r="L388" s="13" t="str">
        <f t="shared" si="39"/>
        <v>N</v>
      </c>
      <c r="M388" s="13" t="str">
        <f>IFERROR(VLOOKUP(G388,'Important Notes'!I:I,1,FALSE)," ")</f>
        <v xml:space="preserve"> </v>
      </c>
      <c r="N388" s="13" t="str">
        <f t="shared" si="40"/>
        <v>N</v>
      </c>
      <c r="O388" s="13" t="str">
        <f>IFERROR(VLOOKUP(G388,'Important Notes'!D:D,1,FALSE)," ")</f>
        <v xml:space="preserve"> </v>
      </c>
      <c r="P388" s="13" t="str">
        <f>VLOOKUP(D388,'Ref-NIST 800-53 (Rev. 4)'!A:D,4,FALSE)</f>
        <v>P2</v>
      </c>
      <c r="Q388" s="13" t="s">
        <v>1152</v>
      </c>
    </row>
    <row r="389" spans="1:17">
      <c r="A389" s="13" t="str">
        <f t="shared" si="37"/>
        <v>MA</v>
      </c>
      <c r="B389" s="13" t="str">
        <f>VLOOKUP(A389,'Ref-Families'!A:B,2,FALSE)</f>
        <v xml:space="preserve"> Maintenance</v>
      </c>
      <c r="C389" s="13" t="str">
        <f>TRIM(VLOOKUP(D389,'Ref-NIST 800-53 (Rev. 4)'!A:C,3,FALSE))</f>
        <v>NONLOCAL MAINTENANCE</v>
      </c>
      <c r="D389" s="12" t="s">
        <v>136</v>
      </c>
      <c r="E389" s="13" t="str">
        <f>TRIM(VLOOKUP(G389,'Ref-ALL NIST 800-53 Controls'!A:F,6,FALSE))</f>
        <v>APPROVALS AND NOTIFICATIONS</v>
      </c>
      <c r="F389" s="55">
        <v>5</v>
      </c>
      <c r="G389" s="2" t="str">
        <f t="shared" si="36"/>
        <v>MA-4-5</v>
      </c>
      <c r="H389" s="17" t="s">
        <v>609</v>
      </c>
      <c r="I389" s="13" t="str">
        <f t="shared" si="38"/>
        <v>N</v>
      </c>
      <c r="J389" s="13"/>
      <c r="K389" s="13" t="str">
        <f>_xlfn.IFNA(VLOOKUP(G389,'Ref-LI-SaaS Baseline'!$D$2:$G$128,3,FALSE),"")</f>
        <v/>
      </c>
      <c r="L389" s="13" t="str">
        <f t="shared" si="39"/>
        <v>N</v>
      </c>
      <c r="M389" s="13" t="str">
        <f>IFERROR(VLOOKUP(G389,'Important Notes'!I:I,1,FALSE)," ")</f>
        <v xml:space="preserve"> </v>
      </c>
      <c r="N389" s="13" t="str">
        <f t="shared" si="40"/>
        <v>N</v>
      </c>
      <c r="O389" s="13" t="str">
        <f>IFERROR(VLOOKUP(G389,'Important Notes'!D:D,1,FALSE)," ")</f>
        <v xml:space="preserve"> </v>
      </c>
      <c r="P389" s="13" t="str">
        <f>VLOOKUP(D389,'Ref-NIST 800-53 (Rev. 4)'!A:D,4,FALSE)</f>
        <v>P2</v>
      </c>
      <c r="Q389" s="13" t="s">
        <v>1152</v>
      </c>
    </row>
    <row r="390" spans="1:17">
      <c r="A390" s="13" t="str">
        <f t="shared" si="37"/>
        <v>MA</v>
      </c>
      <c r="B390" s="13" t="str">
        <f>VLOOKUP(A390,'Ref-Families'!A:B,2,FALSE)</f>
        <v xml:space="preserve"> Maintenance</v>
      </c>
      <c r="C390" s="13" t="str">
        <f>TRIM(VLOOKUP(D390,'Ref-NIST 800-53 (Rev. 4)'!A:C,3,FALSE))</f>
        <v>NONLOCAL MAINTENANCE</v>
      </c>
      <c r="D390" s="12" t="s">
        <v>136</v>
      </c>
      <c r="E390" s="13" t="str">
        <f>TRIM(VLOOKUP(G390,'Ref-ALL NIST 800-53 Controls'!A:F,6,FALSE))</f>
        <v>CRYPTOGRAPHIC PROTECTION</v>
      </c>
      <c r="F390" s="55">
        <v>6</v>
      </c>
      <c r="G390" s="2" t="str">
        <f t="shared" si="36"/>
        <v>MA-4-6</v>
      </c>
      <c r="H390" s="17" t="s">
        <v>35</v>
      </c>
      <c r="I390" s="13" t="str">
        <f t="shared" si="38"/>
        <v>N</v>
      </c>
      <c r="J390" s="13"/>
      <c r="K390" s="13" t="str">
        <f>_xlfn.IFNA(VLOOKUP(G390,'Ref-LI-SaaS Baseline'!$D$2:$G$128,3,FALSE),"")</f>
        <v/>
      </c>
      <c r="L390" s="13" t="str">
        <f t="shared" si="39"/>
        <v>N</v>
      </c>
      <c r="M390" s="13" t="str">
        <f>IFERROR(VLOOKUP(G390,'Important Notes'!I:I,1,FALSE)," ")</f>
        <v xml:space="preserve"> </v>
      </c>
      <c r="N390" s="13" t="str">
        <f t="shared" si="40"/>
        <v>Y</v>
      </c>
      <c r="O390" s="13" t="str">
        <f>IFERROR(VLOOKUP(G390,'Important Notes'!D:D,1,FALSE)," ")</f>
        <v>MA-4-6</v>
      </c>
      <c r="P390" s="13" t="str">
        <f>VLOOKUP(D390,'Ref-NIST 800-53 (Rev. 4)'!A:D,4,FALSE)</f>
        <v>P2</v>
      </c>
      <c r="Q390" s="13" t="s">
        <v>1152</v>
      </c>
    </row>
    <row r="391" spans="1:17">
      <c r="A391" s="13" t="str">
        <f t="shared" si="37"/>
        <v>MA</v>
      </c>
      <c r="B391" s="13" t="str">
        <f>VLOOKUP(A391,'Ref-Families'!A:B,2,FALSE)</f>
        <v xml:space="preserve"> Maintenance</v>
      </c>
      <c r="C391" s="13" t="str">
        <f>TRIM(VLOOKUP(D391,'Ref-NIST 800-53 (Rev. 4)'!A:C,3,FALSE))</f>
        <v>NONLOCAL MAINTENANCE</v>
      </c>
      <c r="D391" s="12" t="s">
        <v>136</v>
      </c>
      <c r="E391" s="13" t="str">
        <f>TRIM(VLOOKUP(G391,'Ref-ALL NIST 800-53 Controls'!A:F,6,FALSE))</f>
        <v>REMOTE DISCONNECT VERIFICATION</v>
      </c>
      <c r="F391" s="55">
        <v>7</v>
      </c>
      <c r="G391" s="2" t="str">
        <f t="shared" si="36"/>
        <v>MA-4-7</v>
      </c>
      <c r="H391" s="17" t="s">
        <v>79</v>
      </c>
      <c r="I391" s="13" t="str">
        <f t="shared" si="38"/>
        <v>N</v>
      </c>
      <c r="J391" s="13"/>
      <c r="K391" s="13" t="str">
        <f>_xlfn.IFNA(VLOOKUP(G391,'Ref-LI-SaaS Baseline'!$D$2:$G$128,3,FALSE),"")</f>
        <v/>
      </c>
      <c r="L391" s="13" t="str">
        <f t="shared" si="39"/>
        <v>N</v>
      </c>
      <c r="M391" s="13" t="str">
        <f>IFERROR(VLOOKUP(G391,'Important Notes'!I:I,1,FALSE)," ")</f>
        <v xml:space="preserve"> </v>
      </c>
      <c r="N391" s="13" t="str">
        <f t="shared" si="40"/>
        <v>N</v>
      </c>
      <c r="O391" s="13" t="str">
        <f>IFERROR(VLOOKUP(G391,'Important Notes'!D:D,1,FALSE)," ")</f>
        <v xml:space="preserve"> </v>
      </c>
      <c r="P391" s="13" t="str">
        <f>VLOOKUP(D391,'Ref-NIST 800-53 (Rev. 4)'!A:D,4,FALSE)</f>
        <v>P2</v>
      </c>
      <c r="Q391" s="13" t="s">
        <v>1152</v>
      </c>
    </row>
    <row r="392" spans="1:17">
      <c r="A392" s="13" t="str">
        <f t="shared" si="37"/>
        <v>MA</v>
      </c>
      <c r="B392" s="13" t="str">
        <f>VLOOKUP(A392,'Ref-Families'!A:B,2,FALSE)</f>
        <v xml:space="preserve"> Maintenance</v>
      </c>
      <c r="C392" s="13" t="str">
        <f>TRIM(VLOOKUP(D392,'Ref-NIST 800-53 (Rev. 4)'!A:C,3,FALSE))</f>
        <v>MAINTENANCE PERSONNEL</v>
      </c>
      <c r="D392" s="12" t="s">
        <v>139</v>
      </c>
      <c r="E392" s="13" t="str">
        <f>TRIM(VLOOKUP(G392,'Ref-ALL NIST 800-53 Controls'!A:F,6,FALSE))</f>
        <v/>
      </c>
      <c r="F392" s="55">
        <v>0</v>
      </c>
      <c r="G392" s="2" t="str">
        <f t="shared" si="36"/>
        <v>MA-5-0</v>
      </c>
      <c r="H392" s="17" t="s">
        <v>679</v>
      </c>
      <c r="I392" s="13" t="str">
        <f t="shared" si="38"/>
        <v>Y</v>
      </c>
      <c r="J392" s="13" t="str">
        <f t="shared" ref="J392:J449" si="41">G392</f>
        <v>MA-5-0</v>
      </c>
      <c r="K392" s="13" t="str">
        <f>_xlfn.IFNA(VLOOKUP(G392,'Ref-LI-SaaS Baseline'!$D$2:$G$128,3,FALSE),"")</f>
        <v>Document and Assess (Conditional)</v>
      </c>
      <c r="L392" s="13" t="str">
        <f t="shared" si="39"/>
        <v>Y</v>
      </c>
      <c r="M392" s="13" t="str">
        <f>IFERROR(VLOOKUP(G392,'Important Notes'!I:I,1,FALSE)," ")</f>
        <v>MA-5-0</v>
      </c>
      <c r="N392" s="13" t="str">
        <f t="shared" si="40"/>
        <v>Y</v>
      </c>
      <c r="O392" s="13" t="str">
        <f>IFERROR(VLOOKUP(G392,'Important Notes'!D:D,1,FALSE)," ")</f>
        <v>MA-5-0</v>
      </c>
      <c r="P392" s="13" t="str">
        <f>VLOOKUP(D392,'Ref-NIST 800-53 (Rev. 4)'!A:D,4,FALSE)</f>
        <v>P2</v>
      </c>
      <c r="Q392" s="13" t="s">
        <v>1152</v>
      </c>
    </row>
    <row r="393" spans="1:17">
      <c r="A393" s="13" t="str">
        <f t="shared" si="37"/>
        <v>MA</v>
      </c>
      <c r="B393" s="13" t="str">
        <f>VLOOKUP(A393,'Ref-Families'!A:B,2,FALSE)</f>
        <v xml:space="preserve"> Maintenance</v>
      </c>
      <c r="C393" s="13" t="str">
        <f>TRIM(VLOOKUP(D393,'Ref-NIST 800-53 (Rev. 4)'!A:C,3,FALSE))</f>
        <v>MAINTENANCE PERSONNEL</v>
      </c>
      <c r="D393" s="12" t="s">
        <v>139</v>
      </c>
      <c r="E393" s="13" t="str">
        <f>TRIM(VLOOKUP(G393,'Ref-ALL NIST 800-53 Controls'!A:F,6,FALSE))</f>
        <v>INDIVIDUALS WITHOUT APPROPRIATE ACCESS</v>
      </c>
      <c r="F393" s="55">
        <v>1</v>
      </c>
      <c r="G393" s="2" t="str">
        <f t="shared" si="36"/>
        <v>MA-5-1</v>
      </c>
      <c r="H393" s="17" t="s">
        <v>140</v>
      </c>
      <c r="I393" s="13" t="str">
        <f t="shared" si="38"/>
        <v>N</v>
      </c>
      <c r="J393" s="13"/>
      <c r="K393" s="13" t="str">
        <f>_xlfn.IFNA(VLOOKUP(G393,'Ref-LI-SaaS Baseline'!$D$2:$G$128,3,FALSE),"")</f>
        <v/>
      </c>
      <c r="L393" s="13" t="str">
        <f t="shared" si="39"/>
        <v>Y</v>
      </c>
      <c r="M393" s="13" t="str">
        <f>IFERROR(VLOOKUP(G393,'Important Notes'!I:I,1,FALSE)," ")</f>
        <v>MA-5-1</v>
      </c>
      <c r="N393" s="13" t="str">
        <f t="shared" si="40"/>
        <v>Y</v>
      </c>
      <c r="O393" s="13" t="str">
        <f>IFERROR(VLOOKUP(G393,'Important Notes'!D:D,1,FALSE)," ")</f>
        <v>MA-5-1</v>
      </c>
      <c r="P393" s="13" t="str">
        <f>VLOOKUP(D393,'Ref-NIST 800-53 (Rev. 4)'!A:D,4,FALSE)</f>
        <v>P2</v>
      </c>
      <c r="Q393" s="13" t="s">
        <v>1152</v>
      </c>
    </row>
    <row r="394" spans="1:17">
      <c r="A394" s="13" t="str">
        <f t="shared" si="37"/>
        <v>MA</v>
      </c>
      <c r="B394" s="13" t="str">
        <f>VLOOKUP(A394,'Ref-Families'!A:B,2,FALSE)</f>
        <v xml:space="preserve"> Maintenance</v>
      </c>
      <c r="C394" s="13" t="str">
        <f>TRIM(VLOOKUP(D394,'Ref-NIST 800-53 (Rev. 4)'!A:C,3,FALSE))</f>
        <v>MAINTENANCE PERSONNEL</v>
      </c>
      <c r="D394" s="12" t="s">
        <v>139</v>
      </c>
      <c r="E394" s="13" t="str">
        <f>TRIM(VLOOKUP(G394,'Ref-ALL NIST 800-53 Controls'!A:F,6,FALSE))</f>
        <v>SECURITY CLEARANCES FOR CLASSIFIED SYSTEMS</v>
      </c>
      <c r="F394" s="55">
        <v>2</v>
      </c>
      <c r="G394" s="2" t="str">
        <f t="shared" si="36"/>
        <v>MA-5-2</v>
      </c>
      <c r="H394" s="17" t="s">
        <v>141</v>
      </c>
      <c r="I394" s="13" t="str">
        <f t="shared" si="38"/>
        <v>N</v>
      </c>
      <c r="J394" s="13"/>
      <c r="K394" s="13" t="str">
        <f>_xlfn.IFNA(VLOOKUP(G394,'Ref-LI-SaaS Baseline'!$D$2:$G$128,3,FALSE),"")</f>
        <v/>
      </c>
      <c r="L394" s="13" t="str">
        <f t="shared" si="39"/>
        <v>N</v>
      </c>
      <c r="M394" s="13" t="str">
        <f>IFERROR(VLOOKUP(G394,'Important Notes'!I:I,1,FALSE)," ")</f>
        <v xml:space="preserve"> </v>
      </c>
      <c r="N394" s="13" t="str">
        <f t="shared" si="40"/>
        <v>N</v>
      </c>
      <c r="O394" s="13" t="str">
        <f>IFERROR(VLOOKUP(G394,'Important Notes'!D:D,1,FALSE)," ")</f>
        <v xml:space="preserve"> </v>
      </c>
      <c r="P394" s="13" t="str">
        <f>VLOOKUP(D394,'Ref-NIST 800-53 (Rev. 4)'!A:D,4,FALSE)</f>
        <v>P2</v>
      </c>
      <c r="Q394" s="13" t="s">
        <v>1152</v>
      </c>
    </row>
    <row r="395" spans="1:17">
      <c r="A395" s="13" t="str">
        <f t="shared" si="37"/>
        <v>MA</v>
      </c>
      <c r="B395" s="13" t="str">
        <f>VLOOKUP(A395,'Ref-Families'!A:B,2,FALSE)</f>
        <v xml:space="preserve"> Maintenance</v>
      </c>
      <c r="C395" s="13" t="str">
        <f>TRIM(VLOOKUP(D395,'Ref-NIST 800-53 (Rev. 4)'!A:C,3,FALSE))</f>
        <v>MAINTENANCE PERSONNEL</v>
      </c>
      <c r="D395" s="12" t="s">
        <v>139</v>
      </c>
      <c r="E395" s="13" t="str">
        <f>TRIM(VLOOKUP(G395,'Ref-ALL NIST 800-53 Controls'!A:F,6,FALSE))</f>
        <v>CITIZENSHIP REQUIREMENTS FOR CLASSIFIED SYSTEMS</v>
      </c>
      <c r="F395" s="55">
        <v>3</v>
      </c>
      <c r="G395" s="2" t="str">
        <f t="shared" si="36"/>
        <v>MA-5-3</v>
      </c>
      <c r="H395" s="17" t="s">
        <v>141</v>
      </c>
      <c r="I395" s="13" t="str">
        <f t="shared" si="38"/>
        <v>N</v>
      </c>
      <c r="J395" s="13"/>
      <c r="K395" s="13" t="str">
        <f>_xlfn.IFNA(VLOOKUP(G395,'Ref-LI-SaaS Baseline'!$D$2:$G$128,3,FALSE),"")</f>
        <v/>
      </c>
      <c r="L395" s="13" t="str">
        <f t="shared" si="39"/>
        <v>N</v>
      </c>
      <c r="M395" s="13" t="str">
        <f>IFERROR(VLOOKUP(G395,'Important Notes'!I:I,1,FALSE)," ")</f>
        <v xml:space="preserve"> </v>
      </c>
      <c r="N395" s="13" t="str">
        <f t="shared" si="40"/>
        <v>N</v>
      </c>
      <c r="O395" s="13" t="str">
        <f>IFERROR(VLOOKUP(G395,'Important Notes'!D:D,1,FALSE)," ")</f>
        <v xml:space="preserve"> </v>
      </c>
      <c r="P395" s="13" t="str">
        <f>VLOOKUP(D395,'Ref-NIST 800-53 (Rev. 4)'!A:D,4,FALSE)</f>
        <v>P2</v>
      </c>
      <c r="Q395" s="13" t="s">
        <v>1152</v>
      </c>
    </row>
    <row r="396" spans="1:17">
      <c r="A396" s="13" t="str">
        <f t="shared" si="37"/>
        <v>MA</v>
      </c>
      <c r="B396" s="13" t="str">
        <f>VLOOKUP(A396,'Ref-Families'!A:B,2,FALSE)</f>
        <v xml:space="preserve"> Maintenance</v>
      </c>
      <c r="C396" s="13" t="str">
        <f>TRIM(VLOOKUP(D396,'Ref-NIST 800-53 (Rev. 4)'!A:C,3,FALSE))</f>
        <v>MAINTENANCE PERSONNEL</v>
      </c>
      <c r="D396" s="12" t="s">
        <v>139</v>
      </c>
      <c r="E396" s="13" t="str">
        <f>TRIM(VLOOKUP(G396,'Ref-ALL NIST 800-53 Controls'!A:F,6,FALSE))</f>
        <v>FOREIGN NATIONALS</v>
      </c>
      <c r="F396" s="55">
        <v>4</v>
      </c>
      <c r="G396" s="2" t="str">
        <f t="shared" si="36"/>
        <v>MA-5-4</v>
      </c>
      <c r="H396" s="17" t="s">
        <v>141</v>
      </c>
      <c r="I396" s="13" t="str">
        <f t="shared" si="38"/>
        <v>N</v>
      </c>
      <c r="J396" s="13"/>
      <c r="K396" s="13" t="str">
        <f>_xlfn.IFNA(VLOOKUP(G396,'Ref-LI-SaaS Baseline'!$D$2:$G$128,3,FALSE),"")</f>
        <v/>
      </c>
      <c r="L396" s="13" t="str">
        <f t="shared" si="39"/>
        <v>N</v>
      </c>
      <c r="M396" s="13" t="str">
        <f>IFERROR(VLOOKUP(G396,'Important Notes'!I:I,1,FALSE)," ")</f>
        <v xml:space="preserve"> </v>
      </c>
      <c r="N396" s="13" t="str">
        <f t="shared" si="40"/>
        <v>N</v>
      </c>
      <c r="O396" s="13" t="str">
        <f>IFERROR(VLOOKUP(G396,'Important Notes'!D:D,1,FALSE)," ")</f>
        <v xml:space="preserve"> </v>
      </c>
      <c r="P396" s="13" t="str">
        <f>VLOOKUP(D396,'Ref-NIST 800-53 (Rev. 4)'!A:D,4,FALSE)</f>
        <v>P2</v>
      </c>
      <c r="Q396" s="13" t="s">
        <v>1152</v>
      </c>
    </row>
    <row r="397" spans="1:17">
      <c r="A397" s="13" t="str">
        <f t="shared" si="37"/>
        <v>MA</v>
      </c>
      <c r="B397" s="13" t="str">
        <f>VLOOKUP(A397,'Ref-Families'!A:B,2,FALSE)</f>
        <v xml:space="preserve"> Maintenance</v>
      </c>
      <c r="C397" s="13" t="str">
        <f>TRIM(VLOOKUP(D397,'Ref-NIST 800-53 (Rev. 4)'!A:C,3,FALSE))</f>
        <v>MAINTENANCE PERSONNEL</v>
      </c>
      <c r="D397" s="12" t="s">
        <v>139</v>
      </c>
      <c r="E397" s="13" t="str">
        <f>TRIM(VLOOKUP(G397,'Ref-ALL NIST 800-53 Controls'!A:F,6,FALSE))</f>
        <v>NON-SYSTEM-RELATED MAINTENANCE</v>
      </c>
      <c r="F397" s="55">
        <v>5</v>
      </c>
      <c r="G397" s="2" t="str">
        <f t="shared" si="36"/>
        <v>MA-5-5</v>
      </c>
      <c r="H397" s="17" t="s">
        <v>609</v>
      </c>
      <c r="I397" s="13" t="str">
        <f t="shared" si="38"/>
        <v>N</v>
      </c>
      <c r="J397" s="13"/>
      <c r="K397" s="13" t="str">
        <f>_xlfn.IFNA(VLOOKUP(G397,'Ref-LI-SaaS Baseline'!$D$2:$G$128,3,FALSE),"")</f>
        <v/>
      </c>
      <c r="L397" s="13" t="str">
        <f t="shared" si="39"/>
        <v>N</v>
      </c>
      <c r="M397" s="13" t="str">
        <f>IFERROR(VLOOKUP(G397,'Important Notes'!I:I,1,FALSE)," ")</f>
        <v xml:space="preserve"> </v>
      </c>
      <c r="N397" s="13" t="str">
        <f t="shared" si="40"/>
        <v>N</v>
      </c>
      <c r="O397" s="13" t="str">
        <f>IFERROR(VLOOKUP(G397,'Important Notes'!D:D,1,FALSE)," ")</f>
        <v xml:space="preserve"> </v>
      </c>
      <c r="P397" s="13" t="str">
        <f>VLOOKUP(D397,'Ref-NIST 800-53 (Rev. 4)'!A:D,4,FALSE)</f>
        <v>P2</v>
      </c>
      <c r="Q397" s="13" t="s">
        <v>1152</v>
      </c>
    </row>
    <row r="398" spans="1:17">
      <c r="A398" s="13" t="str">
        <f t="shared" si="37"/>
        <v>MA</v>
      </c>
      <c r="B398" s="13" t="str">
        <f>VLOOKUP(A398,'Ref-Families'!A:B,2,FALSE)</f>
        <v xml:space="preserve"> Maintenance</v>
      </c>
      <c r="C398" s="13" t="str">
        <f>TRIM(VLOOKUP(D398,'Ref-NIST 800-53 (Rev. 4)'!A:C,3,FALSE))</f>
        <v>TIMELY MAINTENANCE</v>
      </c>
      <c r="D398" s="12" t="s">
        <v>412</v>
      </c>
      <c r="E398" s="13" t="str">
        <f>TRIM(VLOOKUP(G398,'Ref-ALL NIST 800-53 Controls'!A:F,6,FALSE))</f>
        <v/>
      </c>
      <c r="F398" s="55">
        <v>0</v>
      </c>
      <c r="G398" s="2" t="str">
        <f t="shared" si="36"/>
        <v>MA-6-0</v>
      </c>
      <c r="H398" s="17" t="s">
        <v>680</v>
      </c>
      <c r="I398" s="13" t="str">
        <f t="shared" si="38"/>
        <v>N</v>
      </c>
      <c r="J398" s="13"/>
      <c r="K398" s="13" t="str">
        <f>_xlfn.IFNA(VLOOKUP(G398,'Ref-LI-SaaS Baseline'!$D$2:$G$128,3,FALSE),"")</f>
        <v/>
      </c>
      <c r="L398" s="13" t="str">
        <f t="shared" si="39"/>
        <v>Y</v>
      </c>
      <c r="M398" s="13" t="str">
        <f>IFERROR(VLOOKUP(G398,'Important Notes'!I:I,1,FALSE)," ")</f>
        <v>MA-6-0</v>
      </c>
      <c r="N398" s="13" t="str">
        <f t="shared" si="40"/>
        <v>Y</v>
      </c>
      <c r="O398" s="13" t="str">
        <f>IFERROR(VLOOKUP(G398,'Important Notes'!D:D,1,FALSE)," ")</f>
        <v>MA-6-0</v>
      </c>
      <c r="P398" s="13" t="str">
        <f>VLOOKUP(D398,'Ref-NIST 800-53 (Rev. 4)'!A:D,4,FALSE)</f>
        <v>P2</v>
      </c>
      <c r="Q398" s="13" t="s">
        <v>1152</v>
      </c>
    </row>
    <row r="399" spans="1:17">
      <c r="A399" s="13" t="str">
        <f t="shared" si="37"/>
        <v>MA</v>
      </c>
      <c r="B399" s="13" t="str">
        <f>VLOOKUP(A399,'Ref-Families'!A:B,2,FALSE)</f>
        <v xml:space="preserve"> Maintenance</v>
      </c>
      <c r="C399" s="13" t="str">
        <f>TRIM(VLOOKUP(D399,'Ref-NIST 800-53 (Rev. 4)'!A:C,3,FALSE))</f>
        <v>TIMELY MAINTENANCE</v>
      </c>
      <c r="D399" s="12" t="s">
        <v>412</v>
      </c>
      <c r="E399" s="13" t="str">
        <f>TRIM(VLOOKUP(G399,'Ref-ALL NIST 800-53 Controls'!A:F,6,FALSE))</f>
        <v>PREVENTIVE MAINTENANCE</v>
      </c>
      <c r="F399" s="55">
        <v>1</v>
      </c>
      <c r="G399" s="2" t="str">
        <f t="shared" si="36"/>
        <v>MA-6-1</v>
      </c>
      <c r="H399" s="17" t="s">
        <v>609</v>
      </c>
      <c r="I399" s="13" t="str">
        <f t="shared" si="38"/>
        <v>N</v>
      </c>
      <c r="J399" s="13"/>
      <c r="K399" s="13" t="str">
        <f>_xlfn.IFNA(VLOOKUP(G399,'Ref-LI-SaaS Baseline'!$D$2:$G$128,3,FALSE),"")</f>
        <v/>
      </c>
      <c r="L399" s="13" t="str">
        <f t="shared" si="39"/>
        <v>N</v>
      </c>
      <c r="M399" s="13" t="str">
        <f>IFERROR(VLOOKUP(G399,'Important Notes'!I:I,1,FALSE)," ")</f>
        <v xml:space="preserve"> </v>
      </c>
      <c r="N399" s="13" t="str">
        <f t="shared" si="40"/>
        <v>N</v>
      </c>
      <c r="O399" s="13" t="str">
        <f>IFERROR(VLOOKUP(G399,'Important Notes'!D:D,1,FALSE)," ")</f>
        <v xml:space="preserve"> </v>
      </c>
      <c r="P399" s="13" t="str">
        <f>VLOOKUP(D399,'Ref-NIST 800-53 (Rev. 4)'!A:D,4,FALSE)</f>
        <v>P2</v>
      </c>
      <c r="Q399" s="13" t="s">
        <v>1152</v>
      </c>
    </row>
    <row r="400" spans="1:17">
      <c r="A400" s="13" t="str">
        <f t="shared" si="37"/>
        <v>MA</v>
      </c>
      <c r="B400" s="13" t="str">
        <f>VLOOKUP(A400,'Ref-Families'!A:B,2,FALSE)</f>
        <v xml:space="preserve"> Maintenance</v>
      </c>
      <c r="C400" s="13" t="str">
        <f>TRIM(VLOOKUP(D400,'Ref-NIST 800-53 (Rev. 4)'!A:C,3,FALSE))</f>
        <v>TIMELY MAINTENANCE</v>
      </c>
      <c r="D400" s="12" t="s">
        <v>412</v>
      </c>
      <c r="E400" s="13" t="str">
        <f>TRIM(VLOOKUP(G400,'Ref-ALL NIST 800-53 Controls'!A:F,6,FALSE))</f>
        <v>PREDICTIVE MAINTENANCE</v>
      </c>
      <c r="F400" s="55">
        <v>2</v>
      </c>
      <c r="G400" s="2" t="str">
        <f t="shared" si="36"/>
        <v>MA-6-2</v>
      </c>
      <c r="H400" s="17" t="s">
        <v>609</v>
      </c>
      <c r="I400" s="13" t="str">
        <f t="shared" si="38"/>
        <v>N</v>
      </c>
      <c r="J400" s="13"/>
      <c r="K400" s="13" t="str">
        <f>_xlfn.IFNA(VLOOKUP(G400,'Ref-LI-SaaS Baseline'!$D$2:$G$128,3,FALSE),"")</f>
        <v/>
      </c>
      <c r="L400" s="13" t="str">
        <f t="shared" si="39"/>
        <v>N</v>
      </c>
      <c r="M400" s="13" t="str">
        <f>IFERROR(VLOOKUP(G400,'Important Notes'!I:I,1,FALSE)," ")</f>
        <v xml:space="preserve"> </v>
      </c>
      <c r="N400" s="13" t="str">
        <f t="shared" si="40"/>
        <v>N</v>
      </c>
      <c r="O400" s="13" t="str">
        <f>IFERROR(VLOOKUP(G400,'Important Notes'!D:D,1,FALSE)," ")</f>
        <v xml:space="preserve"> </v>
      </c>
      <c r="P400" s="13" t="str">
        <f>VLOOKUP(D400,'Ref-NIST 800-53 (Rev. 4)'!A:D,4,FALSE)</f>
        <v>P2</v>
      </c>
      <c r="Q400" s="13" t="s">
        <v>1152</v>
      </c>
    </row>
    <row r="401" spans="1:17">
      <c r="A401" s="13" t="str">
        <f t="shared" si="37"/>
        <v>MA</v>
      </c>
      <c r="B401" s="13" t="str">
        <f>VLOOKUP(A401,'Ref-Families'!A:B,2,FALSE)</f>
        <v xml:space="preserve"> Maintenance</v>
      </c>
      <c r="C401" s="13" t="str">
        <f>TRIM(VLOOKUP(D401,'Ref-NIST 800-53 (Rev. 4)'!A:C,3,FALSE))</f>
        <v>TIMELY MAINTENANCE</v>
      </c>
      <c r="D401" s="12" t="s">
        <v>412</v>
      </c>
      <c r="E401" s="13" t="str">
        <f>TRIM(VLOOKUP(G401,'Ref-ALL NIST 800-53 Controls'!A:F,6,FALSE))</f>
        <v>AUTOMATED SUPPORT FOR PREDICTIVE MAINTENANCE</v>
      </c>
      <c r="F401" s="55">
        <v>3</v>
      </c>
      <c r="G401" s="2" t="str">
        <f t="shared" si="36"/>
        <v>MA-6-3</v>
      </c>
      <c r="H401" s="17" t="s">
        <v>609</v>
      </c>
      <c r="I401" s="13" t="str">
        <f t="shared" si="38"/>
        <v>N</v>
      </c>
      <c r="J401" s="13"/>
      <c r="K401" s="13" t="str">
        <f>_xlfn.IFNA(VLOOKUP(G401,'Ref-LI-SaaS Baseline'!$D$2:$G$128,3,FALSE),"")</f>
        <v/>
      </c>
      <c r="L401" s="13" t="str">
        <f t="shared" si="39"/>
        <v>N</v>
      </c>
      <c r="M401" s="13" t="str">
        <f>IFERROR(VLOOKUP(G401,'Important Notes'!I:I,1,FALSE)," ")</f>
        <v xml:space="preserve"> </v>
      </c>
      <c r="N401" s="13" t="str">
        <f t="shared" si="40"/>
        <v>N</v>
      </c>
      <c r="O401" s="13" t="str">
        <f>IFERROR(VLOOKUP(G401,'Important Notes'!D:D,1,FALSE)," ")</f>
        <v xml:space="preserve"> </v>
      </c>
      <c r="P401" s="13" t="str">
        <f>VLOOKUP(D401,'Ref-NIST 800-53 (Rev. 4)'!A:D,4,FALSE)</f>
        <v>P2</v>
      </c>
      <c r="Q401" s="13" t="s">
        <v>1152</v>
      </c>
    </row>
    <row r="402" spans="1:17">
      <c r="A402" s="13" t="str">
        <f t="shared" si="37"/>
        <v>MP</v>
      </c>
      <c r="B402" s="13" t="str">
        <f>VLOOKUP(A402,'Ref-Families'!A:B,2,FALSE)</f>
        <v xml:space="preserve"> Media Protection</v>
      </c>
      <c r="C402" s="13" t="str">
        <f>TRIM(VLOOKUP(D402,'Ref-NIST 800-53 (Rev. 4)'!A:C,3,FALSE))</f>
        <v>MEDIA PROTECTION POLICY AND PROCEDURES</v>
      </c>
      <c r="D402" s="12" t="s">
        <v>414</v>
      </c>
      <c r="E402" s="13" t="str">
        <f>TRIM(VLOOKUP(G402,'Ref-ALL NIST 800-53 Controls'!A:F,6,FALSE))</f>
        <v/>
      </c>
      <c r="F402" s="56">
        <v>0</v>
      </c>
      <c r="G402" s="2" t="str">
        <f t="shared" si="36"/>
        <v>MP-1-0</v>
      </c>
      <c r="H402" s="17" t="s">
        <v>219</v>
      </c>
      <c r="I402" s="13" t="str">
        <f t="shared" si="38"/>
        <v>Y</v>
      </c>
      <c r="J402" s="13" t="str">
        <f t="shared" si="41"/>
        <v>MP-1-0</v>
      </c>
      <c r="K402" s="13" t="str">
        <f>_xlfn.IFNA(VLOOKUP(G402,'Ref-LI-SaaS Baseline'!$D$2:$G$128,3,FALSE),"")</f>
        <v>Attest</v>
      </c>
      <c r="L402" s="13" t="str">
        <f t="shared" si="39"/>
        <v>Y</v>
      </c>
      <c r="M402" s="13" t="str">
        <f>IFERROR(VLOOKUP(G402,'Important Notes'!I:I,1,FALSE)," ")</f>
        <v>MP-1-0</v>
      </c>
      <c r="N402" s="13" t="str">
        <f t="shared" si="40"/>
        <v>Y</v>
      </c>
      <c r="O402" s="13" t="str">
        <f>IFERROR(VLOOKUP(G402,'Important Notes'!D:D,1,FALSE)," ")</f>
        <v>MP-1-0</v>
      </c>
      <c r="P402" s="13" t="str">
        <f>VLOOKUP(D402,'Ref-NIST 800-53 (Rev. 4)'!A:D,4,FALSE)</f>
        <v>P1</v>
      </c>
      <c r="Q402" s="13" t="s">
        <v>1152</v>
      </c>
    </row>
    <row r="403" spans="1:17">
      <c r="A403" s="13" t="str">
        <f t="shared" si="37"/>
        <v>MP</v>
      </c>
      <c r="B403" s="13" t="str">
        <f>VLOOKUP(A403,'Ref-Families'!A:B,2,FALSE)</f>
        <v xml:space="preserve"> Media Protection</v>
      </c>
      <c r="C403" s="13" t="str">
        <f>TRIM(VLOOKUP(D403,'Ref-NIST 800-53 (Rev. 4)'!A:C,3,FALSE))</f>
        <v>MEDIA ACCESS</v>
      </c>
      <c r="D403" s="12" t="s">
        <v>145</v>
      </c>
      <c r="E403" s="13" t="str">
        <f>TRIM(VLOOKUP(G403,'Ref-ALL NIST 800-53 Controls'!A:F,6,FALSE))</f>
        <v/>
      </c>
      <c r="F403" s="55">
        <v>0</v>
      </c>
      <c r="G403" s="2" t="str">
        <f t="shared" si="36"/>
        <v>MP-2-0</v>
      </c>
      <c r="H403" s="17" t="s">
        <v>681</v>
      </c>
      <c r="I403" s="13" t="str">
        <f t="shared" si="38"/>
        <v>Y</v>
      </c>
      <c r="J403" s="13" t="str">
        <f t="shared" si="41"/>
        <v>MP-2-0</v>
      </c>
      <c r="K403" s="13" t="str">
        <f>_xlfn.IFNA(VLOOKUP(G403,'Ref-LI-SaaS Baseline'!$D$2:$G$128,3,FALSE),"")</f>
        <v>Document and Assess (Conditional)</v>
      </c>
      <c r="L403" s="13" t="str">
        <f t="shared" si="39"/>
        <v>Y</v>
      </c>
      <c r="M403" s="13" t="str">
        <f>IFERROR(VLOOKUP(G403,'Important Notes'!I:I,1,FALSE)," ")</f>
        <v>MP-2-0</v>
      </c>
      <c r="N403" s="13" t="str">
        <f t="shared" si="40"/>
        <v>Y</v>
      </c>
      <c r="O403" s="13" t="str">
        <f>IFERROR(VLOOKUP(G403,'Important Notes'!D:D,1,FALSE)," ")</f>
        <v>MP-2-0</v>
      </c>
      <c r="P403" s="13" t="str">
        <f>VLOOKUP(D403,'Ref-NIST 800-53 (Rev. 4)'!A:D,4,FALSE)</f>
        <v>P1</v>
      </c>
      <c r="Q403" s="13" t="s">
        <v>1152</v>
      </c>
    </row>
    <row r="404" spans="1:17">
      <c r="A404" s="13" t="str">
        <f t="shared" si="37"/>
        <v>MP</v>
      </c>
      <c r="B404" s="13" t="str">
        <f>VLOOKUP(A404,'Ref-Families'!A:B,2,FALSE)</f>
        <v xml:space="preserve"> Media Protection</v>
      </c>
      <c r="C404" s="13" t="str">
        <f>TRIM(VLOOKUP(D404,'Ref-NIST 800-53 (Rev. 4)'!A:C,3,FALSE))</f>
        <v>MEDIA ACCESS</v>
      </c>
      <c r="D404" s="12" t="s">
        <v>145</v>
      </c>
      <c r="E404" s="13" t="str">
        <f>TRIM(VLOOKUP(G404,'Ref-ALL NIST 800-53 Controls'!A:F,6,FALSE))</f>
        <v>AUTOMATED RESTRICTED ACCESS</v>
      </c>
      <c r="F404" s="55">
        <v>1</v>
      </c>
      <c r="G404" s="2" t="str">
        <f t="shared" si="36"/>
        <v>MP-2-1</v>
      </c>
      <c r="H404" s="17" t="s">
        <v>611</v>
      </c>
      <c r="I404" s="13" t="str">
        <f t="shared" si="38"/>
        <v>N</v>
      </c>
      <c r="J404" s="13"/>
      <c r="K404" s="13" t="str">
        <f>_xlfn.IFNA(VLOOKUP(G404,'Ref-LI-SaaS Baseline'!$D$2:$G$128,3,FALSE),"")</f>
        <v/>
      </c>
      <c r="L404" s="13" t="str">
        <f t="shared" si="39"/>
        <v>N</v>
      </c>
      <c r="M404" s="13" t="str">
        <f>IFERROR(VLOOKUP(G404,'Important Notes'!I:I,1,FALSE)," ")</f>
        <v xml:space="preserve"> </v>
      </c>
      <c r="N404" s="13" t="str">
        <f t="shared" si="40"/>
        <v>N</v>
      </c>
      <c r="O404" s="13" t="str">
        <f>IFERROR(VLOOKUP(G404,'Important Notes'!D:D,1,FALSE)," ")</f>
        <v xml:space="preserve"> </v>
      </c>
      <c r="P404" s="13" t="str">
        <f>VLOOKUP(D404,'Ref-NIST 800-53 (Rev. 4)'!A:D,4,FALSE)</f>
        <v>P1</v>
      </c>
      <c r="Q404" s="13" t="s">
        <v>1152</v>
      </c>
    </row>
    <row r="405" spans="1:17">
      <c r="A405" s="13" t="str">
        <f t="shared" si="37"/>
        <v>MP</v>
      </c>
      <c r="B405" s="13" t="str">
        <f>VLOOKUP(A405,'Ref-Families'!A:B,2,FALSE)</f>
        <v xml:space="preserve"> Media Protection</v>
      </c>
      <c r="C405" s="13" t="str">
        <f>TRIM(VLOOKUP(D405,'Ref-NIST 800-53 (Rev. 4)'!A:C,3,FALSE))</f>
        <v>MEDIA ACCESS</v>
      </c>
      <c r="D405" s="12" t="s">
        <v>145</v>
      </c>
      <c r="E405" s="13" t="str">
        <f>TRIM(VLOOKUP(G405,'Ref-ALL NIST 800-53 Controls'!A:F,6,FALSE))</f>
        <v>CRYPTOGRAPHIC PROTECTION</v>
      </c>
      <c r="F405" s="55">
        <v>2</v>
      </c>
      <c r="G405" s="2" t="str">
        <f t="shared" si="36"/>
        <v>MP-2-2</v>
      </c>
      <c r="H405" s="17" t="s">
        <v>611</v>
      </c>
      <c r="I405" s="13" t="str">
        <f t="shared" si="38"/>
        <v>N</v>
      </c>
      <c r="J405" s="13"/>
      <c r="K405" s="13" t="str">
        <f>_xlfn.IFNA(VLOOKUP(G405,'Ref-LI-SaaS Baseline'!$D$2:$G$128,3,FALSE),"")</f>
        <v/>
      </c>
      <c r="L405" s="13" t="str">
        <f t="shared" si="39"/>
        <v>N</v>
      </c>
      <c r="M405" s="13" t="str">
        <f>IFERROR(VLOOKUP(G405,'Important Notes'!I:I,1,FALSE)," ")</f>
        <v xml:space="preserve"> </v>
      </c>
      <c r="N405" s="13" t="str">
        <f t="shared" si="40"/>
        <v>N</v>
      </c>
      <c r="O405" s="13" t="str">
        <f>IFERROR(VLOOKUP(G405,'Important Notes'!D:D,1,FALSE)," ")</f>
        <v xml:space="preserve"> </v>
      </c>
      <c r="P405" s="13" t="str">
        <f>VLOOKUP(D405,'Ref-NIST 800-53 (Rev. 4)'!A:D,4,FALSE)</f>
        <v>P1</v>
      </c>
      <c r="Q405" s="13" t="s">
        <v>1152</v>
      </c>
    </row>
    <row r="406" spans="1:17">
      <c r="A406" s="13" t="str">
        <f t="shared" si="37"/>
        <v>MP</v>
      </c>
      <c r="B406" s="13" t="str">
        <f>VLOOKUP(A406,'Ref-Families'!A:B,2,FALSE)</f>
        <v xml:space="preserve"> Media Protection</v>
      </c>
      <c r="C406" s="13" t="str">
        <f>TRIM(VLOOKUP(D406,'Ref-NIST 800-53 (Rev. 4)'!A:C,3,FALSE))</f>
        <v>MEDIA MARKING</v>
      </c>
      <c r="D406" s="12" t="s">
        <v>417</v>
      </c>
      <c r="E406" s="13" t="str">
        <f>TRIM(VLOOKUP(G406,'Ref-ALL NIST 800-53 Controls'!A:F,6,FALSE))</f>
        <v/>
      </c>
      <c r="F406" s="56">
        <v>0</v>
      </c>
      <c r="G406" s="2" t="str">
        <f t="shared" si="36"/>
        <v>MP-3-0</v>
      </c>
      <c r="H406" s="17" t="s">
        <v>682</v>
      </c>
      <c r="I406" s="13" t="str">
        <f t="shared" si="38"/>
        <v>N</v>
      </c>
      <c r="J406" s="13"/>
      <c r="K406" s="13" t="str">
        <f>_xlfn.IFNA(VLOOKUP(G406,'Ref-LI-SaaS Baseline'!$D$2:$G$128,3,FALSE),"")</f>
        <v/>
      </c>
      <c r="L406" s="13" t="str">
        <f t="shared" si="39"/>
        <v>Y</v>
      </c>
      <c r="M406" s="13" t="str">
        <f>IFERROR(VLOOKUP(G406,'Important Notes'!I:I,1,FALSE)," ")</f>
        <v>MP-3-0</v>
      </c>
      <c r="N406" s="13" t="str">
        <f t="shared" si="40"/>
        <v>Y</v>
      </c>
      <c r="O406" s="13" t="str">
        <f>IFERROR(VLOOKUP(G406,'Important Notes'!D:D,1,FALSE)," ")</f>
        <v>MP-3-0</v>
      </c>
      <c r="P406" s="13" t="str">
        <f>VLOOKUP(D406,'Ref-NIST 800-53 (Rev. 4)'!A:D,4,FALSE)</f>
        <v>P2</v>
      </c>
      <c r="Q406" s="13" t="s">
        <v>1152</v>
      </c>
    </row>
    <row r="407" spans="1:17">
      <c r="A407" s="13" t="str">
        <f t="shared" si="37"/>
        <v>MP</v>
      </c>
      <c r="B407" s="13" t="str">
        <f>VLOOKUP(A407,'Ref-Families'!A:B,2,FALSE)</f>
        <v xml:space="preserve"> Media Protection</v>
      </c>
      <c r="C407" s="13" t="str">
        <f>TRIM(VLOOKUP(D407,'Ref-NIST 800-53 (Rev. 4)'!A:C,3,FALSE))</f>
        <v>MEDIA STORAGE</v>
      </c>
      <c r="D407" s="12" t="s">
        <v>142</v>
      </c>
      <c r="E407" s="13" t="str">
        <f>TRIM(VLOOKUP(G407,'Ref-ALL NIST 800-53 Controls'!A:F,6,FALSE))</f>
        <v/>
      </c>
      <c r="F407" s="55">
        <v>0</v>
      </c>
      <c r="G407" s="2" t="str">
        <f t="shared" si="36"/>
        <v>MP-4-0</v>
      </c>
      <c r="H407" s="17" t="s">
        <v>683</v>
      </c>
      <c r="I407" s="13" t="str">
        <f t="shared" si="38"/>
        <v>N</v>
      </c>
      <c r="J407" s="13"/>
      <c r="K407" s="13" t="str">
        <f>_xlfn.IFNA(VLOOKUP(G407,'Ref-LI-SaaS Baseline'!$D$2:$G$128,3,FALSE),"")</f>
        <v/>
      </c>
      <c r="L407" s="13" t="str">
        <f t="shared" si="39"/>
        <v>Y</v>
      </c>
      <c r="M407" s="13" t="str">
        <f>IFERROR(VLOOKUP(G407,'Important Notes'!I:I,1,FALSE)," ")</f>
        <v>MP-4-0</v>
      </c>
      <c r="N407" s="13" t="str">
        <f t="shared" si="40"/>
        <v>Y</v>
      </c>
      <c r="O407" s="13" t="str">
        <f>IFERROR(VLOOKUP(G407,'Important Notes'!D:D,1,FALSE)," ")</f>
        <v>MP-4-0</v>
      </c>
      <c r="P407" s="13" t="str">
        <f>VLOOKUP(D407,'Ref-NIST 800-53 (Rev. 4)'!A:D,4,FALSE)</f>
        <v>P1</v>
      </c>
      <c r="Q407" s="13" t="s">
        <v>1152</v>
      </c>
    </row>
    <row r="408" spans="1:17">
      <c r="A408" s="13" t="str">
        <f t="shared" si="37"/>
        <v>MP</v>
      </c>
      <c r="B408" s="13" t="str">
        <f>VLOOKUP(A408,'Ref-Families'!A:B,2,FALSE)</f>
        <v xml:space="preserve"> Media Protection</v>
      </c>
      <c r="C408" s="13" t="str">
        <f>TRIM(VLOOKUP(D408,'Ref-NIST 800-53 (Rev. 4)'!A:C,3,FALSE))</f>
        <v>MEDIA STORAGE</v>
      </c>
      <c r="D408" s="12" t="s">
        <v>142</v>
      </c>
      <c r="E408" s="13" t="str">
        <f>TRIM(VLOOKUP(G408,'Ref-ALL NIST 800-53 Controls'!A:F,6,FALSE))</f>
        <v>CRYPTOGRAPHIC PROTECTION</v>
      </c>
      <c r="F408" s="55">
        <v>1</v>
      </c>
      <c r="G408" s="2" t="str">
        <f t="shared" si="36"/>
        <v>MP-4-1</v>
      </c>
      <c r="H408" s="17" t="s">
        <v>611</v>
      </c>
      <c r="I408" s="13" t="str">
        <f t="shared" si="38"/>
        <v>N</v>
      </c>
      <c r="J408" s="13"/>
      <c r="K408" s="13" t="str">
        <f>_xlfn.IFNA(VLOOKUP(G408,'Ref-LI-SaaS Baseline'!$D$2:$G$128,3,FALSE),"")</f>
        <v/>
      </c>
      <c r="L408" s="13" t="str">
        <f t="shared" si="39"/>
        <v>N</v>
      </c>
      <c r="M408" s="13" t="str">
        <f>IFERROR(VLOOKUP(G408,'Important Notes'!I:I,1,FALSE)," ")</f>
        <v xml:space="preserve"> </v>
      </c>
      <c r="N408" s="13" t="str">
        <f t="shared" si="40"/>
        <v>N</v>
      </c>
      <c r="O408" s="13" t="str">
        <f>IFERROR(VLOOKUP(G408,'Important Notes'!D:D,1,FALSE)," ")</f>
        <v xml:space="preserve"> </v>
      </c>
      <c r="P408" s="13" t="str">
        <f>VLOOKUP(D408,'Ref-NIST 800-53 (Rev. 4)'!A:D,4,FALSE)</f>
        <v>P1</v>
      </c>
      <c r="Q408" s="13" t="s">
        <v>1152</v>
      </c>
    </row>
    <row r="409" spans="1:17">
      <c r="A409" s="13" t="str">
        <f t="shared" si="37"/>
        <v>MP</v>
      </c>
      <c r="B409" s="13" t="str">
        <f>VLOOKUP(A409,'Ref-Families'!A:B,2,FALSE)</f>
        <v xml:space="preserve"> Media Protection</v>
      </c>
      <c r="C409" s="13" t="str">
        <f>TRIM(VLOOKUP(D409,'Ref-NIST 800-53 (Rev. 4)'!A:C,3,FALSE))</f>
        <v>MEDIA STORAGE</v>
      </c>
      <c r="D409" s="12" t="s">
        <v>142</v>
      </c>
      <c r="E409" s="13" t="str">
        <f>TRIM(VLOOKUP(G409,'Ref-ALL NIST 800-53 Controls'!A:F,6,FALSE))</f>
        <v>AUTOMATED RESTRICTED ACCESS</v>
      </c>
      <c r="F409" s="55">
        <v>2</v>
      </c>
      <c r="G409" s="2" t="str">
        <f t="shared" si="36"/>
        <v>MP-4-2</v>
      </c>
      <c r="H409" s="17" t="s">
        <v>143</v>
      </c>
      <c r="I409" s="13" t="str">
        <f t="shared" si="38"/>
        <v>N</v>
      </c>
      <c r="J409" s="13"/>
      <c r="K409" s="13" t="str">
        <f>_xlfn.IFNA(VLOOKUP(G409,'Ref-LI-SaaS Baseline'!$D$2:$G$128,3,FALSE),"")</f>
        <v/>
      </c>
      <c r="L409" s="13" t="str">
        <f t="shared" si="39"/>
        <v>N</v>
      </c>
      <c r="M409" s="13" t="str">
        <f>IFERROR(VLOOKUP(G409,'Important Notes'!I:I,1,FALSE)," ")</f>
        <v xml:space="preserve"> </v>
      </c>
      <c r="N409" s="13" t="str">
        <f t="shared" si="40"/>
        <v>N</v>
      </c>
      <c r="O409" s="13" t="str">
        <f>IFERROR(VLOOKUP(G409,'Important Notes'!D:D,1,FALSE)," ")</f>
        <v xml:space="preserve"> </v>
      </c>
      <c r="P409" s="13" t="str">
        <f>VLOOKUP(D409,'Ref-NIST 800-53 (Rev. 4)'!A:D,4,FALSE)</f>
        <v>P1</v>
      </c>
      <c r="Q409" s="13" t="s">
        <v>1152</v>
      </c>
    </row>
    <row r="410" spans="1:17">
      <c r="A410" s="13" t="str">
        <f t="shared" si="37"/>
        <v>MP</v>
      </c>
      <c r="B410" s="13" t="str">
        <f>VLOOKUP(A410,'Ref-Families'!A:B,2,FALSE)</f>
        <v xml:space="preserve"> Media Protection</v>
      </c>
      <c r="C410" s="13" t="str">
        <f>TRIM(VLOOKUP(D410,'Ref-NIST 800-53 (Rev. 4)'!A:C,3,FALSE))</f>
        <v>MEDIA TRANSPORT</v>
      </c>
      <c r="D410" s="12" t="s">
        <v>144</v>
      </c>
      <c r="E410" s="13" t="str">
        <f>TRIM(VLOOKUP(G410,'Ref-ALL NIST 800-53 Controls'!A:F,6,FALSE))</f>
        <v/>
      </c>
      <c r="F410" s="55">
        <v>0</v>
      </c>
      <c r="G410" s="2" t="str">
        <f t="shared" si="36"/>
        <v>MP-5-0</v>
      </c>
      <c r="H410" s="17" t="s">
        <v>684</v>
      </c>
      <c r="I410" s="13" t="str">
        <f t="shared" si="38"/>
        <v>N</v>
      </c>
      <c r="J410" s="13"/>
      <c r="K410" s="13" t="str">
        <f>_xlfn.IFNA(VLOOKUP(G410,'Ref-LI-SaaS Baseline'!$D$2:$G$128,3,FALSE),"")</f>
        <v/>
      </c>
      <c r="L410" s="13" t="str">
        <f t="shared" si="39"/>
        <v>Y</v>
      </c>
      <c r="M410" s="13" t="str">
        <f>IFERROR(VLOOKUP(G410,'Important Notes'!I:I,1,FALSE)," ")</f>
        <v>MP-5-0</v>
      </c>
      <c r="N410" s="13" t="str">
        <f t="shared" si="40"/>
        <v>Y</v>
      </c>
      <c r="O410" s="13" t="str">
        <f>IFERROR(VLOOKUP(G410,'Important Notes'!D:D,1,FALSE)," ")</f>
        <v>MP-5-0</v>
      </c>
      <c r="P410" s="13" t="str">
        <f>VLOOKUP(D410,'Ref-NIST 800-53 (Rev. 4)'!A:D,4,FALSE)</f>
        <v>P1</v>
      </c>
      <c r="Q410" s="13" t="s">
        <v>1152</v>
      </c>
    </row>
    <row r="411" spans="1:17">
      <c r="A411" s="13" t="str">
        <f t="shared" si="37"/>
        <v>MP</v>
      </c>
      <c r="B411" s="13" t="str">
        <f>VLOOKUP(A411,'Ref-Families'!A:B,2,FALSE)</f>
        <v xml:space="preserve"> Media Protection</v>
      </c>
      <c r="C411" s="13" t="str">
        <f>TRIM(VLOOKUP(D411,'Ref-NIST 800-53 (Rev. 4)'!A:C,3,FALSE))</f>
        <v>MEDIA TRANSPORT</v>
      </c>
      <c r="D411" s="12" t="s">
        <v>144</v>
      </c>
      <c r="E411" s="13" t="str">
        <f>TRIM(VLOOKUP(G411,'Ref-ALL NIST 800-53 Controls'!A:F,6,FALSE))</f>
        <v>PROTECTION OUTSIDE OF CONTROLLED AREAS</v>
      </c>
      <c r="F411" s="55">
        <v>1</v>
      </c>
      <c r="G411" s="2" t="str">
        <f t="shared" si="36"/>
        <v>MP-5-1</v>
      </c>
      <c r="H411" s="17" t="s">
        <v>611</v>
      </c>
      <c r="I411" s="13" t="str">
        <f t="shared" si="38"/>
        <v>N</v>
      </c>
      <c r="J411" s="13"/>
      <c r="K411" s="13" t="str">
        <f>_xlfn.IFNA(VLOOKUP(G411,'Ref-LI-SaaS Baseline'!$D$2:$G$128,3,FALSE),"")</f>
        <v/>
      </c>
      <c r="L411" s="13" t="str">
        <f t="shared" si="39"/>
        <v>N</v>
      </c>
      <c r="M411" s="13" t="str">
        <f>IFERROR(VLOOKUP(G411,'Important Notes'!I:I,1,FALSE)," ")</f>
        <v xml:space="preserve"> </v>
      </c>
      <c r="N411" s="13" t="str">
        <f t="shared" si="40"/>
        <v>N</v>
      </c>
      <c r="O411" s="13" t="str">
        <f>IFERROR(VLOOKUP(G411,'Important Notes'!D:D,1,FALSE)," ")</f>
        <v xml:space="preserve"> </v>
      </c>
      <c r="P411" s="13" t="str">
        <f>VLOOKUP(D411,'Ref-NIST 800-53 (Rev. 4)'!A:D,4,FALSE)</f>
        <v>P1</v>
      </c>
      <c r="Q411" s="13" t="s">
        <v>1152</v>
      </c>
    </row>
    <row r="412" spans="1:17">
      <c r="A412" s="13" t="str">
        <f t="shared" si="37"/>
        <v>MP</v>
      </c>
      <c r="B412" s="13" t="str">
        <f>VLOOKUP(A412,'Ref-Families'!A:B,2,FALSE)</f>
        <v xml:space="preserve"> Media Protection</v>
      </c>
      <c r="C412" s="13" t="str">
        <f>TRIM(VLOOKUP(D412,'Ref-NIST 800-53 (Rev. 4)'!A:C,3,FALSE))</f>
        <v>MEDIA TRANSPORT</v>
      </c>
      <c r="D412" s="12" t="s">
        <v>144</v>
      </c>
      <c r="E412" s="13" t="str">
        <f>TRIM(VLOOKUP(G412,'Ref-ALL NIST 800-53 Controls'!A:F,6,FALSE))</f>
        <v>DOCUMENTATION OF ACTIVITIES</v>
      </c>
      <c r="F412" s="55">
        <v>2</v>
      </c>
      <c r="G412" s="2" t="str">
        <f t="shared" si="36"/>
        <v>MP-5-2</v>
      </c>
      <c r="H412" s="17" t="s">
        <v>611</v>
      </c>
      <c r="I412" s="13" t="str">
        <f t="shared" si="38"/>
        <v>N</v>
      </c>
      <c r="J412" s="13"/>
      <c r="K412" s="13" t="str">
        <f>_xlfn.IFNA(VLOOKUP(G412,'Ref-LI-SaaS Baseline'!$D$2:$G$128,3,FALSE),"")</f>
        <v/>
      </c>
      <c r="L412" s="13" t="str">
        <f t="shared" si="39"/>
        <v>N</v>
      </c>
      <c r="M412" s="13" t="str">
        <f>IFERROR(VLOOKUP(G412,'Important Notes'!I:I,1,FALSE)," ")</f>
        <v xml:space="preserve"> </v>
      </c>
      <c r="N412" s="13" t="str">
        <f t="shared" si="40"/>
        <v>N</v>
      </c>
      <c r="O412" s="13" t="str">
        <f>IFERROR(VLOOKUP(G412,'Important Notes'!D:D,1,FALSE)," ")</f>
        <v xml:space="preserve"> </v>
      </c>
      <c r="P412" s="13" t="str">
        <f>VLOOKUP(D412,'Ref-NIST 800-53 (Rev. 4)'!A:D,4,FALSE)</f>
        <v>P1</v>
      </c>
      <c r="Q412" s="13" t="s">
        <v>1152</v>
      </c>
    </row>
    <row r="413" spans="1:17">
      <c r="A413" s="13" t="str">
        <f t="shared" si="37"/>
        <v>MP</v>
      </c>
      <c r="B413" s="13" t="str">
        <f>VLOOKUP(A413,'Ref-Families'!A:B,2,FALSE)</f>
        <v xml:space="preserve"> Media Protection</v>
      </c>
      <c r="C413" s="13" t="str">
        <f>TRIM(VLOOKUP(D413,'Ref-NIST 800-53 (Rev. 4)'!A:C,3,FALSE))</f>
        <v>MEDIA TRANSPORT</v>
      </c>
      <c r="D413" s="12" t="s">
        <v>144</v>
      </c>
      <c r="E413" s="13" t="str">
        <f>TRIM(VLOOKUP(G413,'Ref-ALL NIST 800-53 Controls'!A:F,6,FALSE))</f>
        <v>CUSTODIANS</v>
      </c>
      <c r="F413" s="55">
        <v>3</v>
      </c>
      <c r="G413" s="2" t="str">
        <f t="shared" si="36"/>
        <v>MP-5-3</v>
      </c>
      <c r="H413" s="17" t="s">
        <v>609</v>
      </c>
      <c r="I413" s="13" t="str">
        <f t="shared" si="38"/>
        <v>N</v>
      </c>
      <c r="J413" s="13"/>
      <c r="K413" s="13" t="str">
        <f>_xlfn.IFNA(VLOOKUP(G413,'Ref-LI-SaaS Baseline'!$D$2:$G$128,3,FALSE),"")</f>
        <v/>
      </c>
      <c r="L413" s="13" t="str">
        <f t="shared" si="39"/>
        <v>N</v>
      </c>
      <c r="M413" s="13" t="str">
        <f>IFERROR(VLOOKUP(G413,'Important Notes'!I:I,1,FALSE)," ")</f>
        <v xml:space="preserve"> </v>
      </c>
      <c r="N413" s="13" t="str">
        <f t="shared" si="40"/>
        <v>N</v>
      </c>
      <c r="O413" s="13" t="str">
        <f>IFERROR(VLOOKUP(G413,'Important Notes'!D:D,1,FALSE)," ")</f>
        <v xml:space="preserve"> </v>
      </c>
      <c r="P413" s="13" t="str">
        <f>VLOOKUP(D413,'Ref-NIST 800-53 (Rev. 4)'!A:D,4,FALSE)</f>
        <v>P1</v>
      </c>
      <c r="Q413" s="13" t="s">
        <v>1152</v>
      </c>
    </row>
    <row r="414" spans="1:17">
      <c r="A414" s="13" t="str">
        <f t="shared" si="37"/>
        <v>MP</v>
      </c>
      <c r="B414" s="13" t="str">
        <f>VLOOKUP(A414,'Ref-Families'!A:B,2,FALSE)</f>
        <v xml:space="preserve"> Media Protection</v>
      </c>
      <c r="C414" s="13" t="str">
        <f>TRIM(VLOOKUP(D414,'Ref-NIST 800-53 (Rev. 4)'!A:C,3,FALSE))</f>
        <v>MEDIA TRANSPORT</v>
      </c>
      <c r="D414" s="12" t="s">
        <v>144</v>
      </c>
      <c r="E414" s="13" t="str">
        <f>TRIM(VLOOKUP(G414,'Ref-ALL NIST 800-53 Controls'!A:F,6,FALSE))</f>
        <v>CRYPTOGRAPHIC PROTECTION</v>
      </c>
      <c r="F414" s="55">
        <v>4</v>
      </c>
      <c r="G414" s="2" t="str">
        <f t="shared" si="36"/>
        <v>MP-5-4</v>
      </c>
      <c r="H414" s="17" t="s">
        <v>145</v>
      </c>
      <c r="I414" s="13" t="str">
        <f t="shared" si="38"/>
        <v>N</v>
      </c>
      <c r="J414" s="13"/>
      <c r="K414" s="13" t="str">
        <f>_xlfn.IFNA(VLOOKUP(G414,'Ref-LI-SaaS Baseline'!$D$2:$G$128,3,FALSE),"")</f>
        <v/>
      </c>
      <c r="L414" s="13" t="str">
        <f t="shared" si="39"/>
        <v>Y</v>
      </c>
      <c r="M414" s="13" t="str">
        <f>IFERROR(VLOOKUP(G414,'Important Notes'!I:I,1,FALSE)," ")</f>
        <v>MP-5-4</v>
      </c>
      <c r="N414" s="13" t="str">
        <f t="shared" si="40"/>
        <v>Y</v>
      </c>
      <c r="O414" s="13" t="str">
        <f>IFERROR(VLOOKUP(G414,'Important Notes'!D:D,1,FALSE)," ")</f>
        <v>MP-5-4</v>
      </c>
      <c r="P414" s="13" t="str">
        <f>VLOOKUP(D414,'Ref-NIST 800-53 (Rev. 4)'!A:D,4,FALSE)</f>
        <v>P1</v>
      </c>
      <c r="Q414" s="13" t="s">
        <v>1152</v>
      </c>
    </row>
    <row r="415" spans="1:17">
      <c r="A415" s="13" t="str">
        <f t="shared" si="37"/>
        <v>MP</v>
      </c>
      <c r="B415" s="13" t="str">
        <f>VLOOKUP(A415,'Ref-Families'!A:B,2,FALSE)</f>
        <v xml:space="preserve"> Media Protection</v>
      </c>
      <c r="C415" s="13" t="str">
        <f>TRIM(VLOOKUP(D415,'Ref-NIST 800-53 (Rev. 4)'!A:C,3,FALSE))</f>
        <v>MEDIA SANITIZATION</v>
      </c>
      <c r="D415" s="12" t="s">
        <v>146</v>
      </c>
      <c r="E415" s="13" t="str">
        <f>TRIM(VLOOKUP(G415,'Ref-ALL NIST 800-53 Controls'!A:F,6,FALSE))</f>
        <v/>
      </c>
      <c r="F415" s="55">
        <v>0</v>
      </c>
      <c r="G415" s="2" t="str">
        <f t="shared" si="36"/>
        <v>MP-6-0</v>
      </c>
      <c r="H415" s="17" t="s">
        <v>685</v>
      </c>
      <c r="I415" s="13" t="str">
        <f t="shared" si="38"/>
        <v>Y</v>
      </c>
      <c r="J415" s="13" t="str">
        <f t="shared" si="41"/>
        <v>MP-6-0</v>
      </c>
      <c r="K415" s="13" t="str">
        <f>_xlfn.IFNA(VLOOKUP(G415,'Ref-LI-SaaS Baseline'!$D$2:$G$128,3,FALSE),"")</f>
        <v>Document and Assess (Conditional)</v>
      </c>
      <c r="L415" s="13" t="str">
        <f t="shared" si="39"/>
        <v>Y</v>
      </c>
      <c r="M415" s="13" t="str">
        <f>IFERROR(VLOOKUP(G415,'Important Notes'!I:I,1,FALSE)," ")</f>
        <v>MP-6-0</v>
      </c>
      <c r="N415" s="13" t="str">
        <f t="shared" si="40"/>
        <v>Y</v>
      </c>
      <c r="O415" s="13" t="str">
        <f>IFERROR(VLOOKUP(G415,'Important Notes'!D:D,1,FALSE)," ")</f>
        <v>MP-6-0</v>
      </c>
      <c r="P415" s="13" t="str">
        <f>VLOOKUP(D415,'Ref-NIST 800-53 (Rev. 4)'!A:D,4,FALSE)</f>
        <v>P1</v>
      </c>
      <c r="Q415" s="13" t="s">
        <v>1152</v>
      </c>
    </row>
    <row r="416" spans="1:17">
      <c r="A416" s="13" t="str">
        <f t="shared" si="37"/>
        <v>MP</v>
      </c>
      <c r="B416" s="13" t="str">
        <f>VLOOKUP(A416,'Ref-Families'!A:B,2,FALSE)</f>
        <v xml:space="preserve"> Media Protection</v>
      </c>
      <c r="C416" s="13" t="str">
        <f>TRIM(VLOOKUP(D416,'Ref-NIST 800-53 (Rev. 4)'!A:C,3,FALSE))</f>
        <v>MEDIA SANITIZATION</v>
      </c>
      <c r="D416" s="12" t="s">
        <v>146</v>
      </c>
      <c r="E416" s="13" t="str">
        <f>TRIM(VLOOKUP(G416,'Ref-ALL NIST 800-53 Controls'!A:F,6,FALSE))</f>
        <v>REVIEW / APPROVE / TRACK / DOCUMENT / VERIFY</v>
      </c>
      <c r="F416" s="55">
        <v>1</v>
      </c>
      <c r="G416" s="2" t="str">
        <f t="shared" si="36"/>
        <v>MP-6-1</v>
      </c>
      <c r="H416" s="17" t="s">
        <v>147</v>
      </c>
      <c r="I416" s="13" t="str">
        <f t="shared" si="38"/>
        <v>N</v>
      </c>
      <c r="J416" s="13"/>
      <c r="K416" s="13" t="str">
        <f>_xlfn.IFNA(VLOOKUP(G416,'Ref-LI-SaaS Baseline'!$D$2:$G$128,3,FALSE),"")</f>
        <v/>
      </c>
      <c r="L416" s="13" t="str">
        <f t="shared" si="39"/>
        <v>N</v>
      </c>
      <c r="M416" s="13" t="str">
        <f>IFERROR(VLOOKUP(G416,'Important Notes'!I:I,1,FALSE)," ")</f>
        <v xml:space="preserve"> </v>
      </c>
      <c r="N416" s="13" t="str">
        <f t="shared" si="40"/>
        <v>Y</v>
      </c>
      <c r="O416" s="13" t="str">
        <f>IFERROR(VLOOKUP(G416,'Important Notes'!D:D,1,FALSE)," ")</f>
        <v>MP-6-1</v>
      </c>
      <c r="P416" s="13" t="str">
        <f>VLOOKUP(D416,'Ref-NIST 800-53 (Rev. 4)'!A:D,4,FALSE)</f>
        <v>P1</v>
      </c>
      <c r="Q416" s="13" t="s">
        <v>1152</v>
      </c>
    </row>
    <row r="417" spans="1:17">
      <c r="A417" s="13" t="str">
        <f t="shared" si="37"/>
        <v>MP</v>
      </c>
      <c r="B417" s="13" t="str">
        <f>VLOOKUP(A417,'Ref-Families'!A:B,2,FALSE)</f>
        <v xml:space="preserve"> Media Protection</v>
      </c>
      <c r="C417" s="13" t="str">
        <f>TRIM(VLOOKUP(D417,'Ref-NIST 800-53 (Rev. 4)'!A:C,3,FALSE))</f>
        <v>MEDIA SANITIZATION</v>
      </c>
      <c r="D417" s="12" t="s">
        <v>146</v>
      </c>
      <c r="E417" s="13" t="str">
        <f>TRIM(VLOOKUP(G417,'Ref-ALL NIST 800-53 Controls'!A:F,6,FALSE))</f>
        <v>EQUIPMENT TESTING</v>
      </c>
      <c r="F417" s="55">
        <v>2</v>
      </c>
      <c r="G417" s="2" t="str">
        <f t="shared" si="36"/>
        <v>MP-6-2</v>
      </c>
      <c r="H417" s="17" t="s">
        <v>609</v>
      </c>
      <c r="I417" s="13" t="str">
        <f t="shared" si="38"/>
        <v>N</v>
      </c>
      <c r="J417" s="13"/>
      <c r="K417" s="13" t="str">
        <f>_xlfn.IFNA(VLOOKUP(G417,'Ref-LI-SaaS Baseline'!$D$2:$G$128,3,FALSE),"")</f>
        <v/>
      </c>
      <c r="L417" s="13" t="str">
        <f t="shared" si="39"/>
        <v>Y</v>
      </c>
      <c r="M417" s="13" t="str">
        <f>IFERROR(VLOOKUP(G417,'Important Notes'!I:I,1,FALSE)," ")</f>
        <v>MP-6-2</v>
      </c>
      <c r="N417" s="13" t="str">
        <f t="shared" si="40"/>
        <v>Y</v>
      </c>
      <c r="O417" s="13" t="str">
        <f>IFERROR(VLOOKUP(G417,'Important Notes'!D:D,1,FALSE)," ")</f>
        <v>MP-6-2</v>
      </c>
      <c r="P417" s="13" t="str">
        <f>VLOOKUP(D417,'Ref-NIST 800-53 (Rev. 4)'!A:D,4,FALSE)</f>
        <v>P1</v>
      </c>
      <c r="Q417" s="13" t="s">
        <v>1152</v>
      </c>
    </row>
    <row r="418" spans="1:17">
      <c r="A418" s="13" t="str">
        <f t="shared" si="37"/>
        <v>MP</v>
      </c>
      <c r="B418" s="13" t="str">
        <f>VLOOKUP(A418,'Ref-Families'!A:B,2,FALSE)</f>
        <v xml:space="preserve"> Media Protection</v>
      </c>
      <c r="C418" s="13" t="str">
        <f>TRIM(VLOOKUP(D418,'Ref-NIST 800-53 (Rev. 4)'!A:C,3,FALSE))</f>
        <v>MEDIA SANITIZATION</v>
      </c>
      <c r="D418" s="12" t="s">
        <v>146</v>
      </c>
      <c r="E418" s="13" t="str">
        <f>TRIM(VLOOKUP(G418,'Ref-ALL NIST 800-53 Controls'!A:F,6,FALSE))</f>
        <v>NONDESTRUCTIVE TECHNIQUES</v>
      </c>
      <c r="F418" s="55">
        <v>3</v>
      </c>
      <c r="G418" s="2" t="str">
        <f t="shared" si="36"/>
        <v>MP-6-3</v>
      </c>
      <c r="H418" s="17" t="s">
        <v>17</v>
      </c>
      <c r="I418" s="13" t="str">
        <f t="shared" si="38"/>
        <v>N</v>
      </c>
      <c r="J418" s="13"/>
      <c r="K418" s="13" t="str">
        <f>_xlfn.IFNA(VLOOKUP(G418,'Ref-LI-SaaS Baseline'!$D$2:$G$128,3,FALSE),"")</f>
        <v/>
      </c>
      <c r="L418" s="13" t="str">
        <f t="shared" si="39"/>
        <v>N</v>
      </c>
      <c r="M418" s="13" t="str">
        <f>IFERROR(VLOOKUP(G418,'Important Notes'!I:I,1,FALSE)," ")</f>
        <v xml:space="preserve"> </v>
      </c>
      <c r="N418" s="13" t="str">
        <f t="shared" si="40"/>
        <v>Y</v>
      </c>
      <c r="O418" s="13" t="str">
        <f>IFERROR(VLOOKUP(G418,'Important Notes'!D:D,1,FALSE)," ")</f>
        <v>MP-6-3</v>
      </c>
      <c r="P418" s="13" t="str">
        <f>VLOOKUP(D418,'Ref-NIST 800-53 (Rev. 4)'!A:D,4,FALSE)</f>
        <v>P1</v>
      </c>
      <c r="Q418" s="13" t="s">
        <v>1152</v>
      </c>
    </row>
    <row r="419" spans="1:17">
      <c r="A419" s="13" t="str">
        <f t="shared" si="37"/>
        <v>MP</v>
      </c>
      <c r="B419" s="13" t="str">
        <f>VLOOKUP(A419,'Ref-Families'!A:B,2,FALSE)</f>
        <v xml:space="preserve"> Media Protection</v>
      </c>
      <c r="C419" s="13" t="str">
        <f>TRIM(VLOOKUP(D419,'Ref-NIST 800-53 (Rev. 4)'!A:C,3,FALSE))</f>
        <v>MEDIA SANITIZATION</v>
      </c>
      <c r="D419" s="12" t="s">
        <v>146</v>
      </c>
      <c r="E419" s="13" t="str">
        <f>TRIM(VLOOKUP(G419,'Ref-ALL NIST 800-53 Controls'!A:F,6,FALSE))</f>
        <v>CONTROLLED UNCLASSIFIED INFORMATION</v>
      </c>
      <c r="F419" s="55">
        <v>4</v>
      </c>
      <c r="G419" s="2" t="str">
        <f t="shared" si="36"/>
        <v>MP-6-4</v>
      </c>
      <c r="H419" s="17" t="s">
        <v>611</v>
      </c>
      <c r="I419" s="13" t="str">
        <f t="shared" si="38"/>
        <v>N</v>
      </c>
      <c r="J419" s="13"/>
      <c r="K419" s="13" t="str">
        <f>_xlfn.IFNA(VLOOKUP(G419,'Ref-LI-SaaS Baseline'!$D$2:$G$128,3,FALSE),"")</f>
        <v/>
      </c>
      <c r="L419" s="13" t="str">
        <f t="shared" si="39"/>
        <v>N</v>
      </c>
      <c r="M419" s="13" t="str">
        <f>IFERROR(VLOOKUP(G419,'Important Notes'!I:I,1,FALSE)," ")</f>
        <v xml:space="preserve"> </v>
      </c>
      <c r="N419" s="13" t="str">
        <f t="shared" si="40"/>
        <v>N</v>
      </c>
      <c r="O419" s="13" t="str">
        <f>IFERROR(VLOOKUP(G419,'Important Notes'!D:D,1,FALSE)," ")</f>
        <v xml:space="preserve"> </v>
      </c>
      <c r="P419" s="13" t="str">
        <f>VLOOKUP(D419,'Ref-NIST 800-53 (Rev. 4)'!A:D,4,FALSE)</f>
        <v>P1</v>
      </c>
      <c r="Q419" s="13" t="s">
        <v>1152</v>
      </c>
    </row>
    <row r="420" spans="1:17">
      <c r="A420" s="13" t="str">
        <f t="shared" si="37"/>
        <v>MP</v>
      </c>
      <c r="B420" s="13" t="str">
        <f>VLOOKUP(A420,'Ref-Families'!A:B,2,FALSE)</f>
        <v xml:space="preserve"> Media Protection</v>
      </c>
      <c r="C420" s="13" t="str">
        <f>TRIM(VLOOKUP(D420,'Ref-NIST 800-53 (Rev. 4)'!A:C,3,FALSE))</f>
        <v>MEDIA SANITIZATION</v>
      </c>
      <c r="D420" s="12" t="s">
        <v>146</v>
      </c>
      <c r="E420" s="13" t="str">
        <f>TRIM(VLOOKUP(G420,'Ref-ALL NIST 800-53 Controls'!A:F,6,FALSE))</f>
        <v>CLASSIFIED INFORMATION</v>
      </c>
      <c r="F420" s="55">
        <v>5</v>
      </c>
      <c r="G420" s="2" t="str">
        <f t="shared" si="36"/>
        <v>MP-6-5</v>
      </c>
      <c r="H420" s="17" t="s">
        <v>611</v>
      </c>
      <c r="I420" s="13" t="str">
        <f t="shared" si="38"/>
        <v>N</v>
      </c>
      <c r="J420" s="13"/>
      <c r="K420" s="13" t="str">
        <f>_xlfn.IFNA(VLOOKUP(G420,'Ref-LI-SaaS Baseline'!$D$2:$G$128,3,FALSE),"")</f>
        <v/>
      </c>
      <c r="L420" s="13" t="str">
        <f t="shared" si="39"/>
        <v>N</v>
      </c>
      <c r="M420" s="13" t="str">
        <f>IFERROR(VLOOKUP(G420,'Important Notes'!I:I,1,FALSE)," ")</f>
        <v xml:space="preserve"> </v>
      </c>
      <c r="N420" s="13" t="str">
        <f t="shared" si="40"/>
        <v>N</v>
      </c>
      <c r="O420" s="13" t="str">
        <f>IFERROR(VLOOKUP(G420,'Important Notes'!D:D,1,FALSE)," ")</f>
        <v xml:space="preserve"> </v>
      </c>
      <c r="P420" s="13" t="str">
        <f>VLOOKUP(D420,'Ref-NIST 800-53 (Rev. 4)'!A:D,4,FALSE)</f>
        <v>P1</v>
      </c>
      <c r="Q420" s="13" t="s">
        <v>1152</v>
      </c>
    </row>
    <row r="421" spans="1:17">
      <c r="A421" s="13" t="str">
        <f t="shared" si="37"/>
        <v>MP</v>
      </c>
      <c r="B421" s="13" t="str">
        <f>VLOOKUP(A421,'Ref-Families'!A:B,2,FALSE)</f>
        <v xml:space="preserve"> Media Protection</v>
      </c>
      <c r="C421" s="13" t="str">
        <f>TRIM(VLOOKUP(D421,'Ref-NIST 800-53 (Rev. 4)'!A:C,3,FALSE))</f>
        <v>MEDIA SANITIZATION</v>
      </c>
      <c r="D421" s="12" t="s">
        <v>146</v>
      </c>
      <c r="E421" s="13" t="str">
        <f>TRIM(VLOOKUP(G421,'Ref-ALL NIST 800-53 Controls'!A:F,6,FALSE))</f>
        <v>MEDIA DESTRUCTION</v>
      </c>
      <c r="F421" s="55">
        <v>6</v>
      </c>
      <c r="G421" s="2" t="str">
        <f t="shared" si="36"/>
        <v>MP-6-6</v>
      </c>
      <c r="H421" s="17" t="s">
        <v>611</v>
      </c>
      <c r="I421" s="13" t="str">
        <f t="shared" si="38"/>
        <v>N</v>
      </c>
      <c r="J421" s="13"/>
      <c r="K421" s="13" t="str">
        <f>_xlfn.IFNA(VLOOKUP(G421,'Ref-LI-SaaS Baseline'!$D$2:$G$128,3,FALSE),"")</f>
        <v/>
      </c>
      <c r="L421" s="13" t="str">
        <f t="shared" si="39"/>
        <v>N</v>
      </c>
      <c r="M421" s="13" t="str">
        <f>IFERROR(VLOOKUP(G421,'Important Notes'!I:I,1,FALSE)," ")</f>
        <v xml:space="preserve"> </v>
      </c>
      <c r="N421" s="13" t="str">
        <f t="shared" si="40"/>
        <v>N</v>
      </c>
      <c r="O421" s="13" t="str">
        <f>IFERROR(VLOOKUP(G421,'Important Notes'!D:D,1,FALSE)," ")</f>
        <v xml:space="preserve"> </v>
      </c>
      <c r="P421" s="13" t="str">
        <f>VLOOKUP(D421,'Ref-NIST 800-53 (Rev. 4)'!A:D,4,FALSE)</f>
        <v>P1</v>
      </c>
      <c r="Q421" s="13" t="s">
        <v>1152</v>
      </c>
    </row>
    <row r="422" spans="1:17">
      <c r="A422" s="13" t="str">
        <f t="shared" si="37"/>
        <v>MP</v>
      </c>
      <c r="B422" s="13" t="str">
        <f>VLOOKUP(A422,'Ref-Families'!A:B,2,FALSE)</f>
        <v xml:space="preserve"> Media Protection</v>
      </c>
      <c r="C422" s="13" t="str">
        <f>TRIM(VLOOKUP(D422,'Ref-NIST 800-53 (Rev. 4)'!A:C,3,FALSE))</f>
        <v>MEDIA SANITIZATION</v>
      </c>
      <c r="D422" s="12" t="s">
        <v>146</v>
      </c>
      <c r="E422" s="13" t="str">
        <f>TRIM(VLOOKUP(G422,'Ref-ALL NIST 800-53 Controls'!A:F,6,FALSE))</f>
        <v>DUAL AUTHORIZATION</v>
      </c>
      <c r="F422" s="55">
        <v>7</v>
      </c>
      <c r="G422" s="2" t="str">
        <f t="shared" si="36"/>
        <v>MP-6-7</v>
      </c>
      <c r="H422" s="17" t="s">
        <v>64</v>
      </c>
      <c r="I422" s="13" t="str">
        <f t="shared" si="38"/>
        <v>N</v>
      </c>
      <c r="J422" s="13"/>
      <c r="K422" s="13" t="str">
        <f>_xlfn.IFNA(VLOOKUP(G422,'Ref-LI-SaaS Baseline'!$D$2:$G$128,3,FALSE),"")</f>
        <v/>
      </c>
      <c r="L422" s="13" t="str">
        <f t="shared" si="39"/>
        <v>N</v>
      </c>
      <c r="M422" s="13" t="str">
        <f>IFERROR(VLOOKUP(G422,'Important Notes'!I:I,1,FALSE)," ")</f>
        <v xml:space="preserve"> </v>
      </c>
      <c r="N422" s="13" t="str">
        <f t="shared" si="40"/>
        <v>N</v>
      </c>
      <c r="O422" s="13" t="str">
        <f>IFERROR(VLOOKUP(G422,'Important Notes'!D:D,1,FALSE)," ")</f>
        <v xml:space="preserve"> </v>
      </c>
      <c r="P422" s="13" t="str">
        <f>VLOOKUP(D422,'Ref-NIST 800-53 (Rev. 4)'!A:D,4,FALSE)</f>
        <v>P1</v>
      </c>
      <c r="Q422" s="13" t="s">
        <v>1152</v>
      </c>
    </row>
    <row r="423" spans="1:17">
      <c r="A423" s="13" t="str">
        <f t="shared" si="37"/>
        <v>MP</v>
      </c>
      <c r="B423" s="13" t="str">
        <f>VLOOKUP(A423,'Ref-Families'!A:B,2,FALSE)</f>
        <v xml:space="preserve"> Media Protection</v>
      </c>
      <c r="C423" s="13" t="str">
        <f>TRIM(VLOOKUP(D423,'Ref-NIST 800-53 (Rev. 4)'!A:C,3,FALSE))</f>
        <v>MEDIA SANITIZATION</v>
      </c>
      <c r="D423" s="12" t="s">
        <v>146</v>
      </c>
      <c r="E423" s="13" t="str">
        <f>TRIM(VLOOKUP(G423,'Ref-ALL NIST 800-53 Controls'!A:F,6,FALSE))</f>
        <v>REMOTE PURGING / WIPING OF INFORMATION</v>
      </c>
      <c r="F423" s="55">
        <v>8</v>
      </c>
      <c r="G423" s="2" t="str">
        <f t="shared" si="36"/>
        <v>MP-6-8</v>
      </c>
      <c r="H423" s="17" t="s">
        <v>609</v>
      </c>
      <c r="I423" s="13" t="str">
        <f t="shared" si="38"/>
        <v>N</v>
      </c>
      <c r="J423" s="13"/>
      <c r="K423" s="13" t="str">
        <f>_xlfn.IFNA(VLOOKUP(G423,'Ref-LI-SaaS Baseline'!$D$2:$G$128,3,FALSE),"")</f>
        <v/>
      </c>
      <c r="L423" s="13" t="str">
        <f t="shared" si="39"/>
        <v>N</v>
      </c>
      <c r="M423" s="13" t="str">
        <f>IFERROR(VLOOKUP(G423,'Important Notes'!I:I,1,FALSE)," ")</f>
        <v xml:space="preserve"> </v>
      </c>
      <c r="N423" s="13" t="str">
        <f t="shared" si="40"/>
        <v>N</v>
      </c>
      <c r="O423" s="13" t="str">
        <f>IFERROR(VLOOKUP(G423,'Important Notes'!D:D,1,FALSE)," ")</f>
        <v xml:space="preserve"> </v>
      </c>
      <c r="P423" s="13" t="str">
        <f>VLOOKUP(D423,'Ref-NIST 800-53 (Rev. 4)'!A:D,4,FALSE)</f>
        <v>P1</v>
      </c>
      <c r="Q423" s="13" t="s">
        <v>1152</v>
      </c>
    </row>
    <row r="424" spans="1:17">
      <c r="A424" s="13" t="str">
        <f t="shared" si="37"/>
        <v>MP</v>
      </c>
      <c r="B424" s="13" t="str">
        <f>VLOOKUP(A424,'Ref-Families'!A:B,2,FALSE)</f>
        <v xml:space="preserve"> Media Protection</v>
      </c>
      <c r="C424" s="13" t="str">
        <f>TRIM(VLOOKUP(D424,'Ref-NIST 800-53 (Rev. 4)'!A:C,3,FALSE))</f>
        <v>MEDIA USE</v>
      </c>
      <c r="D424" s="12" t="s">
        <v>148</v>
      </c>
      <c r="E424" s="13" t="str">
        <f>TRIM(VLOOKUP(G424,'Ref-ALL NIST 800-53 Controls'!A:F,6,FALSE))</f>
        <v/>
      </c>
      <c r="F424" s="55">
        <v>0</v>
      </c>
      <c r="G424" s="2" t="str">
        <f t="shared" si="36"/>
        <v>MP-7-0</v>
      </c>
      <c r="H424" s="17" t="s">
        <v>625</v>
      </c>
      <c r="I424" s="13" t="str">
        <f t="shared" si="38"/>
        <v>Y</v>
      </c>
      <c r="J424" s="13" t="str">
        <f t="shared" si="41"/>
        <v>MP-7-0</v>
      </c>
      <c r="K424" s="13" t="str">
        <f>_xlfn.IFNA(VLOOKUP(G424,'Ref-LI-SaaS Baseline'!$D$2:$G$128,3,FALSE),"")</f>
        <v>Document and Assess (Conditional)</v>
      </c>
      <c r="L424" s="13" t="str">
        <f t="shared" si="39"/>
        <v>Y</v>
      </c>
      <c r="M424" s="13" t="str">
        <f>IFERROR(VLOOKUP(G424,'Important Notes'!I:I,1,FALSE)," ")</f>
        <v>MP-7-0</v>
      </c>
      <c r="N424" s="13" t="str">
        <f t="shared" si="40"/>
        <v>Y</v>
      </c>
      <c r="O424" s="13" t="str">
        <f>IFERROR(VLOOKUP(G424,'Important Notes'!D:D,1,FALSE)," ")</f>
        <v>MP-7-0</v>
      </c>
      <c r="P424" s="13" t="str">
        <f>VLOOKUP(D424,'Ref-NIST 800-53 (Rev. 4)'!A:D,4,FALSE)</f>
        <v>P1</v>
      </c>
      <c r="Q424" s="13" t="s">
        <v>1152</v>
      </c>
    </row>
    <row r="425" spans="1:17">
      <c r="A425" s="13" t="str">
        <f t="shared" si="37"/>
        <v>MP</v>
      </c>
      <c r="B425" s="13" t="str">
        <f>VLOOKUP(A425,'Ref-Families'!A:B,2,FALSE)</f>
        <v xml:space="preserve"> Media Protection</v>
      </c>
      <c r="C425" s="13" t="str">
        <f>TRIM(VLOOKUP(D425,'Ref-NIST 800-53 (Rev. 4)'!A:C,3,FALSE))</f>
        <v>MEDIA USE</v>
      </c>
      <c r="D425" s="12" t="s">
        <v>148</v>
      </c>
      <c r="E425" s="13" t="str">
        <f>TRIM(VLOOKUP(G425,'Ref-ALL NIST 800-53 Controls'!A:F,6,FALSE))</f>
        <v>PROHIBIT USE WITHOUT OWNER</v>
      </c>
      <c r="F425" s="55">
        <v>1</v>
      </c>
      <c r="G425" s="2" t="str">
        <f t="shared" si="36"/>
        <v>MP-7-1</v>
      </c>
      <c r="H425" s="17" t="s">
        <v>22</v>
      </c>
      <c r="I425" s="13" t="str">
        <f t="shared" si="38"/>
        <v>N</v>
      </c>
      <c r="J425" s="13"/>
      <c r="K425" s="13" t="str">
        <f>_xlfn.IFNA(VLOOKUP(G425,'Ref-LI-SaaS Baseline'!$D$2:$G$128,3,FALSE),"")</f>
        <v/>
      </c>
      <c r="L425" s="13" t="str">
        <f t="shared" si="39"/>
        <v>Y</v>
      </c>
      <c r="M425" s="13" t="str">
        <f>IFERROR(VLOOKUP(G425,'Important Notes'!I:I,1,FALSE)," ")</f>
        <v>MP-7-1</v>
      </c>
      <c r="N425" s="13" t="str">
        <f t="shared" si="40"/>
        <v>Y</v>
      </c>
      <c r="O425" s="13" t="str">
        <f>IFERROR(VLOOKUP(G425,'Important Notes'!D:D,1,FALSE)," ")</f>
        <v>MP-7-1</v>
      </c>
      <c r="P425" s="13" t="str">
        <f>VLOOKUP(D425,'Ref-NIST 800-53 (Rev. 4)'!A:D,4,FALSE)</f>
        <v>P1</v>
      </c>
      <c r="Q425" s="13" t="s">
        <v>1152</v>
      </c>
    </row>
    <row r="426" spans="1:17">
      <c r="A426" s="13" t="str">
        <f t="shared" si="37"/>
        <v>MP</v>
      </c>
      <c r="B426" s="13" t="str">
        <f>VLOOKUP(A426,'Ref-Families'!A:B,2,FALSE)</f>
        <v xml:space="preserve"> Media Protection</v>
      </c>
      <c r="C426" s="13" t="str">
        <f>TRIM(VLOOKUP(D426,'Ref-NIST 800-53 (Rev. 4)'!A:C,3,FALSE))</f>
        <v>MEDIA USE</v>
      </c>
      <c r="D426" s="12" t="s">
        <v>148</v>
      </c>
      <c r="E426" s="13" t="str">
        <f>TRIM(VLOOKUP(G426,'Ref-ALL NIST 800-53 Controls'!A:F,6,FALSE))</f>
        <v>PROHIBIT USE OF SANITIZATION-RESISTANT MEDIA</v>
      </c>
      <c r="F426" s="55">
        <v>2</v>
      </c>
      <c r="G426" s="2" t="str">
        <f t="shared" si="36"/>
        <v>MP-7-2</v>
      </c>
      <c r="H426" s="17" t="s">
        <v>146</v>
      </c>
      <c r="I426" s="13" t="str">
        <f t="shared" si="38"/>
        <v>N</v>
      </c>
      <c r="J426" s="13"/>
      <c r="K426" s="13" t="str">
        <f>_xlfn.IFNA(VLOOKUP(G426,'Ref-LI-SaaS Baseline'!$D$2:$G$128,3,FALSE),"")</f>
        <v/>
      </c>
      <c r="L426" s="13" t="str">
        <f t="shared" si="39"/>
        <v>N</v>
      </c>
      <c r="M426" s="13" t="str">
        <f>IFERROR(VLOOKUP(G426,'Important Notes'!I:I,1,FALSE)," ")</f>
        <v xml:space="preserve"> </v>
      </c>
      <c r="N426" s="13" t="str">
        <f t="shared" si="40"/>
        <v>N</v>
      </c>
      <c r="O426" s="13" t="str">
        <f>IFERROR(VLOOKUP(G426,'Important Notes'!D:D,1,FALSE)," ")</f>
        <v xml:space="preserve"> </v>
      </c>
      <c r="P426" s="13" t="str">
        <f>VLOOKUP(D426,'Ref-NIST 800-53 (Rev. 4)'!A:D,4,FALSE)</f>
        <v>P1</v>
      </c>
      <c r="Q426" s="13" t="s">
        <v>1152</v>
      </c>
    </row>
    <row r="427" spans="1:17">
      <c r="A427" s="13" t="str">
        <f t="shared" si="37"/>
        <v>PE</v>
      </c>
      <c r="B427" s="13" t="str">
        <f>VLOOKUP(A427,'Ref-Families'!A:B,2,FALSE)</f>
        <v xml:space="preserve"> Physical and Environmental Protection</v>
      </c>
      <c r="C427" s="13" t="str">
        <f>TRIM(VLOOKUP(D427,'Ref-NIST 800-53 (Rev. 4)'!A:C,3,FALSE))</f>
        <v>PHYSICAL AND ENVIRONMENTAL PROTECTION POLICY AND PROCEDURES</v>
      </c>
      <c r="D427" s="12" t="s">
        <v>426</v>
      </c>
      <c r="E427" s="13" t="str">
        <f>TRIM(VLOOKUP(G427,'Ref-ALL NIST 800-53 Controls'!A:F,6,FALSE))</f>
        <v/>
      </c>
      <c r="F427" s="56">
        <v>0</v>
      </c>
      <c r="G427" s="2" t="str">
        <f t="shared" si="36"/>
        <v>PE-1-0</v>
      </c>
      <c r="H427" s="17" t="s">
        <v>219</v>
      </c>
      <c r="I427" s="13" t="str">
        <f t="shared" si="38"/>
        <v>Y</v>
      </c>
      <c r="J427" s="13" t="str">
        <f t="shared" si="41"/>
        <v>PE-1-0</v>
      </c>
      <c r="K427" s="13" t="str">
        <f>_xlfn.IFNA(VLOOKUP(G427,'Ref-LI-SaaS Baseline'!$D$2:$G$128,3,FALSE),"")</f>
        <v>Attest</v>
      </c>
      <c r="L427" s="13" t="str">
        <f t="shared" si="39"/>
        <v>Y</v>
      </c>
      <c r="M427" s="13" t="str">
        <f>IFERROR(VLOOKUP(G427,'Important Notes'!I:I,1,FALSE)," ")</f>
        <v>PE-1-0</v>
      </c>
      <c r="N427" s="13" t="str">
        <f t="shared" si="40"/>
        <v>Y</v>
      </c>
      <c r="O427" s="13" t="str">
        <f>IFERROR(VLOOKUP(G427,'Important Notes'!D:D,1,FALSE)," ")</f>
        <v>PE-1-0</v>
      </c>
      <c r="P427" s="13" t="str">
        <f>VLOOKUP(D427,'Ref-NIST 800-53 (Rev. 4)'!A:D,4,FALSE)</f>
        <v>P1</v>
      </c>
      <c r="Q427" s="13" t="s">
        <v>1152</v>
      </c>
    </row>
    <row r="428" spans="1:17">
      <c r="A428" s="13" t="str">
        <f t="shared" si="37"/>
        <v>PE</v>
      </c>
      <c r="B428" s="13" t="str">
        <f>VLOOKUP(A428,'Ref-Families'!A:B,2,FALSE)</f>
        <v xml:space="preserve"> Physical and Environmental Protection</v>
      </c>
      <c r="C428" s="13" t="str">
        <f>TRIM(VLOOKUP(D428,'Ref-NIST 800-53 (Rev. 4)'!A:C,3,FALSE))</f>
        <v>PHYSICAL ACCESS AUTHORIZATIONS</v>
      </c>
      <c r="D428" s="12" t="s">
        <v>149</v>
      </c>
      <c r="E428" s="13" t="str">
        <f>TRIM(VLOOKUP(G428,'Ref-ALL NIST 800-53 Controls'!A:F,6,FALSE))</f>
        <v/>
      </c>
      <c r="F428" s="55">
        <v>0</v>
      </c>
      <c r="G428" s="2" t="str">
        <f t="shared" si="36"/>
        <v>PE-2-0</v>
      </c>
      <c r="H428" s="17" t="s">
        <v>686</v>
      </c>
      <c r="I428" s="13" t="str">
        <f t="shared" si="38"/>
        <v>Y</v>
      </c>
      <c r="J428" s="13" t="str">
        <f t="shared" si="41"/>
        <v>PE-2-0</v>
      </c>
      <c r="K428" s="13" t="str">
        <f>_xlfn.IFNA(VLOOKUP(G428,'Ref-LI-SaaS Baseline'!$D$2:$G$128,3,FALSE),"")</f>
        <v>Document and Assess (Conditional)</v>
      </c>
      <c r="L428" s="13" t="str">
        <f t="shared" si="39"/>
        <v>Y</v>
      </c>
      <c r="M428" s="13" t="str">
        <f>IFERROR(VLOOKUP(G428,'Important Notes'!I:I,1,FALSE)," ")</f>
        <v>PE-2-0</v>
      </c>
      <c r="N428" s="13" t="str">
        <f t="shared" si="40"/>
        <v>Y</v>
      </c>
      <c r="O428" s="13" t="str">
        <f>IFERROR(VLOOKUP(G428,'Important Notes'!D:D,1,FALSE)," ")</f>
        <v>PE-2-0</v>
      </c>
      <c r="P428" s="13" t="str">
        <f>VLOOKUP(D428,'Ref-NIST 800-53 (Rev. 4)'!A:D,4,FALSE)</f>
        <v>P1</v>
      </c>
      <c r="Q428" s="13" t="s">
        <v>1152</v>
      </c>
    </row>
    <row r="429" spans="1:17">
      <c r="A429" s="13" t="str">
        <f t="shared" si="37"/>
        <v>PE</v>
      </c>
      <c r="B429" s="13" t="str">
        <f>VLOOKUP(A429,'Ref-Families'!A:B,2,FALSE)</f>
        <v xml:space="preserve"> Physical and Environmental Protection</v>
      </c>
      <c r="C429" s="13" t="str">
        <f>TRIM(VLOOKUP(D429,'Ref-NIST 800-53 (Rev. 4)'!A:C,3,FALSE))</f>
        <v>PHYSICAL ACCESS AUTHORIZATIONS</v>
      </c>
      <c r="D429" s="12" t="s">
        <v>149</v>
      </c>
      <c r="E429" s="13" t="str">
        <f>TRIM(VLOOKUP(G429,'Ref-ALL NIST 800-53 Controls'!A:F,6,FALSE))</f>
        <v>ACCESS BY POSITION / ROLE</v>
      </c>
      <c r="F429" s="55">
        <v>1</v>
      </c>
      <c r="G429" s="2" t="str">
        <f t="shared" si="36"/>
        <v>PE-2-1</v>
      </c>
      <c r="H429" s="17" t="s">
        <v>150</v>
      </c>
      <c r="I429" s="13" t="str">
        <f t="shared" si="38"/>
        <v>N</v>
      </c>
      <c r="J429" s="13"/>
      <c r="K429" s="13" t="str">
        <f>_xlfn.IFNA(VLOOKUP(G429,'Ref-LI-SaaS Baseline'!$D$2:$G$128,3,FALSE),"")</f>
        <v/>
      </c>
      <c r="L429" s="13" t="str">
        <f t="shared" si="39"/>
        <v>N</v>
      </c>
      <c r="M429" s="13" t="str">
        <f>IFERROR(VLOOKUP(G429,'Important Notes'!I:I,1,FALSE)," ")</f>
        <v xml:space="preserve"> </v>
      </c>
      <c r="N429" s="13" t="str">
        <f t="shared" si="40"/>
        <v>N</v>
      </c>
      <c r="O429" s="13" t="str">
        <f>IFERROR(VLOOKUP(G429,'Important Notes'!D:D,1,FALSE)," ")</f>
        <v xml:space="preserve"> </v>
      </c>
      <c r="P429" s="13" t="str">
        <f>VLOOKUP(D429,'Ref-NIST 800-53 (Rev. 4)'!A:D,4,FALSE)</f>
        <v>P1</v>
      </c>
      <c r="Q429" s="13" t="s">
        <v>1152</v>
      </c>
    </row>
    <row r="430" spans="1:17">
      <c r="A430" s="13" t="str">
        <f t="shared" si="37"/>
        <v>PE</v>
      </c>
      <c r="B430" s="13" t="str">
        <f>VLOOKUP(A430,'Ref-Families'!A:B,2,FALSE)</f>
        <v xml:space="preserve"> Physical and Environmental Protection</v>
      </c>
      <c r="C430" s="13" t="str">
        <f>TRIM(VLOOKUP(D430,'Ref-NIST 800-53 (Rev. 4)'!A:C,3,FALSE))</f>
        <v>PHYSICAL ACCESS AUTHORIZATIONS</v>
      </c>
      <c r="D430" s="12" t="s">
        <v>149</v>
      </c>
      <c r="E430" s="13" t="str">
        <f>TRIM(VLOOKUP(G430,'Ref-ALL NIST 800-53 Controls'!A:F,6,FALSE))</f>
        <v>TWO FORMS OF IDENTIFICATION</v>
      </c>
      <c r="F430" s="55">
        <v>2</v>
      </c>
      <c r="G430" s="2" t="str">
        <f t="shared" si="36"/>
        <v>PE-2-2</v>
      </c>
      <c r="H430" s="17" t="s">
        <v>151</v>
      </c>
      <c r="I430" s="13" t="str">
        <f t="shared" si="38"/>
        <v>N</v>
      </c>
      <c r="J430" s="13"/>
      <c r="K430" s="13" t="str">
        <f>_xlfn.IFNA(VLOOKUP(G430,'Ref-LI-SaaS Baseline'!$D$2:$G$128,3,FALSE),"")</f>
        <v/>
      </c>
      <c r="L430" s="13" t="str">
        <f t="shared" si="39"/>
        <v>N</v>
      </c>
      <c r="M430" s="13" t="str">
        <f>IFERROR(VLOOKUP(G430,'Important Notes'!I:I,1,FALSE)," ")</f>
        <v xml:space="preserve"> </v>
      </c>
      <c r="N430" s="13" t="str">
        <f t="shared" si="40"/>
        <v>N</v>
      </c>
      <c r="O430" s="13" t="str">
        <f>IFERROR(VLOOKUP(G430,'Important Notes'!D:D,1,FALSE)," ")</f>
        <v xml:space="preserve"> </v>
      </c>
      <c r="P430" s="13" t="str">
        <f>VLOOKUP(D430,'Ref-NIST 800-53 (Rev. 4)'!A:D,4,FALSE)</f>
        <v>P1</v>
      </c>
      <c r="Q430" s="13" t="s">
        <v>1152</v>
      </c>
    </row>
    <row r="431" spans="1:17">
      <c r="A431" s="13" t="str">
        <f t="shared" si="37"/>
        <v>PE</v>
      </c>
      <c r="B431" s="13" t="str">
        <f>VLOOKUP(A431,'Ref-Families'!A:B,2,FALSE)</f>
        <v xml:space="preserve"> Physical and Environmental Protection</v>
      </c>
      <c r="C431" s="13" t="str">
        <f>TRIM(VLOOKUP(D431,'Ref-NIST 800-53 (Rev. 4)'!A:C,3,FALSE))</f>
        <v>PHYSICAL ACCESS AUTHORIZATIONS</v>
      </c>
      <c r="D431" s="12" t="s">
        <v>149</v>
      </c>
      <c r="E431" s="13" t="str">
        <f>TRIM(VLOOKUP(G431,'Ref-ALL NIST 800-53 Controls'!A:F,6,FALSE))</f>
        <v>RESTRICT UNESCORTED ACCESS</v>
      </c>
      <c r="F431" s="55">
        <v>3</v>
      </c>
      <c r="G431" s="2" t="str">
        <f t="shared" si="36"/>
        <v>PE-2-3</v>
      </c>
      <c r="H431" s="17" t="s">
        <v>152</v>
      </c>
      <c r="I431" s="13" t="str">
        <f t="shared" si="38"/>
        <v>N</v>
      </c>
      <c r="J431" s="13"/>
      <c r="K431" s="13" t="str">
        <f>_xlfn.IFNA(VLOOKUP(G431,'Ref-LI-SaaS Baseline'!$D$2:$G$128,3,FALSE),"")</f>
        <v/>
      </c>
      <c r="L431" s="13" t="str">
        <f t="shared" si="39"/>
        <v>N</v>
      </c>
      <c r="M431" s="13" t="str">
        <f>IFERROR(VLOOKUP(G431,'Important Notes'!I:I,1,FALSE)," ")</f>
        <v xml:space="preserve"> </v>
      </c>
      <c r="N431" s="13" t="str">
        <f t="shared" si="40"/>
        <v>N</v>
      </c>
      <c r="O431" s="13" t="str">
        <f>IFERROR(VLOOKUP(G431,'Important Notes'!D:D,1,FALSE)," ")</f>
        <v xml:space="preserve"> </v>
      </c>
      <c r="P431" s="13" t="str">
        <f>VLOOKUP(D431,'Ref-NIST 800-53 (Rev. 4)'!A:D,4,FALSE)</f>
        <v>P1</v>
      </c>
      <c r="Q431" s="13" t="s">
        <v>1152</v>
      </c>
    </row>
    <row r="432" spans="1:17">
      <c r="A432" s="13" t="str">
        <f t="shared" si="37"/>
        <v>PE</v>
      </c>
      <c r="B432" s="13" t="str">
        <f>VLOOKUP(A432,'Ref-Families'!A:B,2,FALSE)</f>
        <v xml:space="preserve"> Physical and Environmental Protection</v>
      </c>
      <c r="C432" s="13" t="str">
        <f>TRIM(VLOOKUP(D432,'Ref-NIST 800-53 (Rev. 4)'!A:C,3,FALSE))</f>
        <v>PHYSICAL ACCESS CONTROL</v>
      </c>
      <c r="D432" s="12" t="s">
        <v>153</v>
      </c>
      <c r="E432" s="13" t="str">
        <f>TRIM(VLOOKUP(G432,'Ref-ALL NIST 800-53 Controls'!A:F,6,FALSE))</f>
        <v/>
      </c>
      <c r="F432" s="55">
        <v>0</v>
      </c>
      <c r="G432" s="2" t="str">
        <f t="shared" si="36"/>
        <v>PE-3-0</v>
      </c>
      <c r="H432" s="17" t="s">
        <v>687</v>
      </c>
      <c r="I432" s="13" t="str">
        <f t="shared" si="38"/>
        <v>Y</v>
      </c>
      <c r="J432" s="13" t="str">
        <f t="shared" si="41"/>
        <v>PE-3-0</v>
      </c>
      <c r="K432" s="13" t="str">
        <f>_xlfn.IFNA(VLOOKUP(G432,'Ref-LI-SaaS Baseline'!$D$2:$G$128,3,FALSE),"")</f>
        <v>Document and Assess (Conditional)</v>
      </c>
      <c r="L432" s="13" t="str">
        <f t="shared" si="39"/>
        <v>Y</v>
      </c>
      <c r="M432" s="13" t="str">
        <f>IFERROR(VLOOKUP(G432,'Important Notes'!I:I,1,FALSE)," ")</f>
        <v>PE-3-0</v>
      </c>
      <c r="N432" s="13" t="str">
        <f t="shared" si="40"/>
        <v>Y</v>
      </c>
      <c r="O432" s="13" t="str">
        <f>IFERROR(VLOOKUP(G432,'Important Notes'!D:D,1,FALSE)," ")</f>
        <v>PE-3-0</v>
      </c>
      <c r="P432" s="13" t="str">
        <f>VLOOKUP(D432,'Ref-NIST 800-53 (Rev. 4)'!A:D,4,FALSE)</f>
        <v>P1</v>
      </c>
      <c r="Q432" s="13" t="s">
        <v>1152</v>
      </c>
    </row>
    <row r="433" spans="1:17">
      <c r="A433" s="13" t="str">
        <f t="shared" si="37"/>
        <v>PE</v>
      </c>
      <c r="B433" s="13" t="str">
        <f>VLOOKUP(A433,'Ref-Families'!A:B,2,FALSE)</f>
        <v xml:space="preserve"> Physical and Environmental Protection</v>
      </c>
      <c r="C433" s="13" t="str">
        <f>TRIM(VLOOKUP(D433,'Ref-NIST 800-53 (Rev. 4)'!A:C,3,FALSE))</f>
        <v>PHYSICAL ACCESS CONTROL</v>
      </c>
      <c r="D433" s="12" t="s">
        <v>153</v>
      </c>
      <c r="E433" s="13" t="str">
        <f>TRIM(VLOOKUP(G433,'Ref-ALL NIST 800-53 Controls'!A:F,6,FALSE))</f>
        <v>INFORMATION SYSTEM ACCESS</v>
      </c>
      <c r="F433" s="55">
        <v>1</v>
      </c>
      <c r="G433" s="2" t="str">
        <f t="shared" si="36"/>
        <v>PE-3-1</v>
      </c>
      <c r="H433" s="17" t="s">
        <v>154</v>
      </c>
      <c r="I433" s="13" t="str">
        <f t="shared" si="38"/>
        <v>N</v>
      </c>
      <c r="J433" s="13"/>
      <c r="K433" s="13" t="str">
        <f>_xlfn.IFNA(VLOOKUP(G433,'Ref-LI-SaaS Baseline'!$D$2:$G$128,3,FALSE),"")</f>
        <v/>
      </c>
      <c r="L433" s="13" t="str">
        <f t="shared" si="39"/>
        <v>N</v>
      </c>
      <c r="M433" s="13" t="str">
        <f>IFERROR(VLOOKUP(G433,'Important Notes'!I:I,1,FALSE)," ")</f>
        <v xml:space="preserve"> </v>
      </c>
      <c r="N433" s="13" t="str">
        <f t="shared" si="40"/>
        <v>Y</v>
      </c>
      <c r="O433" s="13" t="str">
        <f>IFERROR(VLOOKUP(G433,'Important Notes'!D:D,1,FALSE)," ")</f>
        <v>PE-3-1</v>
      </c>
      <c r="P433" s="13" t="str">
        <f>VLOOKUP(D433,'Ref-NIST 800-53 (Rev. 4)'!A:D,4,FALSE)</f>
        <v>P1</v>
      </c>
      <c r="Q433" s="13" t="s">
        <v>1152</v>
      </c>
    </row>
    <row r="434" spans="1:17">
      <c r="A434" s="13" t="str">
        <f t="shared" si="37"/>
        <v>PE</v>
      </c>
      <c r="B434" s="13" t="str">
        <f>VLOOKUP(A434,'Ref-Families'!A:B,2,FALSE)</f>
        <v xml:space="preserve"> Physical and Environmental Protection</v>
      </c>
      <c r="C434" s="13" t="str">
        <f>TRIM(VLOOKUP(D434,'Ref-NIST 800-53 (Rev. 4)'!A:C,3,FALSE))</f>
        <v>PHYSICAL ACCESS CONTROL</v>
      </c>
      <c r="D434" s="12" t="s">
        <v>153</v>
      </c>
      <c r="E434" s="13" t="str">
        <f>TRIM(VLOOKUP(G434,'Ref-ALL NIST 800-53 Controls'!A:F,6,FALSE))</f>
        <v>FACILITY / INFORMATION SYSTEM BOUNDARIES</v>
      </c>
      <c r="F434" s="55">
        <v>2</v>
      </c>
      <c r="G434" s="2" t="str">
        <f t="shared" si="36"/>
        <v>PE-3-2</v>
      </c>
      <c r="H434" s="17" t="s">
        <v>155</v>
      </c>
      <c r="I434" s="13" t="str">
        <f t="shared" si="38"/>
        <v>N</v>
      </c>
      <c r="J434" s="13"/>
      <c r="K434" s="13" t="str">
        <f>_xlfn.IFNA(VLOOKUP(G434,'Ref-LI-SaaS Baseline'!$D$2:$G$128,3,FALSE),"")</f>
        <v/>
      </c>
      <c r="L434" s="13" t="str">
        <f t="shared" si="39"/>
        <v>N</v>
      </c>
      <c r="M434" s="13" t="str">
        <f>IFERROR(VLOOKUP(G434,'Important Notes'!I:I,1,FALSE)," ")</f>
        <v xml:space="preserve"> </v>
      </c>
      <c r="N434" s="13" t="str">
        <f t="shared" si="40"/>
        <v>N</v>
      </c>
      <c r="O434" s="13" t="str">
        <f>IFERROR(VLOOKUP(G434,'Important Notes'!D:D,1,FALSE)," ")</f>
        <v xml:space="preserve"> </v>
      </c>
      <c r="P434" s="13" t="str">
        <f>VLOOKUP(D434,'Ref-NIST 800-53 (Rev. 4)'!A:D,4,FALSE)</f>
        <v>P1</v>
      </c>
      <c r="Q434" s="13" t="s">
        <v>1152</v>
      </c>
    </row>
    <row r="435" spans="1:17">
      <c r="A435" s="13" t="str">
        <f t="shared" si="37"/>
        <v>PE</v>
      </c>
      <c r="B435" s="13" t="str">
        <f>VLOOKUP(A435,'Ref-Families'!A:B,2,FALSE)</f>
        <v xml:space="preserve"> Physical and Environmental Protection</v>
      </c>
      <c r="C435" s="13" t="str">
        <f>TRIM(VLOOKUP(D435,'Ref-NIST 800-53 (Rev. 4)'!A:C,3,FALSE))</f>
        <v>PHYSICAL ACCESS CONTROL</v>
      </c>
      <c r="D435" s="12" t="s">
        <v>153</v>
      </c>
      <c r="E435" s="13" t="str">
        <f>TRIM(VLOOKUP(G435,'Ref-ALL NIST 800-53 Controls'!A:F,6,FALSE))</f>
        <v>CONTINUOUS GUARDS / ALARMS / MONITORING</v>
      </c>
      <c r="F435" s="55">
        <v>3</v>
      </c>
      <c r="G435" s="2" t="str">
        <f t="shared" si="36"/>
        <v>PE-3-3</v>
      </c>
      <c r="H435" s="17" t="s">
        <v>156</v>
      </c>
      <c r="I435" s="13" t="str">
        <f t="shared" si="38"/>
        <v>N</v>
      </c>
      <c r="J435" s="13"/>
      <c r="K435" s="13" t="str">
        <f>_xlfn.IFNA(VLOOKUP(G435,'Ref-LI-SaaS Baseline'!$D$2:$G$128,3,FALSE),"")</f>
        <v/>
      </c>
      <c r="L435" s="13" t="str">
        <f t="shared" si="39"/>
        <v>N</v>
      </c>
      <c r="M435" s="13" t="str">
        <f>IFERROR(VLOOKUP(G435,'Important Notes'!I:I,1,FALSE)," ")</f>
        <v xml:space="preserve"> </v>
      </c>
      <c r="N435" s="13" t="str">
        <f t="shared" si="40"/>
        <v>N</v>
      </c>
      <c r="O435" s="13" t="str">
        <f>IFERROR(VLOOKUP(G435,'Important Notes'!D:D,1,FALSE)," ")</f>
        <v xml:space="preserve"> </v>
      </c>
      <c r="P435" s="13" t="str">
        <f>VLOOKUP(D435,'Ref-NIST 800-53 (Rev. 4)'!A:D,4,FALSE)</f>
        <v>P1</v>
      </c>
      <c r="Q435" s="13" t="s">
        <v>1152</v>
      </c>
    </row>
    <row r="436" spans="1:17">
      <c r="A436" s="13" t="str">
        <f t="shared" si="37"/>
        <v>PE</v>
      </c>
      <c r="B436" s="13" t="str">
        <f>VLOOKUP(A436,'Ref-Families'!A:B,2,FALSE)</f>
        <v xml:space="preserve"> Physical and Environmental Protection</v>
      </c>
      <c r="C436" s="13" t="str">
        <f>TRIM(VLOOKUP(D436,'Ref-NIST 800-53 (Rev. 4)'!A:C,3,FALSE))</f>
        <v>PHYSICAL ACCESS CONTROL</v>
      </c>
      <c r="D436" s="12" t="s">
        <v>153</v>
      </c>
      <c r="E436" s="13" t="str">
        <f>TRIM(VLOOKUP(G436,'Ref-ALL NIST 800-53 Controls'!A:F,6,FALSE))</f>
        <v>LOCKABLE CASINGS</v>
      </c>
      <c r="F436" s="55">
        <v>4</v>
      </c>
      <c r="G436" s="2" t="str">
        <f t="shared" si="36"/>
        <v>PE-3-4</v>
      </c>
      <c r="H436" s="17" t="s">
        <v>609</v>
      </c>
      <c r="I436" s="13" t="str">
        <f t="shared" si="38"/>
        <v>N</v>
      </c>
      <c r="J436" s="13"/>
      <c r="K436" s="13" t="str">
        <f>_xlfn.IFNA(VLOOKUP(G436,'Ref-LI-SaaS Baseline'!$D$2:$G$128,3,FALSE),"")</f>
        <v/>
      </c>
      <c r="L436" s="13" t="str">
        <f t="shared" si="39"/>
        <v>N</v>
      </c>
      <c r="M436" s="13" t="str">
        <f>IFERROR(VLOOKUP(G436,'Important Notes'!I:I,1,FALSE)," ")</f>
        <v xml:space="preserve"> </v>
      </c>
      <c r="N436" s="13" t="str">
        <f t="shared" si="40"/>
        <v>N</v>
      </c>
      <c r="O436" s="13" t="str">
        <f>IFERROR(VLOOKUP(G436,'Important Notes'!D:D,1,FALSE)," ")</f>
        <v xml:space="preserve"> </v>
      </c>
      <c r="P436" s="13" t="str">
        <f>VLOOKUP(D436,'Ref-NIST 800-53 (Rev. 4)'!A:D,4,FALSE)</f>
        <v>P1</v>
      </c>
      <c r="Q436" s="13" t="s">
        <v>1152</v>
      </c>
    </row>
    <row r="437" spans="1:17">
      <c r="A437" s="13" t="str">
        <f t="shared" si="37"/>
        <v>PE</v>
      </c>
      <c r="B437" s="13" t="str">
        <f>VLOOKUP(A437,'Ref-Families'!A:B,2,FALSE)</f>
        <v xml:space="preserve"> Physical and Environmental Protection</v>
      </c>
      <c r="C437" s="13" t="str">
        <f>TRIM(VLOOKUP(D437,'Ref-NIST 800-53 (Rev. 4)'!A:C,3,FALSE))</f>
        <v>PHYSICAL ACCESS CONTROL</v>
      </c>
      <c r="D437" s="12" t="s">
        <v>153</v>
      </c>
      <c r="E437" s="13" t="str">
        <f>TRIM(VLOOKUP(G437,'Ref-ALL NIST 800-53 Controls'!A:F,6,FALSE))</f>
        <v>TAMPER PROTECTION</v>
      </c>
      <c r="F437" s="55">
        <v>5</v>
      </c>
      <c r="G437" s="2" t="str">
        <f t="shared" si="36"/>
        <v>PE-3-5</v>
      </c>
      <c r="H437" s="17" t="s">
        <v>157</v>
      </c>
      <c r="I437" s="13" t="str">
        <f t="shared" si="38"/>
        <v>N</v>
      </c>
      <c r="J437" s="13"/>
      <c r="K437" s="13" t="str">
        <f>_xlfn.IFNA(VLOOKUP(G437,'Ref-LI-SaaS Baseline'!$D$2:$G$128,3,FALSE),"")</f>
        <v/>
      </c>
      <c r="L437" s="13" t="str">
        <f t="shared" si="39"/>
        <v>N</v>
      </c>
      <c r="M437" s="13" t="str">
        <f>IFERROR(VLOOKUP(G437,'Important Notes'!I:I,1,FALSE)," ")</f>
        <v xml:space="preserve"> </v>
      </c>
      <c r="N437" s="13" t="str">
        <f t="shared" si="40"/>
        <v>N</v>
      </c>
      <c r="O437" s="13" t="str">
        <f>IFERROR(VLOOKUP(G437,'Important Notes'!D:D,1,FALSE)," ")</f>
        <v xml:space="preserve"> </v>
      </c>
      <c r="P437" s="13" t="str">
        <f>VLOOKUP(D437,'Ref-NIST 800-53 (Rev. 4)'!A:D,4,FALSE)</f>
        <v>P1</v>
      </c>
      <c r="Q437" s="13" t="s">
        <v>1152</v>
      </c>
    </row>
    <row r="438" spans="1:17">
      <c r="A438" s="13" t="str">
        <f t="shared" si="37"/>
        <v>PE</v>
      </c>
      <c r="B438" s="13" t="str">
        <f>VLOOKUP(A438,'Ref-Families'!A:B,2,FALSE)</f>
        <v xml:space="preserve"> Physical and Environmental Protection</v>
      </c>
      <c r="C438" s="13" t="str">
        <f>TRIM(VLOOKUP(D438,'Ref-NIST 800-53 (Rev. 4)'!A:C,3,FALSE))</f>
        <v>PHYSICAL ACCESS CONTROL</v>
      </c>
      <c r="D438" s="12" t="s">
        <v>153</v>
      </c>
      <c r="E438" s="13" t="str">
        <f>TRIM(VLOOKUP(G438,'Ref-ALL NIST 800-53 Controls'!A:F,6,FALSE))</f>
        <v>FACILITY PENETRATION TESTING</v>
      </c>
      <c r="F438" s="55">
        <v>6</v>
      </c>
      <c r="G438" s="2" t="str">
        <f t="shared" si="36"/>
        <v>PE-3-6</v>
      </c>
      <c r="H438" s="17" t="s">
        <v>158</v>
      </c>
      <c r="I438" s="13" t="str">
        <f t="shared" si="38"/>
        <v>N</v>
      </c>
      <c r="J438" s="13"/>
      <c r="K438" s="13" t="str">
        <f>_xlfn.IFNA(VLOOKUP(G438,'Ref-LI-SaaS Baseline'!$D$2:$G$128,3,FALSE),"")</f>
        <v/>
      </c>
      <c r="L438" s="13" t="str">
        <f t="shared" si="39"/>
        <v>N</v>
      </c>
      <c r="M438" s="13" t="str">
        <f>IFERROR(VLOOKUP(G438,'Important Notes'!I:I,1,FALSE)," ")</f>
        <v xml:space="preserve"> </v>
      </c>
      <c r="N438" s="13" t="str">
        <f t="shared" si="40"/>
        <v>N</v>
      </c>
      <c r="O438" s="13" t="str">
        <f>IFERROR(VLOOKUP(G438,'Important Notes'!D:D,1,FALSE)," ")</f>
        <v xml:space="preserve"> </v>
      </c>
      <c r="P438" s="13" t="str">
        <f>VLOOKUP(D438,'Ref-NIST 800-53 (Rev. 4)'!A:D,4,FALSE)</f>
        <v>P1</v>
      </c>
      <c r="Q438" s="13" t="s">
        <v>1152</v>
      </c>
    </row>
    <row r="439" spans="1:17">
      <c r="A439" s="13" t="str">
        <f t="shared" si="37"/>
        <v>PE</v>
      </c>
      <c r="B439" s="13" t="str">
        <f>VLOOKUP(A439,'Ref-Families'!A:B,2,FALSE)</f>
        <v xml:space="preserve"> Physical and Environmental Protection</v>
      </c>
      <c r="C439" s="13" t="str">
        <f>TRIM(VLOOKUP(D439,'Ref-NIST 800-53 (Rev. 4)'!A:C,3,FALSE))</f>
        <v>ACCESS CONTROL FOR TRANSMISSION MEDIUM</v>
      </c>
      <c r="D439" s="12" t="s">
        <v>431</v>
      </c>
      <c r="E439" s="13" t="str">
        <f>TRIM(VLOOKUP(G439,'Ref-ALL NIST 800-53 Controls'!A:F,6,FALSE))</f>
        <v/>
      </c>
      <c r="F439" s="56">
        <v>0</v>
      </c>
      <c r="G439" s="2" t="str">
        <f t="shared" si="36"/>
        <v>PE-4-0</v>
      </c>
      <c r="H439" s="17" t="s">
        <v>688</v>
      </c>
      <c r="I439" s="13" t="str">
        <f t="shared" si="38"/>
        <v>N</v>
      </c>
      <c r="J439" s="13"/>
      <c r="K439" s="13" t="str">
        <f>_xlfn.IFNA(VLOOKUP(G439,'Ref-LI-SaaS Baseline'!$D$2:$G$128,3,FALSE),"")</f>
        <v/>
      </c>
      <c r="L439" s="13" t="str">
        <f t="shared" si="39"/>
        <v>Y</v>
      </c>
      <c r="M439" s="13" t="str">
        <f>IFERROR(VLOOKUP(G439,'Important Notes'!I:I,1,FALSE)," ")</f>
        <v>PE-4-0</v>
      </c>
      <c r="N439" s="13" t="str">
        <f t="shared" si="40"/>
        <v>Y</v>
      </c>
      <c r="O439" s="13" t="str">
        <f>IFERROR(VLOOKUP(G439,'Important Notes'!D:D,1,FALSE)," ")</f>
        <v>PE-4-0</v>
      </c>
      <c r="P439" s="13" t="str">
        <f>VLOOKUP(D439,'Ref-NIST 800-53 (Rev. 4)'!A:D,4,FALSE)</f>
        <v>P1</v>
      </c>
      <c r="Q439" s="13" t="s">
        <v>1152</v>
      </c>
    </row>
    <row r="440" spans="1:17">
      <c r="A440" s="13" t="str">
        <f t="shared" si="37"/>
        <v>PE</v>
      </c>
      <c r="B440" s="13" t="str">
        <f>VLOOKUP(A440,'Ref-Families'!A:B,2,FALSE)</f>
        <v xml:space="preserve"> Physical and Environmental Protection</v>
      </c>
      <c r="C440" s="13" t="str">
        <f>TRIM(VLOOKUP(D440,'Ref-NIST 800-53 (Rev. 4)'!A:C,3,FALSE))</f>
        <v>ACCESS CONTROL FOR OUTPUT DEVICES</v>
      </c>
      <c r="D440" s="12" t="s">
        <v>433</v>
      </c>
      <c r="E440" s="13" t="str">
        <f>TRIM(VLOOKUP(G440,'Ref-ALL NIST 800-53 Controls'!A:F,6,FALSE))</f>
        <v/>
      </c>
      <c r="F440" s="55">
        <v>0</v>
      </c>
      <c r="G440" s="2" t="str">
        <f t="shared" si="36"/>
        <v>PE-5-0</v>
      </c>
      <c r="H440" s="17" t="s">
        <v>689</v>
      </c>
      <c r="I440" s="13" t="str">
        <f t="shared" si="38"/>
        <v>N</v>
      </c>
      <c r="J440" s="13"/>
      <c r="K440" s="13" t="str">
        <f>_xlfn.IFNA(VLOOKUP(G440,'Ref-LI-SaaS Baseline'!$D$2:$G$128,3,FALSE),"")</f>
        <v/>
      </c>
      <c r="L440" s="13" t="str">
        <f t="shared" si="39"/>
        <v>Y</v>
      </c>
      <c r="M440" s="13" t="str">
        <f>IFERROR(VLOOKUP(G440,'Important Notes'!I:I,1,FALSE)," ")</f>
        <v>PE-5-0</v>
      </c>
      <c r="N440" s="13" t="str">
        <f t="shared" si="40"/>
        <v>Y</v>
      </c>
      <c r="O440" s="13" t="str">
        <f>IFERROR(VLOOKUP(G440,'Important Notes'!D:D,1,FALSE)," ")</f>
        <v>PE-5-0</v>
      </c>
      <c r="P440" s="13" t="str">
        <f>VLOOKUP(D440,'Ref-NIST 800-53 (Rev. 4)'!A:D,4,FALSE)</f>
        <v>P2</v>
      </c>
      <c r="Q440" s="13" t="s">
        <v>1152</v>
      </c>
    </row>
    <row r="441" spans="1:17">
      <c r="A441" s="13" t="str">
        <f t="shared" si="37"/>
        <v>PE</v>
      </c>
      <c r="B441" s="13" t="str">
        <f>VLOOKUP(A441,'Ref-Families'!A:B,2,FALSE)</f>
        <v xml:space="preserve"> Physical and Environmental Protection</v>
      </c>
      <c r="C441" s="13" t="str">
        <f>TRIM(VLOOKUP(D441,'Ref-NIST 800-53 (Rev. 4)'!A:C,3,FALSE))</f>
        <v>ACCESS CONTROL FOR OUTPUT DEVICES</v>
      </c>
      <c r="D441" s="12" t="s">
        <v>433</v>
      </c>
      <c r="E441" s="13" t="str">
        <f>TRIM(VLOOKUP(G441,'Ref-ALL NIST 800-53 Controls'!A:F,6,FALSE))</f>
        <v>ACCESS TO OUTPUT BY AUTHORIZED INDIVIDUALS</v>
      </c>
      <c r="F441" s="55">
        <v>1</v>
      </c>
      <c r="G441" s="2" t="str">
        <f t="shared" si="36"/>
        <v>PE-5-1</v>
      </c>
      <c r="H441" s="17" t="s">
        <v>609</v>
      </c>
      <c r="I441" s="13" t="str">
        <f t="shared" si="38"/>
        <v>N</v>
      </c>
      <c r="J441" s="13"/>
      <c r="K441" s="13" t="str">
        <f>_xlfn.IFNA(VLOOKUP(G441,'Ref-LI-SaaS Baseline'!$D$2:$G$128,3,FALSE),"")</f>
        <v/>
      </c>
      <c r="L441" s="13" t="str">
        <f t="shared" si="39"/>
        <v>N</v>
      </c>
      <c r="M441" s="13" t="str">
        <f>IFERROR(VLOOKUP(G441,'Important Notes'!I:I,1,FALSE)," ")</f>
        <v xml:space="preserve"> </v>
      </c>
      <c r="N441" s="13" t="str">
        <f t="shared" si="40"/>
        <v>N</v>
      </c>
      <c r="O441" s="13" t="str">
        <f>IFERROR(VLOOKUP(G441,'Important Notes'!D:D,1,FALSE)," ")</f>
        <v xml:space="preserve"> </v>
      </c>
      <c r="P441" s="13" t="str">
        <f>VLOOKUP(D441,'Ref-NIST 800-53 (Rev. 4)'!A:D,4,FALSE)</f>
        <v>P2</v>
      </c>
      <c r="Q441" s="13" t="s">
        <v>1152</v>
      </c>
    </row>
    <row r="442" spans="1:17">
      <c r="A442" s="13" t="str">
        <f t="shared" si="37"/>
        <v>PE</v>
      </c>
      <c r="B442" s="13" t="str">
        <f>VLOOKUP(A442,'Ref-Families'!A:B,2,FALSE)</f>
        <v xml:space="preserve"> Physical and Environmental Protection</v>
      </c>
      <c r="C442" s="13" t="str">
        <f>TRIM(VLOOKUP(D442,'Ref-NIST 800-53 (Rev. 4)'!A:C,3,FALSE))</f>
        <v>ACCESS CONTROL FOR OUTPUT DEVICES</v>
      </c>
      <c r="D442" s="12" t="s">
        <v>433</v>
      </c>
      <c r="E442" s="13" t="str">
        <f>TRIM(VLOOKUP(G442,'Ref-ALL NIST 800-53 Controls'!A:F,6,FALSE))</f>
        <v>ACCESS TO OUTPUT BY INDIVIDUAL IDENTITY</v>
      </c>
      <c r="F442" s="55">
        <v>2</v>
      </c>
      <c r="G442" s="2" t="str">
        <f t="shared" si="36"/>
        <v>PE-5-2</v>
      </c>
      <c r="H442" s="17" t="s">
        <v>609</v>
      </c>
      <c r="I442" s="13" t="str">
        <f t="shared" si="38"/>
        <v>N</v>
      </c>
      <c r="J442" s="13"/>
      <c r="K442" s="13" t="str">
        <f>_xlfn.IFNA(VLOOKUP(G442,'Ref-LI-SaaS Baseline'!$D$2:$G$128,3,FALSE),"")</f>
        <v/>
      </c>
      <c r="L442" s="13" t="str">
        <f t="shared" si="39"/>
        <v>N</v>
      </c>
      <c r="M442" s="13" t="str">
        <f>IFERROR(VLOOKUP(G442,'Important Notes'!I:I,1,FALSE)," ")</f>
        <v xml:space="preserve"> </v>
      </c>
      <c r="N442" s="13" t="str">
        <f t="shared" si="40"/>
        <v>N</v>
      </c>
      <c r="O442" s="13" t="str">
        <f>IFERROR(VLOOKUP(G442,'Important Notes'!D:D,1,FALSE)," ")</f>
        <v xml:space="preserve"> </v>
      </c>
      <c r="P442" s="13" t="str">
        <f>VLOOKUP(D442,'Ref-NIST 800-53 (Rev. 4)'!A:D,4,FALSE)</f>
        <v>P2</v>
      </c>
      <c r="Q442" s="13" t="s">
        <v>1152</v>
      </c>
    </row>
    <row r="443" spans="1:17">
      <c r="A443" s="13" t="str">
        <f t="shared" si="37"/>
        <v>PE</v>
      </c>
      <c r="B443" s="13" t="str">
        <f>VLOOKUP(A443,'Ref-Families'!A:B,2,FALSE)</f>
        <v xml:space="preserve"> Physical and Environmental Protection</v>
      </c>
      <c r="C443" s="13" t="str">
        <f>TRIM(VLOOKUP(D443,'Ref-NIST 800-53 (Rev. 4)'!A:C,3,FALSE))</f>
        <v>ACCESS CONTROL FOR OUTPUT DEVICES</v>
      </c>
      <c r="D443" s="12" t="s">
        <v>433</v>
      </c>
      <c r="E443" s="13" t="str">
        <f>TRIM(VLOOKUP(G443,'Ref-ALL NIST 800-53 Controls'!A:F,6,FALSE))</f>
        <v>MARKING OUTPUT DEVICES</v>
      </c>
      <c r="F443" s="55">
        <v>3</v>
      </c>
      <c r="G443" s="2" t="str">
        <f t="shared" si="36"/>
        <v>PE-5-3</v>
      </c>
      <c r="H443" s="17" t="s">
        <v>609</v>
      </c>
      <c r="I443" s="13" t="str">
        <f t="shared" si="38"/>
        <v>N</v>
      </c>
      <c r="J443" s="13"/>
      <c r="K443" s="13" t="str">
        <f>_xlfn.IFNA(VLOOKUP(G443,'Ref-LI-SaaS Baseline'!$D$2:$G$128,3,FALSE),"")</f>
        <v/>
      </c>
      <c r="L443" s="13" t="str">
        <f t="shared" si="39"/>
        <v>N</v>
      </c>
      <c r="M443" s="13" t="str">
        <f>IFERROR(VLOOKUP(G443,'Important Notes'!I:I,1,FALSE)," ")</f>
        <v xml:space="preserve"> </v>
      </c>
      <c r="N443" s="13" t="str">
        <f t="shared" si="40"/>
        <v>N</v>
      </c>
      <c r="O443" s="13" t="str">
        <f>IFERROR(VLOOKUP(G443,'Important Notes'!D:D,1,FALSE)," ")</f>
        <v xml:space="preserve"> </v>
      </c>
      <c r="P443" s="13" t="str">
        <f>VLOOKUP(D443,'Ref-NIST 800-53 (Rev. 4)'!A:D,4,FALSE)</f>
        <v>P2</v>
      </c>
      <c r="Q443" s="13" t="s">
        <v>1152</v>
      </c>
    </row>
    <row r="444" spans="1:17">
      <c r="A444" s="13" t="str">
        <f t="shared" si="37"/>
        <v>PE</v>
      </c>
      <c r="B444" s="13" t="str">
        <f>VLOOKUP(A444,'Ref-Families'!A:B,2,FALSE)</f>
        <v xml:space="preserve"> Physical and Environmental Protection</v>
      </c>
      <c r="C444" s="13" t="str">
        <f>TRIM(VLOOKUP(D444,'Ref-NIST 800-53 (Rev. 4)'!A:C,3,FALSE))</f>
        <v>MONITORING PHYSICAL ACCESS</v>
      </c>
      <c r="D444" s="12" t="s">
        <v>159</v>
      </c>
      <c r="E444" s="13" t="str">
        <f>TRIM(VLOOKUP(G444,'Ref-ALL NIST 800-53 Controls'!A:F,6,FALSE))</f>
        <v/>
      </c>
      <c r="F444" s="55">
        <v>0</v>
      </c>
      <c r="G444" s="2" t="str">
        <f t="shared" si="36"/>
        <v>PE-6-0</v>
      </c>
      <c r="H444" s="17" t="s">
        <v>690</v>
      </c>
      <c r="I444" s="13" t="str">
        <f t="shared" si="38"/>
        <v>Y</v>
      </c>
      <c r="J444" s="13" t="str">
        <f t="shared" si="41"/>
        <v>PE-6-0</v>
      </c>
      <c r="K444" s="13" t="str">
        <f>_xlfn.IFNA(VLOOKUP(G444,'Ref-LI-SaaS Baseline'!$D$2:$G$128,3,FALSE),"")</f>
        <v>Document and Assess (Conditional)</v>
      </c>
      <c r="L444" s="13" t="str">
        <f t="shared" si="39"/>
        <v>Y</v>
      </c>
      <c r="M444" s="13" t="str">
        <f>IFERROR(VLOOKUP(G444,'Important Notes'!I:I,1,FALSE)," ")</f>
        <v>PE-6-0</v>
      </c>
      <c r="N444" s="13" t="str">
        <f t="shared" si="40"/>
        <v>Y</v>
      </c>
      <c r="O444" s="13" t="str">
        <f>IFERROR(VLOOKUP(G444,'Important Notes'!D:D,1,FALSE)," ")</f>
        <v>PE-6-0</v>
      </c>
      <c r="P444" s="13" t="str">
        <f>VLOOKUP(D444,'Ref-NIST 800-53 (Rev. 4)'!A:D,4,FALSE)</f>
        <v>P1</v>
      </c>
      <c r="Q444" s="13" t="s">
        <v>1152</v>
      </c>
    </row>
    <row r="445" spans="1:17">
      <c r="A445" s="13" t="str">
        <f t="shared" si="37"/>
        <v>PE</v>
      </c>
      <c r="B445" s="13" t="str">
        <f>VLOOKUP(A445,'Ref-Families'!A:B,2,FALSE)</f>
        <v xml:space="preserve"> Physical and Environmental Protection</v>
      </c>
      <c r="C445" s="13" t="str">
        <f>TRIM(VLOOKUP(D445,'Ref-NIST 800-53 (Rev. 4)'!A:C,3,FALSE))</f>
        <v>MONITORING PHYSICAL ACCESS</v>
      </c>
      <c r="D445" s="12" t="s">
        <v>159</v>
      </c>
      <c r="E445" s="13" t="str">
        <f>TRIM(VLOOKUP(G445,'Ref-ALL NIST 800-53 Controls'!A:F,6,FALSE))</f>
        <v>INTRUSION ALARMS / SURVEILLANCE EQUIPMENT</v>
      </c>
      <c r="F445" s="55">
        <v>1</v>
      </c>
      <c r="G445" s="2" t="str">
        <f t="shared" si="36"/>
        <v>PE-6-1</v>
      </c>
      <c r="H445" s="17" t="s">
        <v>609</v>
      </c>
      <c r="I445" s="13" t="str">
        <f t="shared" si="38"/>
        <v>N</v>
      </c>
      <c r="J445" s="13"/>
      <c r="K445" s="13" t="str">
        <f>_xlfn.IFNA(VLOOKUP(G445,'Ref-LI-SaaS Baseline'!$D$2:$G$128,3,FALSE),"")</f>
        <v/>
      </c>
      <c r="L445" s="13" t="str">
        <f t="shared" si="39"/>
        <v>Y</v>
      </c>
      <c r="M445" s="13" t="str">
        <f>IFERROR(VLOOKUP(G445,'Important Notes'!I:I,1,FALSE)," ")</f>
        <v>PE-6-1</v>
      </c>
      <c r="N445" s="13" t="str">
        <f t="shared" si="40"/>
        <v>Y</v>
      </c>
      <c r="O445" s="13" t="str">
        <f>IFERROR(VLOOKUP(G445,'Important Notes'!D:D,1,FALSE)," ")</f>
        <v>PE-6-1</v>
      </c>
      <c r="P445" s="13" t="str">
        <f>VLOOKUP(D445,'Ref-NIST 800-53 (Rev. 4)'!A:D,4,FALSE)</f>
        <v>P1</v>
      </c>
      <c r="Q445" s="13" t="s">
        <v>1152</v>
      </c>
    </row>
    <row r="446" spans="1:17">
      <c r="A446" s="13" t="str">
        <f t="shared" si="37"/>
        <v>PE</v>
      </c>
      <c r="B446" s="13" t="str">
        <f>VLOOKUP(A446,'Ref-Families'!A:B,2,FALSE)</f>
        <v xml:space="preserve"> Physical and Environmental Protection</v>
      </c>
      <c r="C446" s="13" t="str">
        <f>TRIM(VLOOKUP(D446,'Ref-NIST 800-53 (Rev. 4)'!A:C,3,FALSE))</f>
        <v>MONITORING PHYSICAL ACCESS</v>
      </c>
      <c r="D446" s="12" t="s">
        <v>159</v>
      </c>
      <c r="E446" s="13" t="str">
        <f>TRIM(VLOOKUP(G446,'Ref-ALL NIST 800-53 Controls'!A:F,6,FALSE))</f>
        <v>AUTOMATED INTRUSION RECOGNITION / RESPONSES</v>
      </c>
      <c r="F446" s="55">
        <v>2</v>
      </c>
      <c r="G446" s="2" t="str">
        <f t="shared" si="36"/>
        <v>PE-6-2</v>
      </c>
      <c r="H446" s="17" t="s">
        <v>15</v>
      </c>
      <c r="I446" s="13" t="str">
        <f t="shared" si="38"/>
        <v>N</v>
      </c>
      <c r="J446" s="13"/>
      <c r="K446" s="13" t="str">
        <f>_xlfn.IFNA(VLOOKUP(G446,'Ref-LI-SaaS Baseline'!$D$2:$G$128,3,FALSE),"")</f>
        <v/>
      </c>
      <c r="L446" s="13" t="str">
        <f t="shared" si="39"/>
        <v>N</v>
      </c>
      <c r="M446" s="13" t="str">
        <f>IFERROR(VLOOKUP(G446,'Important Notes'!I:I,1,FALSE)," ")</f>
        <v xml:space="preserve"> </v>
      </c>
      <c r="N446" s="13" t="str">
        <f t="shared" si="40"/>
        <v>N</v>
      </c>
      <c r="O446" s="13" t="str">
        <f>IFERROR(VLOOKUP(G446,'Important Notes'!D:D,1,FALSE)," ")</f>
        <v xml:space="preserve"> </v>
      </c>
      <c r="P446" s="13" t="str">
        <f>VLOOKUP(D446,'Ref-NIST 800-53 (Rev. 4)'!A:D,4,FALSE)</f>
        <v>P1</v>
      </c>
      <c r="Q446" s="13" t="s">
        <v>1152</v>
      </c>
    </row>
    <row r="447" spans="1:17">
      <c r="A447" s="13" t="str">
        <f t="shared" si="37"/>
        <v>PE</v>
      </c>
      <c r="B447" s="13" t="str">
        <f>VLOOKUP(A447,'Ref-Families'!A:B,2,FALSE)</f>
        <v xml:space="preserve"> Physical and Environmental Protection</v>
      </c>
      <c r="C447" s="13" t="str">
        <f>TRIM(VLOOKUP(D447,'Ref-NIST 800-53 (Rev. 4)'!A:C,3,FALSE))</f>
        <v>MONITORING PHYSICAL ACCESS</v>
      </c>
      <c r="D447" s="12" t="s">
        <v>159</v>
      </c>
      <c r="E447" s="13" t="str">
        <f>TRIM(VLOOKUP(G447,'Ref-ALL NIST 800-53 Controls'!A:F,6,FALSE))</f>
        <v>VIDEO SURVEILLANCE</v>
      </c>
      <c r="F447" s="55">
        <v>3</v>
      </c>
      <c r="G447" s="2" t="str">
        <f t="shared" si="36"/>
        <v>PE-6-3</v>
      </c>
      <c r="H447" s="17" t="s">
        <v>609</v>
      </c>
      <c r="I447" s="13" t="str">
        <f t="shared" si="38"/>
        <v>N</v>
      </c>
      <c r="J447" s="13"/>
      <c r="K447" s="13" t="str">
        <f>_xlfn.IFNA(VLOOKUP(G447,'Ref-LI-SaaS Baseline'!$D$2:$G$128,3,FALSE),"")</f>
        <v/>
      </c>
      <c r="L447" s="13" t="str">
        <f t="shared" si="39"/>
        <v>N</v>
      </c>
      <c r="M447" s="13" t="str">
        <f>IFERROR(VLOOKUP(G447,'Important Notes'!I:I,1,FALSE)," ")</f>
        <v xml:space="preserve"> </v>
      </c>
      <c r="N447" s="13" t="str">
        <f t="shared" si="40"/>
        <v>N</v>
      </c>
      <c r="O447" s="13" t="str">
        <f>IFERROR(VLOOKUP(G447,'Important Notes'!D:D,1,FALSE)," ")</f>
        <v xml:space="preserve"> </v>
      </c>
      <c r="P447" s="13" t="str">
        <f>VLOOKUP(D447,'Ref-NIST 800-53 (Rev. 4)'!A:D,4,FALSE)</f>
        <v>P1</v>
      </c>
      <c r="Q447" s="13" t="s">
        <v>1152</v>
      </c>
    </row>
    <row r="448" spans="1:17">
      <c r="A448" s="13" t="str">
        <f t="shared" si="37"/>
        <v>PE</v>
      </c>
      <c r="B448" s="13" t="str">
        <f>VLOOKUP(A448,'Ref-Families'!A:B,2,FALSE)</f>
        <v xml:space="preserve"> Physical and Environmental Protection</v>
      </c>
      <c r="C448" s="13" t="str">
        <f>TRIM(VLOOKUP(D448,'Ref-NIST 800-53 (Rev. 4)'!A:C,3,FALSE))</f>
        <v>MONITORING PHYSICAL ACCESS</v>
      </c>
      <c r="D448" s="12" t="s">
        <v>159</v>
      </c>
      <c r="E448" s="13" t="str">
        <f>TRIM(VLOOKUP(G448,'Ref-ALL NIST 800-53 Controls'!A:F,6,FALSE))</f>
        <v>MONITORING PHYSICAL ACCESS TO INFORMATION SYSTEMS</v>
      </c>
      <c r="F448" s="55">
        <v>4</v>
      </c>
      <c r="G448" s="2" t="str">
        <f t="shared" si="36"/>
        <v>PE-6-4</v>
      </c>
      <c r="H448" s="17" t="s">
        <v>160</v>
      </c>
      <c r="I448" s="13" t="str">
        <f t="shared" si="38"/>
        <v>N</v>
      </c>
      <c r="J448" s="13"/>
      <c r="K448" s="13" t="str">
        <f>_xlfn.IFNA(VLOOKUP(G448,'Ref-LI-SaaS Baseline'!$D$2:$G$128,3,FALSE),"")</f>
        <v/>
      </c>
      <c r="L448" s="13" t="str">
        <f t="shared" si="39"/>
        <v>N</v>
      </c>
      <c r="M448" s="13" t="str">
        <f>IFERROR(VLOOKUP(G448,'Important Notes'!I:I,1,FALSE)," ")</f>
        <v xml:space="preserve"> </v>
      </c>
      <c r="N448" s="13" t="str">
        <f t="shared" si="40"/>
        <v>Y</v>
      </c>
      <c r="O448" s="13" t="str">
        <f>IFERROR(VLOOKUP(G448,'Important Notes'!D:D,1,FALSE)," ")</f>
        <v>PE-6-4</v>
      </c>
      <c r="P448" s="13" t="str">
        <f>VLOOKUP(D448,'Ref-NIST 800-53 (Rev. 4)'!A:D,4,FALSE)</f>
        <v>P1</v>
      </c>
      <c r="Q448" s="13" t="s">
        <v>1152</v>
      </c>
    </row>
    <row r="449" spans="1:17">
      <c r="A449" s="13" t="str">
        <f t="shared" si="37"/>
        <v>PE</v>
      </c>
      <c r="B449" s="13" t="str">
        <f>VLOOKUP(A449,'Ref-Families'!A:B,2,FALSE)</f>
        <v xml:space="preserve"> Physical and Environmental Protection</v>
      </c>
      <c r="C449" s="13" t="str">
        <f>TRIM(VLOOKUP(D449,'Ref-NIST 800-53 (Rev. 4)'!A:C,3,FALSE))</f>
        <v>VISITOR ACCESS RECORDS</v>
      </c>
      <c r="D449" s="12" t="s">
        <v>438</v>
      </c>
      <c r="E449" s="13" t="str">
        <f>TRIM(VLOOKUP(G449,'Ref-ALL NIST 800-53 Controls'!A:F,6,FALSE))</f>
        <v/>
      </c>
      <c r="F449" s="55">
        <v>0</v>
      </c>
      <c r="G449" s="2" t="str">
        <f t="shared" si="36"/>
        <v>PE-8-0</v>
      </c>
      <c r="H449" s="17" t="s">
        <v>609</v>
      </c>
      <c r="I449" s="13" t="str">
        <f t="shared" si="38"/>
        <v>Y</v>
      </c>
      <c r="J449" s="13" t="str">
        <f t="shared" si="41"/>
        <v>PE-8-0</v>
      </c>
      <c r="K449" s="13" t="str">
        <f>_xlfn.IFNA(VLOOKUP(G449,'Ref-LI-SaaS Baseline'!$D$2:$G$128,3,FALSE),"")</f>
        <v>Document and Assess (Conditional)</v>
      </c>
      <c r="L449" s="13" t="str">
        <f t="shared" si="39"/>
        <v>Y</v>
      </c>
      <c r="M449" s="13" t="str">
        <f>IFERROR(VLOOKUP(G449,'Important Notes'!I:I,1,FALSE)," ")</f>
        <v>PE-8-0</v>
      </c>
      <c r="N449" s="13" t="str">
        <f t="shared" si="40"/>
        <v>Y</v>
      </c>
      <c r="O449" s="13" t="str">
        <f>IFERROR(VLOOKUP(G449,'Important Notes'!D:D,1,FALSE)," ")</f>
        <v>PE-8-0</v>
      </c>
      <c r="P449" s="13" t="str">
        <f>VLOOKUP(D449,'Ref-NIST 800-53 (Rev. 4)'!A:D,4,FALSE)</f>
        <v>P3</v>
      </c>
      <c r="Q449" s="13" t="s">
        <v>1152</v>
      </c>
    </row>
    <row r="450" spans="1:17">
      <c r="A450" s="13" t="str">
        <f t="shared" si="37"/>
        <v>PE</v>
      </c>
      <c r="B450" s="13" t="str">
        <f>VLOOKUP(A450,'Ref-Families'!A:B,2,FALSE)</f>
        <v xml:space="preserve"> Physical and Environmental Protection</v>
      </c>
      <c r="C450" s="13" t="str">
        <f>TRIM(VLOOKUP(D450,'Ref-NIST 800-53 (Rev. 4)'!A:C,3,FALSE))</f>
        <v>VISITOR ACCESS RECORDS</v>
      </c>
      <c r="D450" s="12" t="s">
        <v>438</v>
      </c>
      <c r="E450" s="13" t="str">
        <f>TRIM(VLOOKUP(G450,'Ref-ALL NIST 800-53 Controls'!A:F,6,FALSE))</f>
        <v>AUTOMATED RECORDS MAINTENANCE / REVIEW</v>
      </c>
      <c r="F450" s="55">
        <v>1</v>
      </c>
      <c r="G450" s="2" t="str">
        <f t="shared" ref="G450:G513" si="42">CONCATENATE(D450,"-",F450)</f>
        <v>PE-8-1</v>
      </c>
      <c r="H450" s="17" t="s">
        <v>609</v>
      </c>
      <c r="I450" s="13" t="str">
        <f t="shared" si="38"/>
        <v>N</v>
      </c>
      <c r="J450" s="13"/>
      <c r="K450" s="13" t="str">
        <f>_xlfn.IFNA(VLOOKUP(G450,'Ref-LI-SaaS Baseline'!$D$2:$G$128,3,FALSE),"")</f>
        <v/>
      </c>
      <c r="L450" s="13" t="str">
        <f t="shared" si="39"/>
        <v>N</v>
      </c>
      <c r="M450" s="13" t="str">
        <f>IFERROR(VLOOKUP(G450,'Important Notes'!I:I,1,FALSE)," ")</f>
        <v xml:space="preserve"> </v>
      </c>
      <c r="N450" s="13" t="str">
        <f t="shared" si="40"/>
        <v>Y</v>
      </c>
      <c r="O450" s="13" t="str">
        <f>IFERROR(VLOOKUP(G450,'Important Notes'!D:D,1,FALSE)," ")</f>
        <v>PE-8-1</v>
      </c>
      <c r="P450" s="13" t="str">
        <f>VLOOKUP(D450,'Ref-NIST 800-53 (Rev. 4)'!A:D,4,FALSE)</f>
        <v>P3</v>
      </c>
      <c r="Q450" s="13" t="s">
        <v>1152</v>
      </c>
    </row>
    <row r="451" spans="1:17">
      <c r="A451" s="13" t="str">
        <f t="shared" ref="A451:A514" si="43">LEFT(D451,2)</f>
        <v>PE</v>
      </c>
      <c r="B451" s="13" t="str">
        <f>VLOOKUP(A451,'Ref-Families'!A:B,2,FALSE)</f>
        <v xml:space="preserve"> Physical and Environmental Protection</v>
      </c>
      <c r="C451" s="13" t="str">
        <f>TRIM(VLOOKUP(D451,'Ref-NIST 800-53 (Rev. 4)'!A:C,3,FALSE))</f>
        <v>VISITOR ACCESS RECORDS</v>
      </c>
      <c r="D451" s="12" t="s">
        <v>438</v>
      </c>
      <c r="E451" s="13" t="str">
        <f>TRIM(VLOOKUP(G451,'Ref-ALL NIST 800-53 Controls'!A:F,6,FALSE))</f>
        <v>PHYSICAL ACCESS RECORDS</v>
      </c>
      <c r="F451" s="55">
        <v>2</v>
      </c>
      <c r="G451" s="2" t="str">
        <f t="shared" si="42"/>
        <v>PE-8-2</v>
      </c>
      <c r="H451" s="17" t="s">
        <v>611</v>
      </c>
      <c r="I451" s="13" t="str">
        <f t="shared" ref="I451:I514" si="44">IF(J451 = "", "N", "Y")</f>
        <v>N</v>
      </c>
      <c r="J451" s="13"/>
      <c r="K451" s="13" t="str">
        <f>_xlfn.IFNA(VLOOKUP(G451,'Ref-LI-SaaS Baseline'!$D$2:$G$128,3,FALSE),"")</f>
        <v/>
      </c>
      <c r="L451" s="13" t="str">
        <f t="shared" ref="L451:L514" si="45">IF(M451=" ","N","Y")</f>
        <v>N</v>
      </c>
      <c r="M451" s="13" t="str">
        <f>IFERROR(VLOOKUP(G451,'Important Notes'!I:I,1,FALSE)," ")</f>
        <v xml:space="preserve"> </v>
      </c>
      <c r="N451" s="13" t="str">
        <f t="shared" ref="N451:N514" si="46">IF(O451= " ", "N", "Y")</f>
        <v>N</v>
      </c>
      <c r="O451" s="13" t="str">
        <f>IFERROR(VLOOKUP(G451,'Important Notes'!D:D,1,FALSE)," ")</f>
        <v xml:space="preserve"> </v>
      </c>
      <c r="P451" s="13" t="str">
        <f>VLOOKUP(D451,'Ref-NIST 800-53 (Rev. 4)'!A:D,4,FALSE)</f>
        <v>P3</v>
      </c>
      <c r="Q451" s="13" t="s">
        <v>1152</v>
      </c>
    </row>
    <row r="452" spans="1:17">
      <c r="A452" s="13" t="str">
        <f t="shared" si="43"/>
        <v>PE</v>
      </c>
      <c r="B452" s="13" t="str">
        <f>VLOOKUP(A452,'Ref-Families'!A:B,2,FALSE)</f>
        <v xml:space="preserve"> Physical and Environmental Protection</v>
      </c>
      <c r="C452" s="13" t="str">
        <f>TRIM(VLOOKUP(D452,'Ref-NIST 800-53 (Rev. 4)'!A:C,3,FALSE))</f>
        <v>POWER EQUIPMENT AND CABLING</v>
      </c>
      <c r="D452" s="12" t="s">
        <v>441</v>
      </c>
      <c r="E452" s="13" t="str">
        <f>TRIM(VLOOKUP(G452,'Ref-ALL NIST 800-53 Controls'!A:F,6,FALSE))</f>
        <v/>
      </c>
      <c r="F452" s="55">
        <v>0</v>
      </c>
      <c r="G452" s="2" t="str">
        <f t="shared" si="42"/>
        <v>PE-9-0</v>
      </c>
      <c r="H452" s="17" t="s">
        <v>431</v>
      </c>
      <c r="I452" s="13" t="str">
        <f t="shared" si="44"/>
        <v>N</v>
      </c>
      <c r="J452" s="13"/>
      <c r="K452" s="13" t="str">
        <f>_xlfn.IFNA(VLOOKUP(G452,'Ref-LI-SaaS Baseline'!$D$2:$G$128,3,FALSE),"")</f>
        <v/>
      </c>
      <c r="L452" s="13" t="str">
        <f t="shared" si="45"/>
        <v>Y</v>
      </c>
      <c r="M452" s="13" t="str">
        <f>IFERROR(VLOOKUP(G452,'Important Notes'!I:I,1,FALSE)," ")</f>
        <v>PE-9-0</v>
      </c>
      <c r="N452" s="13" t="str">
        <f t="shared" si="46"/>
        <v>Y</v>
      </c>
      <c r="O452" s="13" t="str">
        <f>IFERROR(VLOOKUP(G452,'Important Notes'!D:D,1,FALSE)," ")</f>
        <v>PE-9-0</v>
      </c>
      <c r="P452" s="13" t="str">
        <f>VLOOKUP(D452,'Ref-NIST 800-53 (Rev. 4)'!A:D,4,FALSE)</f>
        <v>P1</v>
      </c>
      <c r="Q452" s="13" t="s">
        <v>1152</v>
      </c>
    </row>
    <row r="453" spans="1:17">
      <c r="A453" s="13" t="str">
        <f t="shared" si="43"/>
        <v>PE</v>
      </c>
      <c r="B453" s="13" t="str">
        <f>VLOOKUP(A453,'Ref-Families'!A:B,2,FALSE)</f>
        <v xml:space="preserve"> Physical and Environmental Protection</v>
      </c>
      <c r="C453" s="13" t="str">
        <f>TRIM(VLOOKUP(D453,'Ref-NIST 800-53 (Rev. 4)'!A:C,3,FALSE))</f>
        <v>POWER EQUIPMENT AND CABLING</v>
      </c>
      <c r="D453" s="12" t="s">
        <v>441</v>
      </c>
      <c r="E453" s="13" t="str">
        <f>TRIM(VLOOKUP(G453,'Ref-ALL NIST 800-53 Controls'!A:F,6,FALSE))</f>
        <v>REDUNDANT CABLING</v>
      </c>
      <c r="F453" s="55">
        <v>1</v>
      </c>
      <c r="G453" s="2" t="str">
        <f t="shared" si="42"/>
        <v>PE-9-1</v>
      </c>
      <c r="H453" s="17" t="s">
        <v>609</v>
      </c>
      <c r="I453" s="13" t="str">
        <f t="shared" si="44"/>
        <v>N</v>
      </c>
      <c r="J453" s="13"/>
      <c r="K453" s="13" t="str">
        <f>_xlfn.IFNA(VLOOKUP(G453,'Ref-LI-SaaS Baseline'!$D$2:$G$128,3,FALSE),"")</f>
        <v/>
      </c>
      <c r="L453" s="13" t="str">
        <f t="shared" si="45"/>
        <v>N</v>
      </c>
      <c r="M453" s="13" t="str">
        <f>IFERROR(VLOOKUP(G453,'Important Notes'!I:I,1,FALSE)," ")</f>
        <v xml:space="preserve"> </v>
      </c>
      <c r="N453" s="13" t="str">
        <f t="shared" si="46"/>
        <v>N</v>
      </c>
      <c r="O453" s="13" t="str">
        <f>IFERROR(VLOOKUP(G453,'Important Notes'!D:D,1,FALSE)," ")</f>
        <v xml:space="preserve"> </v>
      </c>
      <c r="P453" s="13" t="str">
        <f>VLOOKUP(D453,'Ref-NIST 800-53 (Rev. 4)'!A:D,4,FALSE)</f>
        <v>P1</v>
      </c>
      <c r="Q453" s="13" t="s">
        <v>1152</v>
      </c>
    </row>
    <row r="454" spans="1:17">
      <c r="A454" s="13" t="str">
        <f t="shared" si="43"/>
        <v>PE</v>
      </c>
      <c r="B454" s="13" t="str">
        <f>VLOOKUP(A454,'Ref-Families'!A:B,2,FALSE)</f>
        <v xml:space="preserve"> Physical and Environmental Protection</v>
      </c>
      <c r="C454" s="13" t="str">
        <f>TRIM(VLOOKUP(D454,'Ref-NIST 800-53 (Rev. 4)'!A:C,3,FALSE))</f>
        <v>POWER EQUIPMENT AND CABLING</v>
      </c>
      <c r="D454" s="12" t="s">
        <v>441</v>
      </c>
      <c r="E454" s="13" t="str">
        <f>TRIM(VLOOKUP(G454,'Ref-ALL NIST 800-53 Controls'!A:F,6,FALSE))</f>
        <v>AUTOMATIC VOLTAGE CONTROLS</v>
      </c>
      <c r="F454" s="55">
        <v>2</v>
      </c>
      <c r="G454" s="2" t="str">
        <f t="shared" si="42"/>
        <v>PE-9-2</v>
      </c>
      <c r="H454" s="17" t="s">
        <v>609</v>
      </c>
      <c r="I454" s="13" t="str">
        <f t="shared" si="44"/>
        <v>N</v>
      </c>
      <c r="J454" s="13"/>
      <c r="K454" s="13" t="str">
        <f>_xlfn.IFNA(VLOOKUP(G454,'Ref-LI-SaaS Baseline'!$D$2:$G$128,3,FALSE),"")</f>
        <v/>
      </c>
      <c r="L454" s="13" t="str">
        <f t="shared" si="45"/>
        <v>N</v>
      </c>
      <c r="M454" s="13" t="str">
        <f>IFERROR(VLOOKUP(G454,'Important Notes'!I:I,1,FALSE)," ")</f>
        <v xml:space="preserve"> </v>
      </c>
      <c r="N454" s="13" t="str">
        <f t="shared" si="46"/>
        <v>N</v>
      </c>
      <c r="O454" s="13" t="str">
        <f>IFERROR(VLOOKUP(G454,'Important Notes'!D:D,1,FALSE)," ")</f>
        <v xml:space="preserve"> </v>
      </c>
      <c r="P454" s="13" t="str">
        <f>VLOOKUP(D454,'Ref-NIST 800-53 (Rev. 4)'!A:D,4,FALSE)</f>
        <v>P1</v>
      </c>
      <c r="Q454" s="13" t="s">
        <v>1152</v>
      </c>
    </row>
    <row r="455" spans="1:17">
      <c r="A455" s="13" t="str">
        <f t="shared" si="43"/>
        <v>PE</v>
      </c>
      <c r="B455" s="13" t="str">
        <f>VLOOKUP(A455,'Ref-Families'!A:B,2,FALSE)</f>
        <v xml:space="preserve"> Physical and Environmental Protection</v>
      </c>
      <c r="C455" s="13" t="str">
        <f>TRIM(VLOOKUP(D455,'Ref-NIST 800-53 (Rev. 4)'!A:C,3,FALSE))</f>
        <v>EMERGENCY SHUTOFF</v>
      </c>
      <c r="D455" s="12" t="s">
        <v>443</v>
      </c>
      <c r="E455" s="13" t="str">
        <f>TRIM(VLOOKUP(G455,'Ref-ALL NIST 800-53 Controls'!A:F,6,FALSE))</f>
        <v/>
      </c>
      <c r="F455" s="55">
        <v>0</v>
      </c>
      <c r="G455" s="2" t="str">
        <f t="shared" si="42"/>
        <v>PE-10-0</v>
      </c>
      <c r="H455" s="17" t="s">
        <v>455</v>
      </c>
      <c r="I455" s="13" t="str">
        <f t="shared" si="44"/>
        <v>N</v>
      </c>
      <c r="J455" s="13"/>
      <c r="K455" s="13" t="str">
        <f>_xlfn.IFNA(VLOOKUP(G455,'Ref-LI-SaaS Baseline'!$D$2:$G$128,3,FALSE),"")</f>
        <v/>
      </c>
      <c r="L455" s="13" t="str">
        <f t="shared" si="45"/>
        <v>Y</v>
      </c>
      <c r="M455" s="13" t="str">
        <f>IFERROR(VLOOKUP(G455,'Important Notes'!I:I,1,FALSE)," ")</f>
        <v>PE-10-0</v>
      </c>
      <c r="N455" s="13" t="str">
        <f t="shared" si="46"/>
        <v>Y</v>
      </c>
      <c r="O455" s="13" t="str">
        <f>IFERROR(VLOOKUP(G455,'Important Notes'!D:D,1,FALSE)," ")</f>
        <v>PE-10-0</v>
      </c>
      <c r="P455" s="13" t="str">
        <f>VLOOKUP(D455,'Ref-NIST 800-53 (Rev. 4)'!A:D,4,FALSE)</f>
        <v>P1</v>
      </c>
      <c r="Q455" s="13" t="s">
        <v>1152</v>
      </c>
    </row>
    <row r="456" spans="1:17">
      <c r="A456" s="13" t="str">
        <f t="shared" si="43"/>
        <v>PE</v>
      </c>
      <c r="B456" s="13" t="str">
        <f>VLOOKUP(A456,'Ref-Families'!A:B,2,FALSE)</f>
        <v xml:space="preserve"> Physical and Environmental Protection</v>
      </c>
      <c r="C456" s="13" t="str">
        <f>TRIM(VLOOKUP(D456,'Ref-NIST 800-53 (Rev. 4)'!A:C,3,FALSE))</f>
        <v>EMERGENCY SHUTOFF</v>
      </c>
      <c r="D456" s="12" t="s">
        <v>443</v>
      </c>
      <c r="E456" s="13" t="str">
        <f>TRIM(VLOOKUP(G456,'Ref-ALL NIST 800-53 Controls'!A:F,6,FALSE))</f>
        <v>ACCIDENTAL / UNAUTHORIZED ACTIVATION</v>
      </c>
      <c r="F456" s="55">
        <v>1</v>
      </c>
      <c r="G456" s="2" t="str">
        <f t="shared" si="42"/>
        <v>PE-10-1</v>
      </c>
      <c r="H456" s="17" t="s">
        <v>611</v>
      </c>
      <c r="I456" s="13" t="str">
        <f t="shared" si="44"/>
        <v>N</v>
      </c>
      <c r="J456" s="13"/>
      <c r="K456" s="13" t="str">
        <f>_xlfn.IFNA(VLOOKUP(G456,'Ref-LI-SaaS Baseline'!$D$2:$G$128,3,FALSE),"")</f>
        <v/>
      </c>
      <c r="L456" s="13" t="str">
        <f t="shared" si="45"/>
        <v>N</v>
      </c>
      <c r="M456" s="13" t="str">
        <f>IFERROR(VLOOKUP(G456,'Important Notes'!I:I,1,FALSE)," ")</f>
        <v xml:space="preserve"> </v>
      </c>
      <c r="N456" s="13" t="str">
        <f t="shared" si="46"/>
        <v>N</v>
      </c>
      <c r="O456" s="13" t="str">
        <f>IFERROR(VLOOKUP(G456,'Important Notes'!D:D,1,FALSE)," ")</f>
        <v xml:space="preserve"> </v>
      </c>
      <c r="P456" s="13" t="str">
        <f>VLOOKUP(D456,'Ref-NIST 800-53 (Rev. 4)'!A:D,4,FALSE)</f>
        <v>P1</v>
      </c>
      <c r="Q456" s="13" t="s">
        <v>1152</v>
      </c>
    </row>
    <row r="457" spans="1:17">
      <c r="A457" s="13" t="str">
        <f t="shared" si="43"/>
        <v>PE</v>
      </c>
      <c r="B457" s="13" t="str">
        <f>VLOOKUP(A457,'Ref-Families'!A:B,2,FALSE)</f>
        <v xml:space="preserve"> Physical and Environmental Protection</v>
      </c>
      <c r="C457" s="13" t="str">
        <f>TRIM(VLOOKUP(D457,'Ref-NIST 800-53 (Rev. 4)'!A:C,3,FALSE))</f>
        <v>EMERGENCY POWER</v>
      </c>
      <c r="D457" s="12" t="s">
        <v>445</v>
      </c>
      <c r="E457" s="13" t="str">
        <f>TRIM(VLOOKUP(G457,'Ref-ALL NIST 800-53 Controls'!A:F,6,FALSE))</f>
        <v/>
      </c>
      <c r="F457" s="55">
        <v>0</v>
      </c>
      <c r="G457" s="2" t="str">
        <f t="shared" si="42"/>
        <v>PE-11-0</v>
      </c>
      <c r="H457" s="17" t="s">
        <v>691</v>
      </c>
      <c r="I457" s="13" t="str">
        <f t="shared" si="44"/>
        <v>N</v>
      </c>
      <c r="J457" s="13"/>
      <c r="K457" s="13" t="str">
        <f>_xlfn.IFNA(VLOOKUP(G457,'Ref-LI-SaaS Baseline'!$D$2:$G$128,3,FALSE),"")</f>
        <v/>
      </c>
      <c r="L457" s="13" t="str">
        <f t="shared" si="45"/>
        <v>Y</v>
      </c>
      <c r="M457" s="13" t="str">
        <f>IFERROR(VLOOKUP(G457,'Important Notes'!I:I,1,FALSE)," ")</f>
        <v>PE-11-0</v>
      </c>
      <c r="N457" s="13" t="str">
        <f t="shared" si="46"/>
        <v>Y</v>
      </c>
      <c r="O457" s="13" t="str">
        <f>IFERROR(VLOOKUP(G457,'Important Notes'!D:D,1,FALSE)," ")</f>
        <v>PE-11-0</v>
      </c>
      <c r="P457" s="13" t="str">
        <f>VLOOKUP(D457,'Ref-NIST 800-53 (Rev. 4)'!A:D,4,FALSE)</f>
        <v>P1</v>
      </c>
      <c r="Q457" s="13" t="s">
        <v>1152</v>
      </c>
    </row>
    <row r="458" spans="1:17">
      <c r="A458" s="13" t="str">
        <f t="shared" si="43"/>
        <v>PE</v>
      </c>
      <c r="B458" s="13" t="str">
        <f>VLOOKUP(A458,'Ref-Families'!A:B,2,FALSE)</f>
        <v xml:space="preserve"> Physical and Environmental Protection</v>
      </c>
      <c r="C458" s="13" t="str">
        <f>TRIM(VLOOKUP(D458,'Ref-NIST 800-53 (Rev. 4)'!A:C,3,FALSE))</f>
        <v>EMERGENCY POWER</v>
      </c>
      <c r="D458" s="12" t="s">
        <v>445</v>
      </c>
      <c r="E458" s="13" t="str">
        <f>TRIM(VLOOKUP(G458,'Ref-ALL NIST 800-53 Controls'!A:F,6,FALSE))</f>
        <v>LONG-TERM ALTERNATE POWER SUPPLY - MINIMAL OPERATIONAL CAPABILITY</v>
      </c>
      <c r="F458" s="55">
        <v>1</v>
      </c>
      <c r="G458" s="2" t="str">
        <f t="shared" si="42"/>
        <v>PE-11-1</v>
      </c>
      <c r="H458" s="17" t="s">
        <v>609</v>
      </c>
      <c r="I458" s="13" t="str">
        <f t="shared" si="44"/>
        <v>N</v>
      </c>
      <c r="J458" s="13"/>
      <c r="K458" s="13" t="str">
        <f>_xlfn.IFNA(VLOOKUP(G458,'Ref-LI-SaaS Baseline'!$D$2:$G$128,3,FALSE),"")</f>
        <v/>
      </c>
      <c r="L458" s="13" t="str">
        <f t="shared" si="45"/>
        <v>N</v>
      </c>
      <c r="M458" s="13" t="str">
        <f>IFERROR(VLOOKUP(G458,'Important Notes'!I:I,1,FALSE)," ")</f>
        <v xml:space="preserve"> </v>
      </c>
      <c r="N458" s="13" t="str">
        <f t="shared" si="46"/>
        <v>Y</v>
      </c>
      <c r="O458" s="13" t="str">
        <f>IFERROR(VLOOKUP(G458,'Important Notes'!D:D,1,FALSE)," ")</f>
        <v>PE-11-1</v>
      </c>
      <c r="P458" s="13" t="str">
        <f>VLOOKUP(D458,'Ref-NIST 800-53 (Rev. 4)'!A:D,4,FALSE)</f>
        <v>P1</v>
      </c>
      <c r="Q458" s="13" t="s">
        <v>1152</v>
      </c>
    </row>
    <row r="459" spans="1:17">
      <c r="A459" s="13" t="str">
        <f t="shared" si="43"/>
        <v>PE</v>
      </c>
      <c r="B459" s="13" t="str">
        <f>VLOOKUP(A459,'Ref-Families'!A:B,2,FALSE)</f>
        <v xml:space="preserve"> Physical and Environmental Protection</v>
      </c>
      <c r="C459" s="13" t="str">
        <f>TRIM(VLOOKUP(D459,'Ref-NIST 800-53 (Rev. 4)'!A:C,3,FALSE))</f>
        <v>EMERGENCY POWER</v>
      </c>
      <c r="D459" s="12" t="s">
        <v>445</v>
      </c>
      <c r="E459" s="13" t="str">
        <f>TRIM(VLOOKUP(G459,'Ref-ALL NIST 800-53 Controls'!A:F,6,FALSE))</f>
        <v>LONG-TERM ALTERNATE POWER SUPPLY - SELF-CONTAINED</v>
      </c>
      <c r="F459" s="55">
        <v>2</v>
      </c>
      <c r="G459" s="2" t="str">
        <f t="shared" si="42"/>
        <v>PE-11-2</v>
      </c>
      <c r="H459" s="17" t="s">
        <v>609</v>
      </c>
      <c r="I459" s="13" t="str">
        <f t="shared" si="44"/>
        <v>N</v>
      </c>
      <c r="J459" s="13"/>
      <c r="K459" s="13" t="str">
        <f>_xlfn.IFNA(VLOOKUP(G459,'Ref-LI-SaaS Baseline'!$D$2:$G$128,3,FALSE),"")</f>
        <v/>
      </c>
      <c r="L459" s="13" t="str">
        <f t="shared" si="45"/>
        <v>N</v>
      </c>
      <c r="M459" s="13" t="str">
        <f>IFERROR(VLOOKUP(G459,'Important Notes'!I:I,1,FALSE)," ")</f>
        <v xml:space="preserve"> </v>
      </c>
      <c r="N459" s="13" t="str">
        <f t="shared" si="46"/>
        <v>N</v>
      </c>
      <c r="O459" s="13" t="str">
        <f>IFERROR(VLOOKUP(G459,'Important Notes'!D:D,1,FALSE)," ")</f>
        <v xml:space="preserve"> </v>
      </c>
      <c r="P459" s="13" t="str">
        <f>VLOOKUP(D459,'Ref-NIST 800-53 (Rev. 4)'!A:D,4,FALSE)</f>
        <v>P1</v>
      </c>
      <c r="Q459" s="13" t="s">
        <v>1152</v>
      </c>
    </row>
    <row r="460" spans="1:17">
      <c r="A460" s="13" t="str">
        <f t="shared" si="43"/>
        <v>PE</v>
      </c>
      <c r="B460" s="13" t="str">
        <f>VLOOKUP(A460,'Ref-Families'!A:B,2,FALSE)</f>
        <v xml:space="preserve"> Physical and Environmental Protection</v>
      </c>
      <c r="C460" s="13" t="str">
        <f>TRIM(VLOOKUP(D460,'Ref-NIST 800-53 (Rev. 4)'!A:C,3,FALSE))</f>
        <v>EMERGENCY LIGHTING</v>
      </c>
      <c r="D460" s="12" t="s">
        <v>101</v>
      </c>
      <c r="E460" s="13" t="str">
        <f>TRIM(VLOOKUP(G460,'Ref-ALL NIST 800-53 Controls'!A:F,6,FALSE))</f>
        <v/>
      </c>
      <c r="F460" s="55">
        <v>0</v>
      </c>
      <c r="G460" s="2" t="str">
        <f t="shared" si="42"/>
        <v>PE-12-0</v>
      </c>
      <c r="H460" s="17" t="s">
        <v>692</v>
      </c>
      <c r="I460" s="13" t="str">
        <f t="shared" si="44"/>
        <v>Y</v>
      </c>
      <c r="J460" s="13" t="str">
        <f t="shared" ref="J460:J505" si="47">G460</f>
        <v>PE-12-0</v>
      </c>
      <c r="K460" s="13" t="str">
        <f>_xlfn.IFNA(VLOOKUP(G460,'Ref-LI-SaaS Baseline'!$D$2:$G$128,3,FALSE),"")</f>
        <v>Document and Assess (Conditional)</v>
      </c>
      <c r="L460" s="13" t="str">
        <f t="shared" si="45"/>
        <v>Y</v>
      </c>
      <c r="M460" s="13" t="str">
        <f>IFERROR(VLOOKUP(G460,'Important Notes'!I:I,1,FALSE)," ")</f>
        <v>PE-12-0</v>
      </c>
      <c r="N460" s="13" t="str">
        <f t="shared" si="46"/>
        <v>Y</v>
      </c>
      <c r="O460" s="13" t="str">
        <f>IFERROR(VLOOKUP(G460,'Important Notes'!D:D,1,FALSE)," ")</f>
        <v>PE-12-0</v>
      </c>
      <c r="P460" s="13" t="str">
        <f>VLOOKUP(D460,'Ref-NIST 800-53 (Rev. 4)'!A:D,4,FALSE)</f>
        <v>P1</v>
      </c>
      <c r="Q460" s="13" t="s">
        <v>1152</v>
      </c>
    </row>
    <row r="461" spans="1:17">
      <c r="A461" s="13" t="str">
        <f t="shared" si="43"/>
        <v>PE</v>
      </c>
      <c r="B461" s="13" t="str">
        <f>VLOOKUP(A461,'Ref-Families'!A:B,2,FALSE)</f>
        <v xml:space="preserve"> Physical and Environmental Protection</v>
      </c>
      <c r="C461" s="13" t="str">
        <f>TRIM(VLOOKUP(D461,'Ref-NIST 800-53 (Rev. 4)'!A:C,3,FALSE))</f>
        <v>EMERGENCY LIGHTING</v>
      </c>
      <c r="D461" s="12" t="s">
        <v>101</v>
      </c>
      <c r="E461" s="13" t="str">
        <f>TRIM(VLOOKUP(G461,'Ref-ALL NIST 800-53 Controls'!A:F,6,FALSE))</f>
        <v>ESSENTIAL MISSIONS / BUSINESS FUNCTIONS</v>
      </c>
      <c r="F461" s="55">
        <v>1</v>
      </c>
      <c r="G461" s="2" t="str">
        <f t="shared" si="42"/>
        <v>PE-12-1</v>
      </c>
      <c r="H461" s="17" t="s">
        <v>609</v>
      </c>
      <c r="I461" s="13" t="str">
        <f t="shared" si="44"/>
        <v>N</v>
      </c>
      <c r="J461" s="13"/>
      <c r="K461" s="13" t="str">
        <f>_xlfn.IFNA(VLOOKUP(G461,'Ref-LI-SaaS Baseline'!$D$2:$G$128,3,FALSE),"")</f>
        <v/>
      </c>
      <c r="L461" s="13" t="str">
        <f t="shared" si="45"/>
        <v>N</v>
      </c>
      <c r="M461" s="13" t="str">
        <f>IFERROR(VLOOKUP(G461,'Important Notes'!I:I,1,FALSE)," ")</f>
        <v xml:space="preserve"> </v>
      </c>
      <c r="N461" s="13" t="str">
        <f t="shared" si="46"/>
        <v>N</v>
      </c>
      <c r="O461" s="13" t="str">
        <f>IFERROR(VLOOKUP(G461,'Important Notes'!D:D,1,FALSE)," ")</f>
        <v xml:space="preserve"> </v>
      </c>
      <c r="P461" s="13" t="str">
        <f>VLOOKUP(D461,'Ref-NIST 800-53 (Rev. 4)'!A:D,4,FALSE)</f>
        <v>P1</v>
      </c>
      <c r="Q461" s="13" t="s">
        <v>1152</v>
      </c>
    </row>
    <row r="462" spans="1:17">
      <c r="A462" s="13" t="str">
        <f t="shared" si="43"/>
        <v>PE</v>
      </c>
      <c r="B462" s="13" t="str">
        <f>VLOOKUP(A462,'Ref-Families'!A:B,2,FALSE)</f>
        <v xml:space="preserve"> Physical and Environmental Protection</v>
      </c>
      <c r="C462" s="13" t="str">
        <f>TRIM(VLOOKUP(D462,'Ref-NIST 800-53 (Rev. 4)'!A:C,3,FALSE))</f>
        <v>FIRE PROTECTION</v>
      </c>
      <c r="D462" s="12" t="s">
        <v>449</v>
      </c>
      <c r="E462" s="13" t="str">
        <f>TRIM(VLOOKUP(G462,'Ref-ALL NIST 800-53 Controls'!A:F,6,FALSE))</f>
        <v/>
      </c>
      <c r="F462" s="55">
        <v>0</v>
      </c>
      <c r="G462" s="2" t="str">
        <f t="shared" si="42"/>
        <v>PE-13-0</v>
      </c>
      <c r="H462" s="17" t="s">
        <v>609</v>
      </c>
      <c r="I462" s="13" t="str">
        <f t="shared" si="44"/>
        <v>Y</v>
      </c>
      <c r="J462" s="13" t="str">
        <f t="shared" si="47"/>
        <v>PE-13-0</v>
      </c>
      <c r="K462" s="13" t="str">
        <f>_xlfn.IFNA(VLOOKUP(G462,'Ref-LI-SaaS Baseline'!$D$2:$G$128,3,FALSE),"")</f>
        <v>Document and Assess (Conditional)</v>
      </c>
      <c r="L462" s="13" t="str">
        <f t="shared" si="45"/>
        <v>Y</v>
      </c>
      <c r="M462" s="13" t="str">
        <f>IFERROR(VLOOKUP(G462,'Important Notes'!I:I,1,FALSE)," ")</f>
        <v>PE-13-0</v>
      </c>
      <c r="N462" s="13" t="str">
        <f t="shared" si="46"/>
        <v>Y</v>
      </c>
      <c r="O462" s="13" t="str">
        <f>IFERROR(VLOOKUP(G462,'Important Notes'!D:D,1,FALSE)," ")</f>
        <v>PE-13-0</v>
      </c>
      <c r="P462" s="13" t="str">
        <f>VLOOKUP(D462,'Ref-NIST 800-53 (Rev. 4)'!A:D,4,FALSE)</f>
        <v>P1</v>
      </c>
      <c r="Q462" s="13" t="s">
        <v>1152</v>
      </c>
    </row>
    <row r="463" spans="1:17">
      <c r="A463" s="13" t="str">
        <f t="shared" si="43"/>
        <v>PE</v>
      </c>
      <c r="B463" s="13" t="str">
        <f>VLOOKUP(A463,'Ref-Families'!A:B,2,FALSE)</f>
        <v xml:space="preserve"> Physical and Environmental Protection</v>
      </c>
      <c r="C463" s="13" t="str">
        <f>TRIM(VLOOKUP(D463,'Ref-NIST 800-53 (Rev. 4)'!A:C,3,FALSE))</f>
        <v>FIRE PROTECTION</v>
      </c>
      <c r="D463" s="12" t="s">
        <v>449</v>
      </c>
      <c r="E463" s="13" t="str">
        <f>TRIM(VLOOKUP(G463,'Ref-ALL NIST 800-53 Controls'!A:F,6,FALSE))</f>
        <v>DETECTION DEVICES / SYSTEMS</v>
      </c>
      <c r="F463" s="55">
        <v>1</v>
      </c>
      <c r="G463" s="2" t="str">
        <f t="shared" si="42"/>
        <v>PE-13-1</v>
      </c>
      <c r="H463" s="17" t="s">
        <v>609</v>
      </c>
      <c r="I463" s="13" t="str">
        <f t="shared" si="44"/>
        <v>N</v>
      </c>
      <c r="J463" s="13"/>
      <c r="K463" s="13" t="str">
        <f>_xlfn.IFNA(VLOOKUP(G463,'Ref-LI-SaaS Baseline'!$D$2:$G$128,3,FALSE),"")</f>
        <v/>
      </c>
      <c r="L463" s="13" t="str">
        <f t="shared" si="45"/>
        <v>N</v>
      </c>
      <c r="M463" s="13" t="str">
        <f>IFERROR(VLOOKUP(G463,'Important Notes'!I:I,1,FALSE)," ")</f>
        <v xml:space="preserve"> </v>
      </c>
      <c r="N463" s="13" t="str">
        <f t="shared" si="46"/>
        <v>Y</v>
      </c>
      <c r="O463" s="13" t="str">
        <f>IFERROR(VLOOKUP(G463,'Important Notes'!D:D,1,FALSE)," ")</f>
        <v>PE-13-1</v>
      </c>
      <c r="P463" s="13" t="str">
        <f>VLOOKUP(D463,'Ref-NIST 800-53 (Rev. 4)'!A:D,4,FALSE)</f>
        <v>P1</v>
      </c>
      <c r="Q463" s="13" t="s">
        <v>1152</v>
      </c>
    </row>
    <row r="464" spans="1:17">
      <c r="A464" s="13" t="str">
        <f t="shared" si="43"/>
        <v>PE</v>
      </c>
      <c r="B464" s="13" t="str">
        <f>VLOOKUP(A464,'Ref-Families'!A:B,2,FALSE)</f>
        <v xml:space="preserve"> Physical and Environmental Protection</v>
      </c>
      <c r="C464" s="13" t="str">
        <f>TRIM(VLOOKUP(D464,'Ref-NIST 800-53 (Rev. 4)'!A:C,3,FALSE))</f>
        <v>FIRE PROTECTION</v>
      </c>
      <c r="D464" s="12" t="s">
        <v>449</v>
      </c>
      <c r="E464" s="13" t="str">
        <f>TRIM(VLOOKUP(G464,'Ref-ALL NIST 800-53 Controls'!A:F,6,FALSE))</f>
        <v>SUPPRESSION DEVICES / SYSTEMS</v>
      </c>
      <c r="F464" s="55">
        <v>2</v>
      </c>
      <c r="G464" s="2" t="str">
        <f t="shared" si="42"/>
        <v>PE-13-2</v>
      </c>
      <c r="H464" s="17" t="s">
        <v>609</v>
      </c>
      <c r="I464" s="13" t="str">
        <f t="shared" si="44"/>
        <v>N</v>
      </c>
      <c r="J464" s="13"/>
      <c r="K464" s="13" t="str">
        <f>_xlfn.IFNA(VLOOKUP(G464,'Ref-LI-SaaS Baseline'!$D$2:$G$128,3,FALSE),"")</f>
        <v/>
      </c>
      <c r="L464" s="13" t="str">
        <f t="shared" si="45"/>
        <v>Y</v>
      </c>
      <c r="M464" s="13" t="str">
        <f>IFERROR(VLOOKUP(G464,'Important Notes'!I:I,1,FALSE)," ")</f>
        <v>PE-13-2</v>
      </c>
      <c r="N464" s="13" t="str">
        <f t="shared" si="46"/>
        <v>Y</v>
      </c>
      <c r="O464" s="13" t="str">
        <f>IFERROR(VLOOKUP(G464,'Important Notes'!D:D,1,FALSE)," ")</f>
        <v>PE-13-2</v>
      </c>
      <c r="P464" s="13" t="str">
        <f>VLOOKUP(D464,'Ref-NIST 800-53 (Rev. 4)'!A:D,4,FALSE)</f>
        <v>P1</v>
      </c>
      <c r="Q464" s="13" t="s">
        <v>1152</v>
      </c>
    </row>
    <row r="465" spans="1:17">
      <c r="A465" s="13" t="str">
        <f t="shared" si="43"/>
        <v>PE</v>
      </c>
      <c r="B465" s="13" t="str">
        <f>VLOOKUP(A465,'Ref-Families'!A:B,2,FALSE)</f>
        <v xml:space="preserve"> Physical and Environmental Protection</v>
      </c>
      <c r="C465" s="13" t="str">
        <f>TRIM(VLOOKUP(D465,'Ref-NIST 800-53 (Rev. 4)'!A:C,3,FALSE))</f>
        <v>FIRE PROTECTION</v>
      </c>
      <c r="D465" s="12" t="s">
        <v>449</v>
      </c>
      <c r="E465" s="13" t="str">
        <f>TRIM(VLOOKUP(G465,'Ref-ALL NIST 800-53 Controls'!A:F,6,FALSE))</f>
        <v>AUTOMATIC FIRE SUPPRESSION</v>
      </c>
      <c r="F465" s="55">
        <v>3</v>
      </c>
      <c r="G465" s="2" t="str">
        <f t="shared" si="42"/>
        <v>PE-13-3</v>
      </c>
      <c r="H465" s="17" t="s">
        <v>609</v>
      </c>
      <c r="I465" s="13" t="str">
        <f t="shared" si="44"/>
        <v>N</v>
      </c>
      <c r="J465" s="13"/>
      <c r="K465" s="13" t="str">
        <f>_xlfn.IFNA(VLOOKUP(G465,'Ref-LI-SaaS Baseline'!$D$2:$G$128,3,FALSE),"")</f>
        <v/>
      </c>
      <c r="L465" s="13" t="str">
        <f t="shared" si="45"/>
        <v>Y</v>
      </c>
      <c r="M465" s="13" t="str">
        <f>IFERROR(VLOOKUP(G465,'Important Notes'!I:I,1,FALSE)," ")</f>
        <v>PE-13-3</v>
      </c>
      <c r="N465" s="13" t="str">
        <f t="shared" si="46"/>
        <v>Y</v>
      </c>
      <c r="O465" s="13" t="str">
        <f>IFERROR(VLOOKUP(G465,'Important Notes'!D:D,1,FALSE)," ")</f>
        <v>PE-13-3</v>
      </c>
      <c r="P465" s="13" t="str">
        <f>VLOOKUP(D465,'Ref-NIST 800-53 (Rev. 4)'!A:D,4,FALSE)</f>
        <v>P1</v>
      </c>
      <c r="Q465" s="13" t="s">
        <v>1152</v>
      </c>
    </row>
    <row r="466" spans="1:17">
      <c r="A466" s="13" t="str">
        <f t="shared" si="43"/>
        <v>PE</v>
      </c>
      <c r="B466" s="13" t="str">
        <f>VLOOKUP(A466,'Ref-Families'!A:B,2,FALSE)</f>
        <v xml:space="preserve"> Physical and Environmental Protection</v>
      </c>
      <c r="C466" s="13" t="str">
        <f>TRIM(VLOOKUP(D466,'Ref-NIST 800-53 (Rev. 4)'!A:C,3,FALSE))</f>
        <v>FIRE PROTECTION</v>
      </c>
      <c r="D466" s="12" t="s">
        <v>449</v>
      </c>
      <c r="E466" s="13" t="str">
        <f>TRIM(VLOOKUP(G466,'Ref-ALL NIST 800-53 Controls'!A:F,6,FALSE))</f>
        <v>INSPECTIONS</v>
      </c>
      <c r="F466" s="55">
        <v>4</v>
      </c>
      <c r="G466" s="2" t="str">
        <f t="shared" si="42"/>
        <v>PE-13-4</v>
      </c>
      <c r="H466" s="17" t="s">
        <v>609</v>
      </c>
      <c r="I466" s="13" t="str">
        <f t="shared" si="44"/>
        <v>N</v>
      </c>
      <c r="J466" s="13"/>
      <c r="K466" s="13" t="str">
        <f>_xlfn.IFNA(VLOOKUP(G466,'Ref-LI-SaaS Baseline'!$D$2:$G$128,3,FALSE),"")</f>
        <v/>
      </c>
      <c r="L466" s="13" t="str">
        <f t="shared" si="45"/>
        <v>N</v>
      </c>
      <c r="M466" s="13" t="str">
        <f>IFERROR(VLOOKUP(G466,'Important Notes'!I:I,1,FALSE)," ")</f>
        <v xml:space="preserve"> </v>
      </c>
      <c r="N466" s="13" t="str">
        <f t="shared" si="46"/>
        <v>N</v>
      </c>
      <c r="O466" s="13" t="str">
        <f>IFERROR(VLOOKUP(G466,'Important Notes'!D:D,1,FALSE)," ")</f>
        <v xml:space="preserve"> </v>
      </c>
      <c r="P466" s="13" t="str">
        <f>VLOOKUP(D466,'Ref-NIST 800-53 (Rev. 4)'!A:D,4,FALSE)</f>
        <v>P1</v>
      </c>
      <c r="Q466" s="13" t="s">
        <v>1152</v>
      </c>
    </row>
    <row r="467" spans="1:17">
      <c r="A467" s="13" t="str">
        <f t="shared" si="43"/>
        <v>PE</v>
      </c>
      <c r="B467" s="13" t="str">
        <f>VLOOKUP(A467,'Ref-Families'!A:B,2,FALSE)</f>
        <v xml:space="preserve"> Physical and Environmental Protection</v>
      </c>
      <c r="C467" s="13" t="str">
        <f>TRIM(VLOOKUP(D467,'Ref-NIST 800-53 (Rev. 4)'!A:C,3,FALSE))</f>
        <v>TEMPERATURE AND HUMIDITY CONTROLS</v>
      </c>
      <c r="D467" s="12" t="s">
        <v>453</v>
      </c>
      <c r="E467" s="13" t="str">
        <f>TRIM(VLOOKUP(G467,'Ref-ALL NIST 800-53 Controls'!A:F,6,FALSE))</f>
        <v/>
      </c>
      <c r="F467" s="55">
        <v>0</v>
      </c>
      <c r="G467" s="2" t="str">
        <f t="shared" si="42"/>
        <v>PE-14-0</v>
      </c>
      <c r="H467" s="17" t="s">
        <v>620</v>
      </c>
      <c r="I467" s="13" t="str">
        <f t="shared" si="44"/>
        <v>Y</v>
      </c>
      <c r="J467" s="13" t="str">
        <f t="shared" si="47"/>
        <v>PE-14-0</v>
      </c>
      <c r="K467" s="13" t="str">
        <f>_xlfn.IFNA(VLOOKUP(G467,'Ref-LI-SaaS Baseline'!$D$2:$G$128,3,FALSE),"")</f>
        <v>Document and Assess (Conditional)</v>
      </c>
      <c r="L467" s="13" t="str">
        <f t="shared" si="45"/>
        <v>Y</v>
      </c>
      <c r="M467" s="13" t="str">
        <f>IFERROR(VLOOKUP(G467,'Important Notes'!I:I,1,FALSE)," ")</f>
        <v>PE-14-0</v>
      </c>
      <c r="N467" s="13" t="str">
        <f t="shared" si="46"/>
        <v>Y</v>
      </c>
      <c r="O467" s="13" t="str">
        <f>IFERROR(VLOOKUP(G467,'Important Notes'!D:D,1,FALSE)," ")</f>
        <v>PE-14-0</v>
      </c>
      <c r="P467" s="13" t="str">
        <f>VLOOKUP(D467,'Ref-NIST 800-53 (Rev. 4)'!A:D,4,FALSE)</f>
        <v>P1</v>
      </c>
      <c r="Q467" s="13" t="s">
        <v>1152</v>
      </c>
    </row>
    <row r="468" spans="1:17">
      <c r="A468" s="13" t="str">
        <f t="shared" si="43"/>
        <v>PE</v>
      </c>
      <c r="B468" s="13" t="str">
        <f>VLOOKUP(A468,'Ref-Families'!A:B,2,FALSE)</f>
        <v xml:space="preserve"> Physical and Environmental Protection</v>
      </c>
      <c r="C468" s="13" t="str">
        <f>TRIM(VLOOKUP(D468,'Ref-NIST 800-53 (Rev. 4)'!A:C,3,FALSE))</f>
        <v>TEMPERATURE AND HUMIDITY CONTROLS</v>
      </c>
      <c r="D468" s="12" t="s">
        <v>453</v>
      </c>
      <c r="E468" s="13" t="str">
        <f>TRIM(VLOOKUP(G468,'Ref-ALL NIST 800-53 Controls'!A:F,6,FALSE))</f>
        <v>AUTOMATIC CONTROLS</v>
      </c>
      <c r="F468" s="55">
        <v>1</v>
      </c>
      <c r="G468" s="2" t="str">
        <f t="shared" si="42"/>
        <v>PE-14-1</v>
      </c>
      <c r="H468" s="17" t="s">
        <v>609</v>
      </c>
      <c r="I468" s="13" t="str">
        <f t="shared" si="44"/>
        <v>N</v>
      </c>
      <c r="J468" s="13"/>
      <c r="K468" s="13" t="str">
        <f>_xlfn.IFNA(VLOOKUP(G468,'Ref-LI-SaaS Baseline'!$D$2:$G$128,3,FALSE),"")</f>
        <v/>
      </c>
      <c r="L468" s="13" t="str">
        <f t="shared" si="45"/>
        <v>N</v>
      </c>
      <c r="M468" s="13" t="str">
        <f>IFERROR(VLOOKUP(G468,'Important Notes'!I:I,1,FALSE)," ")</f>
        <v xml:space="preserve"> </v>
      </c>
      <c r="N468" s="13" t="str">
        <f t="shared" si="46"/>
        <v>N</v>
      </c>
      <c r="O468" s="13" t="str">
        <f>IFERROR(VLOOKUP(G468,'Important Notes'!D:D,1,FALSE)," ")</f>
        <v xml:space="preserve"> </v>
      </c>
      <c r="P468" s="13" t="str">
        <f>VLOOKUP(D468,'Ref-NIST 800-53 (Rev. 4)'!A:D,4,FALSE)</f>
        <v>P1</v>
      </c>
      <c r="Q468" s="13" t="s">
        <v>1152</v>
      </c>
    </row>
    <row r="469" spans="1:17">
      <c r="A469" s="13" t="str">
        <f t="shared" si="43"/>
        <v>PE</v>
      </c>
      <c r="B469" s="13" t="str">
        <f>VLOOKUP(A469,'Ref-Families'!A:B,2,FALSE)</f>
        <v xml:space="preserve"> Physical and Environmental Protection</v>
      </c>
      <c r="C469" s="13" t="str">
        <f>TRIM(VLOOKUP(D469,'Ref-NIST 800-53 (Rev. 4)'!A:C,3,FALSE))</f>
        <v>TEMPERATURE AND HUMIDITY CONTROLS</v>
      </c>
      <c r="D469" s="12" t="s">
        <v>453</v>
      </c>
      <c r="E469" s="13" t="str">
        <f>TRIM(VLOOKUP(G469,'Ref-ALL NIST 800-53 Controls'!A:F,6,FALSE))</f>
        <v>MONITORING WITH ALARMS / NOTIFICATIONS</v>
      </c>
      <c r="F469" s="55">
        <v>2</v>
      </c>
      <c r="G469" s="2" t="str">
        <f t="shared" si="42"/>
        <v>PE-14-2</v>
      </c>
      <c r="H469" s="17" t="s">
        <v>609</v>
      </c>
      <c r="I469" s="13" t="str">
        <f t="shared" si="44"/>
        <v>N</v>
      </c>
      <c r="J469" s="13"/>
      <c r="K469" s="13" t="str">
        <f>_xlfn.IFNA(VLOOKUP(G469,'Ref-LI-SaaS Baseline'!$D$2:$G$128,3,FALSE),"")</f>
        <v/>
      </c>
      <c r="L469" s="13" t="str">
        <f t="shared" si="45"/>
        <v>Y</v>
      </c>
      <c r="M469" s="13" t="str">
        <f>IFERROR(VLOOKUP(G469,'Important Notes'!I:I,1,FALSE)," ")</f>
        <v>PE-14-2</v>
      </c>
      <c r="N469" s="13" t="str">
        <f t="shared" si="46"/>
        <v>Y</v>
      </c>
      <c r="O469" s="13" t="str">
        <f>IFERROR(VLOOKUP(G469,'Important Notes'!D:D,1,FALSE)," ")</f>
        <v>PE-14-2</v>
      </c>
      <c r="P469" s="13" t="str">
        <f>VLOOKUP(D469,'Ref-NIST 800-53 (Rev. 4)'!A:D,4,FALSE)</f>
        <v>P1</v>
      </c>
      <c r="Q469" s="13" t="s">
        <v>1152</v>
      </c>
    </row>
    <row r="470" spans="1:17">
      <c r="A470" s="13" t="str">
        <f t="shared" si="43"/>
        <v>PE</v>
      </c>
      <c r="B470" s="13" t="str">
        <f>VLOOKUP(A470,'Ref-Families'!A:B,2,FALSE)</f>
        <v xml:space="preserve"> Physical and Environmental Protection</v>
      </c>
      <c r="C470" s="13" t="str">
        <f>TRIM(VLOOKUP(D470,'Ref-NIST 800-53 (Rev. 4)'!A:C,3,FALSE))</f>
        <v>WATER DAMAGE PROTECTION</v>
      </c>
      <c r="D470" s="12" t="s">
        <v>455</v>
      </c>
      <c r="E470" s="13" t="str">
        <f>TRIM(VLOOKUP(G470,'Ref-ALL NIST 800-53 Controls'!A:F,6,FALSE))</f>
        <v/>
      </c>
      <c r="F470" s="55">
        <v>0</v>
      </c>
      <c r="G470" s="2" t="str">
        <f t="shared" si="42"/>
        <v>PE-15-0</v>
      </c>
      <c r="H470" s="17" t="s">
        <v>46</v>
      </c>
      <c r="I470" s="13" t="str">
        <f t="shared" si="44"/>
        <v>Y</v>
      </c>
      <c r="J470" s="13" t="str">
        <f t="shared" si="47"/>
        <v>PE-15-0</v>
      </c>
      <c r="K470" s="13" t="str">
        <f>_xlfn.IFNA(VLOOKUP(G470,'Ref-LI-SaaS Baseline'!$D$2:$G$128,3,FALSE),"")</f>
        <v>Document and Assess (Conditional)</v>
      </c>
      <c r="L470" s="13" t="str">
        <f t="shared" si="45"/>
        <v>Y</v>
      </c>
      <c r="M470" s="13" t="str">
        <f>IFERROR(VLOOKUP(G470,'Important Notes'!I:I,1,FALSE)," ")</f>
        <v>PE-15-0</v>
      </c>
      <c r="N470" s="13" t="str">
        <f t="shared" si="46"/>
        <v>Y</v>
      </c>
      <c r="O470" s="13" t="str">
        <f>IFERROR(VLOOKUP(G470,'Important Notes'!D:D,1,FALSE)," ")</f>
        <v>PE-15-0</v>
      </c>
      <c r="P470" s="13" t="str">
        <f>VLOOKUP(D470,'Ref-NIST 800-53 (Rev. 4)'!A:D,4,FALSE)</f>
        <v>P1</v>
      </c>
      <c r="Q470" s="13" t="s">
        <v>1152</v>
      </c>
    </row>
    <row r="471" spans="1:17">
      <c r="A471" s="13" t="str">
        <f t="shared" si="43"/>
        <v>PE</v>
      </c>
      <c r="B471" s="13" t="str">
        <f>VLOOKUP(A471,'Ref-Families'!A:B,2,FALSE)</f>
        <v xml:space="preserve"> Physical and Environmental Protection</v>
      </c>
      <c r="C471" s="13" t="str">
        <f>TRIM(VLOOKUP(D471,'Ref-NIST 800-53 (Rev. 4)'!A:C,3,FALSE))</f>
        <v>WATER DAMAGE PROTECTION</v>
      </c>
      <c r="D471" s="12" t="s">
        <v>455</v>
      </c>
      <c r="E471" s="13" t="str">
        <f>TRIM(VLOOKUP(G471,'Ref-ALL NIST 800-53 Controls'!A:F,6,FALSE))</f>
        <v>AUTOMATION SUPPORT</v>
      </c>
      <c r="F471" s="55">
        <v>1</v>
      </c>
      <c r="G471" s="2" t="str">
        <f t="shared" si="42"/>
        <v>PE-15-1</v>
      </c>
      <c r="H471" s="17" t="s">
        <v>609</v>
      </c>
      <c r="I471" s="13" t="str">
        <f t="shared" si="44"/>
        <v>N</v>
      </c>
      <c r="J471" s="13"/>
      <c r="K471" s="13" t="str">
        <f>_xlfn.IFNA(VLOOKUP(G471,'Ref-LI-SaaS Baseline'!$D$2:$G$128,3,FALSE),"")</f>
        <v/>
      </c>
      <c r="L471" s="13" t="str">
        <f t="shared" si="45"/>
        <v>N</v>
      </c>
      <c r="M471" s="13" t="str">
        <f>IFERROR(VLOOKUP(G471,'Important Notes'!I:I,1,FALSE)," ")</f>
        <v xml:space="preserve"> </v>
      </c>
      <c r="N471" s="13" t="str">
        <f t="shared" si="46"/>
        <v>Y</v>
      </c>
      <c r="O471" s="13" t="str">
        <f>IFERROR(VLOOKUP(G471,'Important Notes'!D:D,1,FALSE)," ")</f>
        <v>PE-15-1</v>
      </c>
      <c r="P471" s="13" t="str">
        <f>VLOOKUP(D471,'Ref-NIST 800-53 (Rev. 4)'!A:D,4,FALSE)</f>
        <v>P1</v>
      </c>
      <c r="Q471" s="13" t="s">
        <v>1152</v>
      </c>
    </row>
    <row r="472" spans="1:17">
      <c r="A472" s="13" t="str">
        <f t="shared" si="43"/>
        <v>PE</v>
      </c>
      <c r="B472" s="13" t="str">
        <f>VLOOKUP(A472,'Ref-Families'!A:B,2,FALSE)</f>
        <v xml:space="preserve"> Physical and Environmental Protection</v>
      </c>
      <c r="C472" s="13" t="str">
        <f>TRIM(VLOOKUP(D472,'Ref-NIST 800-53 (Rev. 4)'!A:C,3,FALSE))</f>
        <v>DELIVERY AND REMOVAL</v>
      </c>
      <c r="D472" s="12" t="s">
        <v>458</v>
      </c>
      <c r="E472" s="13" t="str">
        <f>TRIM(VLOOKUP(G472,'Ref-ALL NIST 800-53 Controls'!A:F,6,FALSE))</f>
        <v/>
      </c>
      <c r="F472" s="56">
        <v>0</v>
      </c>
      <c r="G472" s="2" t="str">
        <f t="shared" si="42"/>
        <v>PE-16-0</v>
      </c>
      <c r="H472" s="17" t="s">
        <v>693</v>
      </c>
      <c r="I472" s="13" t="str">
        <f t="shared" si="44"/>
        <v>Y</v>
      </c>
      <c r="J472" s="13" t="str">
        <f t="shared" si="47"/>
        <v>PE-16-0</v>
      </c>
      <c r="K472" s="13" t="str">
        <f>_xlfn.IFNA(VLOOKUP(G472,'Ref-LI-SaaS Baseline'!$D$2:$G$128,3,FALSE),"")</f>
        <v>Document and Assess (Conditional)</v>
      </c>
      <c r="L472" s="13" t="str">
        <f t="shared" si="45"/>
        <v>Y</v>
      </c>
      <c r="M472" s="13" t="str">
        <f>IFERROR(VLOOKUP(G472,'Important Notes'!I:I,1,FALSE)," ")</f>
        <v>PE-16-0</v>
      </c>
      <c r="N472" s="13" t="str">
        <f t="shared" si="46"/>
        <v>Y</v>
      </c>
      <c r="O472" s="13" t="str">
        <f>IFERROR(VLOOKUP(G472,'Important Notes'!D:D,1,FALSE)," ")</f>
        <v>PE-16-0</v>
      </c>
      <c r="P472" s="13" t="str">
        <f>VLOOKUP(D472,'Ref-NIST 800-53 (Rev. 4)'!A:D,4,FALSE)</f>
        <v>P2</v>
      </c>
      <c r="Q472" s="13" t="s">
        <v>1152</v>
      </c>
    </row>
    <row r="473" spans="1:17">
      <c r="A473" s="13" t="str">
        <f t="shared" si="43"/>
        <v>PE</v>
      </c>
      <c r="B473" s="13" t="str">
        <f>VLOOKUP(A473,'Ref-Families'!A:B,2,FALSE)</f>
        <v xml:space="preserve"> Physical and Environmental Protection</v>
      </c>
      <c r="C473" s="13" t="str">
        <f>TRIM(VLOOKUP(D473,'Ref-NIST 800-53 (Rev. 4)'!A:C,3,FALSE))</f>
        <v>ALTERNATE WORK SITE</v>
      </c>
      <c r="D473" s="12" t="s">
        <v>460</v>
      </c>
      <c r="E473" s="13" t="str">
        <f>TRIM(VLOOKUP(G473,'Ref-ALL NIST 800-53 Controls'!A:F,6,FALSE))</f>
        <v/>
      </c>
      <c r="F473" s="56">
        <v>0</v>
      </c>
      <c r="G473" s="2" t="str">
        <f t="shared" si="42"/>
        <v>PE-17-0</v>
      </c>
      <c r="H473" s="17" t="s">
        <v>694</v>
      </c>
      <c r="I473" s="13" t="str">
        <f t="shared" si="44"/>
        <v>N</v>
      </c>
      <c r="J473" s="13"/>
      <c r="K473" s="13" t="str">
        <f>_xlfn.IFNA(VLOOKUP(G473,'Ref-LI-SaaS Baseline'!$D$2:$G$128,3,FALSE),"")</f>
        <v/>
      </c>
      <c r="L473" s="13" t="str">
        <f t="shared" si="45"/>
        <v>Y</v>
      </c>
      <c r="M473" s="13" t="str">
        <f>IFERROR(VLOOKUP(G473,'Important Notes'!I:I,1,FALSE)," ")</f>
        <v>PE-17-0</v>
      </c>
      <c r="N473" s="13" t="str">
        <f t="shared" si="46"/>
        <v>Y</v>
      </c>
      <c r="O473" s="13" t="str">
        <f>IFERROR(VLOOKUP(G473,'Important Notes'!D:D,1,FALSE)," ")</f>
        <v>PE-17-0</v>
      </c>
      <c r="P473" s="13" t="str">
        <f>VLOOKUP(D473,'Ref-NIST 800-53 (Rev. 4)'!A:D,4,FALSE)</f>
        <v>P2</v>
      </c>
      <c r="Q473" s="13" t="s">
        <v>1152</v>
      </c>
    </row>
    <row r="474" spans="1:17">
      <c r="A474" s="13" t="str">
        <f t="shared" si="43"/>
        <v>PE</v>
      </c>
      <c r="B474" s="13" t="str">
        <f>VLOOKUP(A474,'Ref-Families'!A:B,2,FALSE)</f>
        <v xml:space="preserve"> Physical and Environmental Protection</v>
      </c>
      <c r="C474" s="13" t="str">
        <f>TRIM(VLOOKUP(D474,'Ref-NIST 800-53 (Rev. 4)'!A:C,3,FALSE))</f>
        <v>LOCATION OF INFORMATION SYSTEM COMPONENTS</v>
      </c>
      <c r="D474" s="12" t="s">
        <v>161</v>
      </c>
      <c r="E474" s="13" t="str">
        <f>TRIM(VLOOKUP(G474,'Ref-ALL NIST 800-53 Controls'!A:F,6,FALSE))</f>
        <v/>
      </c>
      <c r="F474" s="55">
        <v>0</v>
      </c>
      <c r="G474" s="2" t="str">
        <f t="shared" si="42"/>
        <v>PE-18-0</v>
      </c>
      <c r="H474" s="17" t="s">
        <v>695</v>
      </c>
      <c r="I474" s="13" t="str">
        <f t="shared" si="44"/>
        <v>N</v>
      </c>
      <c r="J474" s="13"/>
      <c r="K474" s="13" t="str">
        <f>_xlfn.IFNA(VLOOKUP(G474,'Ref-LI-SaaS Baseline'!$D$2:$G$128,3,FALSE),"")</f>
        <v/>
      </c>
      <c r="L474" s="13" t="str">
        <f t="shared" si="45"/>
        <v>N</v>
      </c>
      <c r="M474" s="13" t="str">
        <f>IFERROR(VLOOKUP(G474,'Important Notes'!I:I,1,FALSE)," ")</f>
        <v xml:space="preserve"> </v>
      </c>
      <c r="N474" s="13" t="str">
        <f t="shared" si="46"/>
        <v>Y</v>
      </c>
      <c r="O474" s="13" t="str">
        <f>IFERROR(VLOOKUP(G474,'Important Notes'!D:D,1,FALSE)," ")</f>
        <v>PE-18-0</v>
      </c>
      <c r="P474" s="13" t="str">
        <f>VLOOKUP(D474,'Ref-NIST 800-53 (Rev. 4)'!A:D,4,FALSE)</f>
        <v>P3</v>
      </c>
      <c r="Q474" s="13" t="s">
        <v>1152</v>
      </c>
    </row>
    <row r="475" spans="1:17">
      <c r="A475" s="13" t="str">
        <f t="shared" si="43"/>
        <v>PE</v>
      </c>
      <c r="B475" s="13" t="str">
        <f>VLOOKUP(A475,'Ref-Families'!A:B,2,FALSE)</f>
        <v xml:space="preserve"> Physical and Environmental Protection</v>
      </c>
      <c r="C475" s="13" t="str">
        <f>TRIM(VLOOKUP(D475,'Ref-NIST 800-53 (Rev. 4)'!A:C,3,FALSE))</f>
        <v>LOCATION OF INFORMATION SYSTEM COMPONENTS</v>
      </c>
      <c r="D475" s="12" t="s">
        <v>161</v>
      </c>
      <c r="E475" s="13" t="str">
        <f>TRIM(VLOOKUP(G475,'Ref-ALL NIST 800-53 Controls'!A:F,6,FALSE))</f>
        <v>FACILITY SITE</v>
      </c>
      <c r="F475" s="55">
        <v>1</v>
      </c>
      <c r="G475" s="2" t="str">
        <f t="shared" si="42"/>
        <v>PE-18-1</v>
      </c>
      <c r="H475" s="17" t="s">
        <v>162</v>
      </c>
      <c r="I475" s="13" t="str">
        <f t="shared" si="44"/>
        <v>N</v>
      </c>
      <c r="J475" s="13"/>
      <c r="K475" s="13" t="str">
        <f>_xlfn.IFNA(VLOOKUP(G475,'Ref-LI-SaaS Baseline'!$D$2:$G$128,3,FALSE),"")</f>
        <v/>
      </c>
      <c r="L475" s="13" t="str">
        <f t="shared" si="45"/>
        <v>N</v>
      </c>
      <c r="M475" s="13" t="str">
        <f>IFERROR(VLOOKUP(G475,'Important Notes'!I:I,1,FALSE)," ")</f>
        <v xml:space="preserve"> </v>
      </c>
      <c r="N475" s="13" t="str">
        <f t="shared" si="46"/>
        <v>N</v>
      </c>
      <c r="O475" s="13" t="str">
        <f>IFERROR(VLOOKUP(G475,'Important Notes'!D:D,1,FALSE)," ")</f>
        <v xml:space="preserve"> </v>
      </c>
      <c r="P475" s="13" t="str">
        <f>VLOOKUP(D475,'Ref-NIST 800-53 (Rev. 4)'!A:D,4,FALSE)</f>
        <v>P3</v>
      </c>
      <c r="Q475" s="13" t="s">
        <v>1152</v>
      </c>
    </row>
    <row r="476" spans="1:17">
      <c r="A476" s="13" t="str">
        <f t="shared" si="43"/>
        <v>PL</v>
      </c>
      <c r="B476" s="13" t="str">
        <f>VLOOKUP(A476,'Ref-Families'!A:B,2,FALSE)</f>
        <v xml:space="preserve"> Planning</v>
      </c>
      <c r="C476" s="13" t="str">
        <f>TRIM(VLOOKUP(D476,'Ref-NIST 800-53 (Rev. 4)'!A:C,3,FALSE))</f>
        <v>SECURITY PLANNING POLICY AND PROCEDURES</v>
      </c>
      <c r="D476" s="12" t="s">
        <v>463</v>
      </c>
      <c r="E476" s="13" t="str">
        <f>TRIM(VLOOKUP(G476,'Ref-ALL NIST 800-53 Controls'!A:F,6,FALSE))</f>
        <v/>
      </c>
      <c r="F476" s="56">
        <v>0</v>
      </c>
      <c r="G476" s="2" t="str">
        <f t="shared" si="42"/>
        <v>PL-1-0</v>
      </c>
      <c r="H476" s="17" t="s">
        <v>219</v>
      </c>
      <c r="I476" s="13" t="str">
        <f t="shared" si="44"/>
        <v>Y</v>
      </c>
      <c r="J476" s="13" t="str">
        <f t="shared" si="47"/>
        <v>PL-1-0</v>
      </c>
      <c r="K476" s="13" t="str">
        <f>_xlfn.IFNA(VLOOKUP(G476,'Ref-LI-SaaS Baseline'!$D$2:$G$128,3,FALSE),"")</f>
        <v>Attest</v>
      </c>
      <c r="L476" s="13" t="str">
        <f t="shared" si="45"/>
        <v>Y</v>
      </c>
      <c r="M476" s="13" t="str">
        <f>IFERROR(VLOOKUP(G476,'Important Notes'!I:I,1,FALSE)," ")</f>
        <v>PL-1-0</v>
      </c>
      <c r="N476" s="13" t="str">
        <f t="shared" si="46"/>
        <v>Y</v>
      </c>
      <c r="O476" s="13" t="str">
        <f>IFERROR(VLOOKUP(G476,'Important Notes'!D:D,1,FALSE)," ")</f>
        <v>PL-1-0</v>
      </c>
      <c r="P476" s="13" t="str">
        <f>VLOOKUP(D476,'Ref-NIST 800-53 (Rev. 4)'!A:D,4,FALSE)</f>
        <v>P1</v>
      </c>
      <c r="Q476" s="13" t="s">
        <v>1152</v>
      </c>
    </row>
    <row r="477" spans="1:17" ht="45">
      <c r="A477" s="13" t="str">
        <f t="shared" si="43"/>
        <v>PL</v>
      </c>
      <c r="B477" s="13" t="str">
        <f>VLOOKUP(A477,'Ref-Families'!A:B,2,FALSE)</f>
        <v xml:space="preserve"> Planning</v>
      </c>
      <c r="C477" s="13" t="str">
        <f>TRIM(VLOOKUP(D477,'Ref-NIST 800-53 (Rev. 4)'!A:C,3,FALSE))</f>
        <v>SYSTEM SECURITY PLAN</v>
      </c>
      <c r="D477" s="12" t="s">
        <v>163</v>
      </c>
      <c r="E477" s="13" t="str">
        <f>TRIM(VLOOKUP(G477,'Ref-ALL NIST 800-53 Controls'!A:F,6,FALSE))</f>
        <v/>
      </c>
      <c r="F477" s="55">
        <v>0</v>
      </c>
      <c r="G477" s="2" t="str">
        <f t="shared" si="42"/>
        <v>PL-2-0</v>
      </c>
      <c r="H477" s="17" t="s">
        <v>696</v>
      </c>
      <c r="I477" s="13" t="str">
        <f t="shared" si="44"/>
        <v>Y</v>
      </c>
      <c r="J477" s="13" t="str">
        <f t="shared" si="47"/>
        <v>PL-2-0</v>
      </c>
      <c r="K477" s="13" t="str">
        <f>_xlfn.IFNA(VLOOKUP(G477,'Ref-LI-SaaS Baseline'!$D$2:$G$128,3,FALSE),"")</f>
        <v>Document and Assess</v>
      </c>
      <c r="L477" s="13" t="str">
        <f t="shared" si="45"/>
        <v>Y</v>
      </c>
      <c r="M477" s="13" t="str">
        <f>IFERROR(VLOOKUP(G477,'Important Notes'!I:I,1,FALSE)," ")</f>
        <v>PL-2-0</v>
      </c>
      <c r="N477" s="13" t="str">
        <f t="shared" si="46"/>
        <v>Y</v>
      </c>
      <c r="O477" s="13" t="str">
        <f>IFERROR(VLOOKUP(G477,'Important Notes'!D:D,1,FALSE)," ")</f>
        <v>PL-2-0</v>
      </c>
      <c r="P477" s="13" t="str">
        <f>VLOOKUP(D477,'Ref-NIST 800-53 (Rev. 4)'!A:D,4,FALSE)</f>
        <v>P1</v>
      </c>
      <c r="Q477" s="13" t="s">
        <v>1152</v>
      </c>
    </row>
    <row r="478" spans="1:17">
      <c r="A478" s="13" t="str">
        <f t="shared" si="43"/>
        <v>PL</v>
      </c>
      <c r="B478" s="13" t="str">
        <f>VLOOKUP(A478,'Ref-Families'!A:B,2,FALSE)</f>
        <v xml:space="preserve"> Planning</v>
      </c>
      <c r="C478" s="13" t="str">
        <f>TRIM(VLOOKUP(D478,'Ref-NIST 800-53 (Rev. 4)'!A:C,3,FALSE))</f>
        <v>SYSTEM SECURITY PLAN</v>
      </c>
      <c r="D478" s="12" t="s">
        <v>163</v>
      </c>
      <c r="E478" s="13" t="str">
        <f>TRIM(VLOOKUP(G478,'Ref-ALL NIST 800-53 Controls'!A:F,6,FALSE))</f>
        <v>CONCEPT OF OPERATIONS</v>
      </c>
      <c r="F478" s="55">
        <v>1</v>
      </c>
      <c r="G478" s="2" t="str">
        <f t="shared" si="42"/>
        <v>PL-2-1</v>
      </c>
      <c r="H478" s="17" t="s">
        <v>611</v>
      </c>
      <c r="I478" s="13" t="str">
        <f t="shared" si="44"/>
        <v>N</v>
      </c>
      <c r="J478" s="13"/>
      <c r="K478" s="13" t="str">
        <f>_xlfn.IFNA(VLOOKUP(G478,'Ref-LI-SaaS Baseline'!$D$2:$G$128,3,FALSE),"")</f>
        <v/>
      </c>
      <c r="L478" s="13" t="str">
        <f t="shared" si="45"/>
        <v>N</v>
      </c>
      <c r="M478" s="13" t="str">
        <f>IFERROR(VLOOKUP(G478,'Important Notes'!I:I,1,FALSE)," ")</f>
        <v xml:space="preserve"> </v>
      </c>
      <c r="N478" s="13" t="str">
        <f t="shared" si="46"/>
        <v>N</v>
      </c>
      <c r="O478" s="13" t="str">
        <f>IFERROR(VLOOKUP(G478,'Important Notes'!D:D,1,FALSE)," ")</f>
        <v xml:space="preserve"> </v>
      </c>
      <c r="P478" s="13" t="str">
        <f>VLOOKUP(D478,'Ref-NIST 800-53 (Rev. 4)'!A:D,4,FALSE)</f>
        <v>P1</v>
      </c>
      <c r="Q478" s="13" t="s">
        <v>1152</v>
      </c>
    </row>
    <row r="479" spans="1:17">
      <c r="A479" s="13" t="str">
        <f t="shared" si="43"/>
        <v>PL</v>
      </c>
      <c r="B479" s="13" t="str">
        <f>VLOOKUP(A479,'Ref-Families'!A:B,2,FALSE)</f>
        <v xml:space="preserve"> Planning</v>
      </c>
      <c r="C479" s="13" t="str">
        <f>TRIM(VLOOKUP(D479,'Ref-NIST 800-53 (Rev. 4)'!A:C,3,FALSE))</f>
        <v>SYSTEM SECURITY PLAN</v>
      </c>
      <c r="D479" s="12" t="s">
        <v>163</v>
      </c>
      <c r="E479" s="13" t="str">
        <f>TRIM(VLOOKUP(G479,'Ref-ALL NIST 800-53 Controls'!A:F,6,FALSE))</f>
        <v>FUNCTIONAL ARCHITECTURE</v>
      </c>
      <c r="F479" s="55">
        <v>2</v>
      </c>
      <c r="G479" s="2" t="str">
        <f t="shared" si="42"/>
        <v>PL-2-2</v>
      </c>
      <c r="H479" s="17" t="s">
        <v>611</v>
      </c>
      <c r="I479" s="13" t="str">
        <f t="shared" si="44"/>
        <v>N</v>
      </c>
      <c r="J479" s="13"/>
      <c r="K479" s="13" t="str">
        <f>_xlfn.IFNA(VLOOKUP(G479,'Ref-LI-SaaS Baseline'!$D$2:$G$128,3,FALSE),"")</f>
        <v/>
      </c>
      <c r="L479" s="13" t="str">
        <f t="shared" si="45"/>
        <v>N</v>
      </c>
      <c r="M479" s="13" t="str">
        <f>IFERROR(VLOOKUP(G479,'Important Notes'!I:I,1,FALSE)," ")</f>
        <v xml:space="preserve"> </v>
      </c>
      <c r="N479" s="13" t="str">
        <f t="shared" si="46"/>
        <v>N</v>
      </c>
      <c r="O479" s="13" t="str">
        <f>IFERROR(VLOOKUP(G479,'Important Notes'!D:D,1,FALSE)," ")</f>
        <v xml:space="preserve"> </v>
      </c>
      <c r="P479" s="13" t="str">
        <f>VLOOKUP(D479,'Ref-NIST 800-53 (Rev. 4)'!A:D,4,FALSE)</f>
        <v>P1</v>
      </c>
      <c r="Q479" s="13" t="s">
        <v>1152</v>
      </c>
    </row>
    <row r="480" spans="1:17">
      <c r="A480" s="13" t="str">
        <f t="shared" si="43"/>
        <v>PL</v>
      </c>
      <c r="B480" s="13" t="str">
        <f>VLOOKUP(A480,'Ref-Families'!A:B,2,FALSE)</f>
        <v xml:space="preserve"> Planning</v>
      </c>
      <c r="C480" s="13" t="str">
        <f>TRIM(VLOOKUP(D480,'Ref-NIST 800-53 (Rev. 4)'!A:C,3,FALSE))</f>
        <v>SYSTEM SECURITY PLAN</v>
      </c>
      <c r="D480" s="12" t="s">
        <v>163</v>
      </c>
      <c r="E480" s="13" t="str">
        <f>TRIM(VLOOKUP(G480,'Ref-ALL NIST 800-53 Controls'!A:F,6,FALSE))</f>
        <v>PLAN / COORDINATE WITH OTHER ORGANIZATIONAL ENTITIES</v>
      </c>
      <c r="F480" s="55">
        <v>3</v>
      </c>
      <c r="G480" s="2" t="str">
        <f t="shared" si="42"/>
        <v>PL-2-3</v>
      </c>
      <c r="H480" s="17" t="s">
        <v>164</v>
      </c>
      <c r="I480" s="13" t="str">
        <f t="shared" si="44"/>
        <v>N</v>
      </c>
      <c r="J480" s="13"/>
      <c r="K480" s="13" t="str">
        <f>_xlfn.IFNA(VLOOKUP(G480,'Ref-LI-SaaS Baseline'!$D$2:$G$128,3,FALSE),"")</f>
        <v/>
      </c>
      <c r="L480" s="13" t="str">
        <f t="shared" si="45"/>
        <v>Y</v>
      </c>
      <c r="M480" s="13" t="str">
        <f>IFERROR(VLOOKUP(G480,'Important Notes'!I:I,1,FALSE)," ")</f>
        <v>PL-2-3</v>
      </c>
      <c r="N480" s="13" t="str">
        <f t="shared" si="46"/>
        <v>Y</v>
      </c>
      <c r="O480" s="13" t="str">
        <f>IFERROR(VLOOKUP(G480,'Important Notes'!D:D,1,FALSE)," ")</f>
        <v>PL-2-3</v>
      </c>
      <c r="P480" s="13" t="str">
        <f>VLOOKUP(D480,'Ref-NIST 800-53 (Rev. 4)'!A:D,4,FALSE)</f>
        <v>P1</v>
      </c>
      <c r="Q480" s="13" t="s">
        <v>1152</v>
      </c>
    </row>
    <row r="481" spans="1:17" ht="30">
      <c r="A481" s="13" t="str">
        <f t="shared" si="43"/>
        <v>PL</v>
      </c>
      <c r="B481" s="13" t="str">
        <f>VLOOKUP(A481,'Ref-Families'!A:B,2,FALSE)</f>
        <v xml:space="preserve"> Planning</v>
      </c>
      <c r="C481" s="13" t="str">
        <f>TRIM(VLOOKUP(D481,'Ref-NIST 800-53 (Rev. 4)'!A:C,3,FALSE))</f>
        <v>RULES OF BEHAVIOR</v>
      </c>
      <c r="D481" s="12" t="s">
        <v>22</v>
      </c>
      <c r="E481" s="13" t="str">
        <f>TRIM(VLOOKUP(G481,'Ref-ALL NIST 800-53 Controls'!A:F,6,FALSE))</f>
        <v/>
      </c>
      <c r="F481" s="55">
        <v>0</v>
      </c>
      <c r="G481" s="2" t="str">
        <f t="shared" si="42"/>
        <v>PL-4-0</v>
      </c>
      <c r="H481" s="17" t="s">
        <v>697</v>
      </c>
      <c r="I481" s="13" t="str">
        <f t="shared" si="44"/>
        <v>Y</v>
      </c>
      <c r="J481" s="13" t="str">
        <f t="shared" si="47"/>
        <v>PL-4-0</v>
      </c>
      <c r="K481" s="13" t="str">
        <f>_xlfn.IFNA(VLOOKUP(G481,'Ref-LI-SaaS Baseline'!$D$2:$G$128,3,FALSE),"")</f>
        <v>Attest</v>
      </c>
      <c r="L481" s="13" t="str">
        <f t="shared" si="45"/>
        <v>Y</v>
      </c>
      <c r="M481" s="13" t="str">
        <f>IFERROR(VLOOKUP(G481,'Important Notes'!I:I,1,FALSE)," ")</f>
        <v>PL-4-0</v>
      </c>
      <c r="N481" s="13" t="str">
        <f t="shared" si="46"/>
        <v>Y</v>
      </c>
      <c r="O481" s="13" t="str">
        <f>IFERROR(VLOOKUP(G481,'Important Notes'!D:D,1,FALSE)," ")</f>
        <v>PL-4-0</v>
      </c>
      <c r="P481" s="13" t="str">
        <f>VLOOKUP(D481,'Ref-NIST 800-53 (Rev. 4)'!A:D,4,FALSE)</f>
        <v>P2</v>
      </c>
      <c r="Q481" s="13" t="s">
        <v>1152</v>
      </c>
    </row>
    <row r="482" spans="1:17">
      <c r="A482" s="13" t="str">
        <f t="shared" si="43"/>
        <v>PL</v>
      </c>
      <c r="B482" s="13" t="str">
        <f>VLOOKUP(A482,'Ref-Families'!A:B,2,FALSE)</f>
        <v xml:space="preserve"> Planning</v>
      </c>
      <c r="C482" s="13" t="str">
        <f>TRIM(VLOOKUP(D482,'Ref-NIST 800-53 (Rev. 4)'!A:C,3,FALSE))</f>
        <v>RULES OF BEHAVIOR</v>
      </c>
      <c r="D482" s="12" t="s">
        <v>22</v>
      </c>
      <c r="E482" s="13" t="str">
        <f>TRIM(VLOOKUP(G482,'Ref-ALL NIST 800-53 Controls'!A:F,6,FALSE))</f>
        <v>SOCIAL MEDIA AND NETWORKING RESTRICTIONS</v>
      </c>
      <c r="F482" s="55">
        <v>1</v>
      </c>
      <c r="G482" s="2" t="str">
        <f t="shared" si="42"/>
        <v>PL-4-1</v>
      </c>
      <c r="H482" s="17" t="s">
        <v>609</v>
      </c>
      <c r="I482" s="13" t="str">
        <f t="shared" si="44"/>
        <v>N</v>
      </c>
      <c r="J482" s="13"/>
      <c r="K482" s="13" t="str">
        <f>_xlfn.IFNA(VLOOKUP(G482,'Ref-LI-SaaS Baseline'!$D$2:$G$128,3,FALSE),"")</f>
        <v/>
      </c>
      <c r="L482" s="13" t="str">
        <f t="shared" si="45"/>
        <v>Y</v>
      </c>
      <c r="M482" s="13" t="str">
        <f>IFERROR(VLOOKUP(G482,'Important Notes'!I:I,1,FALSE)," ")</f>
        <v>PL-4-1</v>
      </c>
      <c r="N482" s="13" t="str">
        <f t="shared" si="46"/>
        <v>Y</v>
      </c>
      <c r="O482" s="13" t="str">
        <f>IFERROR(VLOOKUP(G482,'Important Notes'!D:D,1,FALSE)," ")</f>
        <v>PL-4-1</v>
      </c>
      <c r="P482" s="13" t="str">
        <f>VLOOKUP(D482,'Ref-NIST 800-53 (Rev. 4)'!A:D,4,FALSE)</f>
        <v>P2</v>
      </c>
      <c r="Q482" s="13" t="s">
        <v>1152</v>
      </c>
    </row>
    <row r="483" spans="1:17">
      <c r="A483" s="13" t="str">
        <f t="shared" si="43"/>
        <v>PL</v>
      </c>
      <c r="B483" s="13" t="str">
        <f>VLOOKUP(A483,'Ref-Families'!A:B,2,FALSE)</f>
        <v xml:space="preserve"> Planning</v>
      </c>
      <c r="C483" s="13" t="str">
        <f>TRIM(VLOOKUP(D483,'Ref-NIST 800-53 (Rev. 4)'!A:C,3,FALSE))</f>
        <v>INFORMATION SECURITY ARCHITECTURE</v>
      </c>
      <c r="D483" s="12" t="s">
        <v>165</v>
      </c>
      <c r="E483" s="13" t="str">
        <f>TRIM(VLOOKUP(G483,'Ref-ALL NIST 800-53 Controls'!A:F,6,FALSE))</f>
        <v/>
      </c>
      <c r="F483" s="55">
        <v>0</v>
      </c>
      <c r="G483" s="2" t="str">
        <f t="shared" si="42"/>
        <v>PL-8-0</v>
      </c>
      <c r="H483" s="17" t="s">
        <v>698</v>
      </c>
      <c r="I483" s="13" t="str">
        <f t="shared" si="44"/>
        <v>N</v>
      </c>
      <c r="J483" s="13"/>
      <c r="K483" s="13" t="str">
        <f>_xlfn.IFNA(VLOOKUP(G483,'Ref-LI-SaaS Baseline'!$D$2:$G$128,3,FALSE),"")</f>
        <v/>
      </c>
      <c r="L483" s="13" t="str">
        <f t="shared" si="45"/>
        <v>Y</v>
      </c>
      <c r="M483" s="13" t="str">
        <f>IFERROR(VLOOKUP(G483,'Important Notes'!I:I,1,FALSE)," ")</f>
        <v>PL-8-0</v>
      </c>
      <c r="N483" s="13" t="str">
        <f t="shared" si="46"/>
        <v>Y</v>
      </c>
      <c r="O483" s="13" t="str">
        <f>IFERROR(VLOOKUP(G483,'Important Notes'!D:D,1,FALSE)," ")</f>
        <v>PL-8-0</v>
      </c>
      <c r="P483" s="13" t="str">
        <f>VLOOKUP(D483,'Ref-NIST 800-53 (Rev. 4)'!A:D,4,FALSE)</f>
        <v>P1</v>
      </c>
      <c r="Q483" s="13" t="s">
        <v>1152</v>
      </c>
    </row>
    <row r="484" spans="1:17">
      <c r="A484" s="13" t="str">
        <f t="shared" si="43"/>
        <v>PL</v>
      </c>
      <c r="B484" s="13" t="str">
        <f>VLOOKUP(A484,'Ref-Families'!A:B,2,FALSE)</f>
        <v xml:space="preserve"> Planning</v>
      </c>
      <c r="C484" s="13" t="str">
        <f>TRIM(VLOOKUP(D484,'Ref-NIST 800-53 (Rev. 4)'!A:C,3,FALSE))</f>
        <v>INFORMATION SECURITY ARCHITECTURE</v>
      </c>
      <c r="D484" s="12" t="s">
        <v>165</v>
      </c>
      <c r="E484" s="13" t="str">
        <f>TRIM(VLOOKUP(G484,'Ref-ALL NIST 800-53 Controls'!A:F,6,FALSE))</f>
        <v>DEFENSE-IN-DEPTH</v>
      </c>
      <c r="F484" s="55">
        <v>1</v>
      </c>
      <c r="G484" s="2" t="str">
        <f t="shared" si="42"/>
        <v>PL-8-1</v>
      </c>
      <c r="H484" s="17" t="s">
        <v>166</v>
      </c>
      <c r="I484" s="13" t="str">
        <f t="shared" si="44"/>
        <v>N</v>
      </c>
      <c r="J484" s="13"/>
      <c r="K484" s="13" t="str">
        <f>_xlfn.IFNA(VLOOKUP(G484,'Ref-LI-SaaS Baseline'!$D$2:$G$128,3,FALSE),"")</f>
        <v/>
      </c>
      <c r="L484" s="13" t="str">
        <f t="shared" si="45"/>
        <v>N</v>
      </c>
      <c r="M484" s="13" t="str">
        <f>IFERROR(VLOOKUP(G484,'Important Notes'!I:I,1,FALSE)," ")</f>
        <v xml:space="preserve"> </v>
      </c>
      <c r="N484" s="13" t="str">
        <f t="shared" si="46"/>
        <v>N</v>
      </c>
      <c r="O484" s="13" t="str">
        <f>IFERROR(VLOOKUP(G484,'Important Notes'!D:D,1,FALSE)," ")</f>
        <v xml:space="preserve"> </v>
      </c>
      <c r="P484" s="13" t="str">
        <f>VLOOKUP(D484,'Ref-NIST 800-53 (Rev. 4)'!A:D,4,FALSE)</f>
        <v>P1</v>
      </c>
      <c r="Q484" s="13" t="s">
        <v>1152</v>
      </c>
    </row>
    <row r="485" spans="1:17">
      <c r="A485" s="13" t="str">
        <f t="shared" si="43"/>
        <v>PL</v>
      </c>
      <c r="B485" s="13" t="str">
        <f>VLOOKUP(A485,'Ref-Families'!A:B,2,FALSE)</f>
        <v xml:space="preserve"> Planning</v>
      </c>
      <c r="C485" s="13" t="str">
        <f>TRIM(VLOOKUP(D485,'Ref-NIST 800-53 (Rev. 4)'!A:C,3,FALSE))</f>
        <v>INFORMATION SECURITY ARCHITECTURE</v>
      </c>
      <c r="D485" s="12" t="s">
        <v>165</v>
      </c>
      <c r="E485" s="13" t="str">
        <f>TRIM(VLOOKUP(G485,'Ref-ALL NIST 800-53 Controls'!A:F,6,FALSE))</f>
        <v>SUPPLIER DIVERSITY</v>
      </c>
      <c r="F485" s="55">
        <v>2</v>
      </c>
      <c r="G485" s="2" t="str">
        <f t="shared" si="42"/>
        <v>PL-8-2</v>
      </c>
      <c r="H485" s="17" t="s">
        <v>157</v>
      </c>
      <c r="I485" s="13" t="str">
        <f t="shared" si="44"/>
        <v>N</v>
      </c>
      <c r="J485" s="13"/>
      <c r="K485" s="13" t="str">
        <f>_xlfn.IFNA(VLOOKUP(G485,'Ref-LI-SaaS Baseline'!$D$2:$G$128,3,FALSE),"")</f>
        <v/>
      </c>
      <c r="L485" s="13" t="str">
        <f t="shared" si="45"/>
        <v>N</v>
      </c>
      <c r="M485" s="13" t="str">
        <f>IFERROR(VLOOKUP(G485,'Important Notes'!I:I,1,FALSE)," ")</f>
        <v xml:space="preserve"> </v>
      </c>
      <c r="N485" s="13" t="str">
        <f t="shared" si="46"/>
        <v>N</v>
      </c>
      <c r="O485" s="13" t="str">
        <f>IFERROR(VLOOKUP(G485,'Important Notes'!D:D,1,FALSE)," ")</f>
        <v xml:space="preserve"> </v>
      </c>
      <c r="P485" s="13" t="str">
        <f>VLOOKUP(D485,'Ref-NIST 800-53 (Rev. 4)'!A:D,4,FALSE)</f>
        <v>P1</v>
      </c>
      <c r="Q485" s="13" t="s">
        <v>1152</v>
      </c>
    </row>
    <row r="486" spans="1:17">
      <c r="A486" s="13" t="str">
        <f t="shared" si="43"/>
        <v>PS</v>
      </c>
      <c r="B486" s="13" t="str">
        <f>VLOOKUP(A486,'Ref-Families'!A:B,2,FALSE)</f>
        <v xml:space="preserve"> Personnel Security</v>
      </c>
      <c r="C486" s="13" t="str">
        <f>TRIM(VLOOKUP(D486,'Ref-NIST 800-53 (Rev. 4)'!A:C,3,FALSE))</f>
        <v>PERSONNEL SECURITY POLICY AND PROCEDURES</v>
      </c>
      <c r="D486" s="12" t="s">
        <v>470</v>
      </c>
      <c r="E486" s="13" t="str">
        <f>TRIM(VLOOKUP(G486,'Ref-ALL NIST 800-53 Controls'!A:F,6,FALSE))</f>
        <v/>
      </c>
      <c r="F486" s="56">
        <v>0</v>
      </c>
      <c r="G486" s="2" t="str">
        <f t="shared" si="42"/>
        <v>PS-1-0</v>
      </c>
      <c r="H486" s="17" t="s">
        <v>219</v>
      </c>
      <c r="I486" s="13" t="str">
        <f t="shared" si="44"/>
        <v>Y</v>
      </c>
      <c r="J486" s="13" t="str">
        <f t="shared" si="47"/>
        <v>PS-1-0</v>
      </c>
      <c r="K486" s="13" t="str">
        <f>_xlfn.IFNA(VLOOKUP(G486,'Ref-LI-SaaS Baseline'!$D$2:$G$128,3,FALSE),"")</f>
        <v>Attest</v>
      </c>
      <c r="L486" s="13" t="str">
        <f t="shared" si="45"/>
        <v>Y</v>
      </c>
      <c r="M486" s="13" t="str">
        <f>IFERROR(VLOOKUP(G486,'Important Notes'!I:I,1,FALSE)," ")</f>
        <v>PS-1-0</v>
      </c>
      <c r="N486" s="13" t="str">
        <f t="shared" si="46"/>
        <v>Y</v>
      </c>
      <c r="O486" s="13" t="str">
        <f>IFERROR(VLOOKUP(G486,'Important Notes'!D:D,1,FALSE)," ")</f>
        <v>PS-1-0</v>
      </c>
      <c r="P486" s="13" t="str">
        <f>VLOOKUP(D486,'Ref-NIST 800-53 (Rev. 4)'!A:D,4,FALSE)</f>
        <v>P1</v>
      </c>
      <c r="Q486" s="13" t="s">
        <v>1152</v>
      </c>
    </row>
    <row r="487" spans="1:17">
      <c r="A487" s="13" t="str">
        <f t="shared" si="43"/>
        <v>PS</v>
      </c>
      <c r="B487" s="13" t="str">
        <f>VLOOKUP(A487,'Ref-Families'!A:B,2,FALSE)</f>
        <v xml:space="preserve"> Personnel Security</v>
      </c>
      <c r="C487" s="13" t="str">
        <f>TRIM(VLOOKUP(D487,'Ref-NIST 800-53 (Rev. 4)'!A:C,3,FALSE))</f>
        <v>POSITION RISK DESIGNATION</v>
      </c>
      <c r="D487" s="12" t="s">
        <v>154</v>
      </c>
      <c r="E487" s="13" t="str">
        <f>TRIM(VLOOKUP(G487,'Ref-ALL NIST 800-53 Controls'!A:F,6,FALSE))</f>
        <v/>
      </c>
      <c r="F487" s="56">
        <v>0</v>
      </c>
      <c r="G487" s="2" t="str">
        <f t="shared" si="42"/>
        <v>PS-2-0</v>
      </c>
      <c r="H487" s="17" t="s">
        <v>699</v>
      </c>
      <c r="I487" s="13" t="str">
        <f t="shared" si="44"/>
        <v>Y</v>
      </c>
      <c r="J487" s="13" t="str">
        <f t="shared" si="47"/>
        <v>PS-2-0</v>
      </c>
      <c r="K487" s="13" t="str">
        <f>_xlfn.IFNA(VLOOKUP(G487,'Ref-LI-SaaS Baseline'!$D$2:$G$128,3,FALSE),"")</f>
        <v>FED</v>
      </c>
      <c r="L487" s="13" t="str">
        <f t="shared" si="45"/>
        <v>Y</v>
      </c>
      <c r="M487" s="13" t="str">
        <f>IFERROR(VLOOKUP(G487,'Important Notes'!I:I,1,FALSE)," ")</f>
        <v>PS-2-0</v>
      </c>
      <c r="N487" s="13" t="str">
        <f t="shared" si="46"/>
        <v>Y</v>
      </c>
      <c r="O487" s="13" t="str">
        <f>IFERROR(VLOOKUP(G487,'Important Notes'!D:D,1,FALSE)," ")</f>
        <v>PS-2-0</v>
      </c>
      <c r="P487" s="13" t="str">
        <f>VLOOKUP(D487,'Ref-NIST 800-53 (Rev. 4)'!A:D,4,FALSE)</f>
        <v>P1</v>
      </c>
      <c r="Q487" s="13" t="s">
        <v>1152</v>
      </c>
    </row>
    <row r="488" spans="1:17">
      <c r="A488" s="13" t="str">
        <f t="shared" si="43"/>
        <v>PS</v>
      </c>
      <c r="B488" s="13" t="str">
        <f>VLOOKUP(A488,'Ref-Families'!A:B,2,FALSE)</f>
        <v xml:space="preserve"> Personnel Security</v>
      </c>
      <c r="C488" s="13" t="str">
        <f>TRIM(VLOOKUP(D488,'Ref-NIST 800-53 (Rev. 4)'!A:C,3,FALSE))</f>
        <v>PERSONNEL SCREENING</v>
      </c>
      <c r="D488" s="12" t="s">
        <v>141</v>
      </c>
      <c r="E488" s="13" t="str">
        <f>TRIM(VLOOKUP(G488,'Ref-ALL NIST 800-53 Controls'!A:F,6,FALSE))</f>
        <v/>
      </c>
      <c r="F488" s="55">
        <v>0</v>
      </c>
      <c r="G488" s="2" t="str">
        <f t="shared" si="42"/>
        <v>PS-3-0</v>
      </c>
      <c r="H488" s="17" t="s">
        <v>700</v>
      </c>
      <c r="I488" s="13" t="str">
        <f t="shared" si="44"/>
        <v>Y</v>
      </c>
      <c r="J488" s="13" t="str">
        <f t="shared" si="47"/>
        <v>PS-3-0</v>
      </c>
      <c r="K488" s="13" t="str">
        <f>_xlfn.IFNA(VLOOKUP(G488,'Ref-LI-SaaS Baseline'!$D$2:$G$128,3,FALSE),"")</f>
        <v>Document and Assess</v>
      </c>
      <c r="L488" s="13" t="str">
        <f t="shared" si="45"/>
        <v>Y</v>
      </c>
      <c r="M488" s="13" t="str">
        <f>IFERROR(VLOOKUP(G488,'Important Notes'!I:I,1,FALSE)," ")</f>
        <v>PS-3-0</v>
      </c>
      <c r="N488" s="13" t="str">
        <f t="shared" si="46"/>
        <v>Y</v>
      </c>
      <c r="O488" s="13" t="str">
        <f>IFERROR(VLOOKUP(G488,'Important Notes'!D:D,1,FALSE)," ")</f>
        <v>PS-3-0</v>
      </c>
      <c r="P488" s="13" t="str">
        <f>VLOOKUP(D488,'Ref-NIST 800-53 (Rev. 4)'!A:D,4,FALSE)</f>
        <v>P1</v>
      </c>
      <c r="Q488" s="13" t="s">
        <v>1152</v>
      </c>
    </row>
    <row r="489" spans="1:17">
      <c r="A489" s="13" t="str">
        <f t="shared" si="43"/>
        <v>PS</v>
      </c>
      <c r="B489" s="13" t="str">
        <f>VLOOKUP(A489,'Ref-Families'!A:B,2,FALSE)</f>
        <v xml:space="preserve"> Personnel Security</v>
      </c>
      <c r="C489" s="13" t="str">
        <f>TRIM(VLOOKUP(D489,'Ref-NIST 800-53 (Rev. 4)'!A:C,3,FALSE))</f>
        <v>PERSONNEL SCREENING</v>
      </c>
      <c r="D489" s="12" t="s">
        <v>141</v>
      </c>
      <c r="E489" s="13" t="str">
        <f>TRIM(VLOOKUP(G489,'Ref-ALL NIST 800-53 Controls'!A:F,6,FALSE))</f>
        <v>CLASSIFIED INFORMATION</v>
      </c>
      <c r="F489" s="55">
        <v>1</v>
      </c>
      <c r="G489" s="2" t="str">
        <f t="shared" si="42"/>
        <v>PS-3-1</v>
      </c>
      <c r="H489" s="17" t="s">
        <v>167</v>
      </c>
      <c r="I489" s="13" t="str">
        <f t="shared" si="44"/>
        <v>N</v>
      </c>
      <c r="J489" s="13"/>
      <c r="K489" s="13" t="str">
        <f>_xlfn.IFNA(VLOOKUP(G489,'Ref-LI-SaaS Baseline'!$D$2:$G$128,3,FALSE),"")</f>
        <v/>
      </c>
      <c r="L489" s="13" t="str">
        <f t="shared" si="45"/>
        <v>N</v>
      </c>
      <c r="M489" s="13" t="str">
        <f>IFERROR(VLOOKUP(G489,'Important Notes'!I:I,1,FALSE)," ")</f>
        <v xml:space="preserve"> </v>
      </c>
      <c r="N489" s="13" t="str">
        <f t="shared" si="46"/>
        <v>N</v>
      </c>
      <c r="O489" s="13" t="str">
        <f>IFERROR(VLOOKUP(G489,'Important Notes'!D:D,1,FALSE)," ")</f>
        <v xml:space="preserve"> </v>
      </c>
      <c r="P489" s="13" t="str">
        <f>VLOOKUP(D489,'Ref-NIST 800-53 (Rev. 4)'!A:D,4,FALSE)</f>
        <v>P1</v>
      </c>
      <c r="Q489" s="13" t="s">
        <v>1152</v>
      </c>
    </row>
    <row r="490" spans="1:17">
      <c r="A490" s="13" t="str">
        <f t="shared" si="43"/>
        <v>PS</v>
      </c>
      <c r="B490" s="13" t="str">
        <f>VLOOKUP(A490,'Ref-Families'!A:B,2,FALSE)</f>
        <v xml:space="preserve"> Personnel Security</v>
      </c>
      <c r="C490" s="13" t="str">
        <f>TRIM(VLOOKUP(D490,'Ref-NIST 800-53 (Rev. 4)'!A:C,3,FALSE))</f>
        <v>PERSONNEL SCREENING</v>
      </c>
      <c r="D490" s="12" t="s">
        <v>141</v>
      </c>
      <c r="E490" s="13" t="str">
        <f>TRIM(VLOOKUP(G490,'Ref-ALL NIST 800-53 Controls'!A:F,6,FALSE))</f>
        <v>FORMAL INDOCTRINATION</v>
      </c>
      <c r="F490" s="55">
        <v>2</v>
      </c>
      <c r="G490" s="2" t="str">
        <f t="shared" si="42"/>
        <v>PS-3-2</v>
      </c>
      <c r="H490" s="17" t="s">
        <v>167</v>
      </c>
      <c r="I490" s="13" t="str">
        <f t="shared" si="44"/>
        <v>N</v>
      </c>
      <c r="J490" s="13"/>
      <c r="K490" s="13" t="str">
        <f>_xlfn.IFNA(VLOOKUP(G490,'Ref-LI-SaaS Baseline'!$D$2:$G$128,3,FALSE),"")</f>
        <v/>
      </c>
      <c r="L490" s="13" t="str">
        <f t="shared" si="45"/>
        <v>N</v>
      </c>
      <c r="M490" s="13" t="str">
        <f>IFERROR(VLOOKUP(G490,'Important Notes'!I:I,1,FALSE)," ")</f>
        <v xml:space="preserve"> </v>
      </c>
      <c r="N490" s="13" t="str">
        <f t="shared" si="46"/>
        <v>N</v>
      </c>
      <c r="O490" s="13" t="str">
        <f>IFERROR(VLOOKUP(G490,'Important Notes'!D:D,1,FALSE)," ")</f>
        <v xml:space="preserve"> </v>
      </c>
      <c r="P490" s="13" t="str">
        <f>VLOOKUP(D490,'Ref-NIST 800-53 (Rev. 4)'!A:D,4,FALSE)</f>
        <v>P1</v>
      </c>
      <c r="Q490" s="13" t="s">
        <v>1152</v>
      </c>
    </row>
    <row r="491" spans="1:17">
      <c r="A491" s="13" t="str">
        <f t="shared" si="43"/>
        <v>PS</v>
      </c>
      <c r="B491" s="13" t="str">
        <f>VLOOKUP(A491,'Ref-Families'!A:B,2,FALSE)</f>
        <v xml:space="preserve"> Personnel Security</v>
      </c>
      <c r="C491" s="13" t="str">
        <f>TRIM(VLOOKUP(D491,'Ref-NIST 800-53 (Rev. 4)'!A:C,3,FALSE))</f>
        <v>PERSONNEL SCREENING</v>
      </c>
      <c r="D491" s="12" t="s">
        <v>141</v>
      </c>
      <c r="E491" s="13" t="str">
        <f>TRIM(VLOOKUP(G491,'Ref-ALL NIST 800-53 Controls'!A:F,6,FALSE))</f>
        <v>INFORMATION WITH SPECIAL PROTECTION MEASURES</v>
      </c>
      <c r="F491" s="55">
        <v>3</v>
      </c>
      <c r="G491" s="2" t="str">
        <f t="shared" si="42"/>
        <v>PS-3-3</v>
      </c>
      <c r="H491" s="17" t="s">
        <v>609</v>
      </c>
      <c r="I491" s="13" t="str">
        <f t="shared" si="44"/>
        <v>N</v>
      </c>
      <c r="J491" s="13"/>
      <c r="K491" s="13" t="str">
        <f>_xlfn.IFNA(VLOOKUP(G491,'Ref-LI-SaaS Baseline'!$D$2:$G$128,3,FALSE),"")</f>
        <v/>
      </c>
      <c r="L491" s="13" t="str">
        <f t="shared" si="45"/>
        <v>Y</v>
      </c>
      <c r="M491" s="13" t="str">
        <f>IFERROR(VLOOKUP(G491,'Important Notes'!I:I,1,FALSE)," ")</f>
        <v>PS-3-3</v>
      </c>
      <c r="N491" s="13" t="str">
        <f t="shared" si="46"/>
        <v>Y</v>
      </c>
      <c r="O491" s="13" t="str">
        <f>IFERROR(VLOOKUP(G491,'Important Notes'!D:D,1,FALSE)," ")</f>
        <v>PS-3-3</v>
      </c>
      <c r="P491" s="13" t="str">
        <f>VLOOKUP(D491,'Ref-NIST 800-53 (Rev. 4)'!A:D,4,FALSE)</f>
        <v>P1</v>
      </c>
      <c r="Q491" s="13" t="s">
        <v>1152</v>
      </c>
    </row>
    <row r="492" spans="1:17">
      <c r="A492" s="13" t="str">
        <f t="shared" si="43"/>
        <v>PS</v>
      </c>
      <c r="B492" s="13" t="str">
        <f>VLOOKUP(A492,'Ref-Families'!A:B,2,FALSE)</f>
        <v xml:space="preserve"> Personnel Security</v>
      </c>
      <c r="C492" s="13" t="str">
        <f>TRIM(VLOOKUP(D492,'Ref-NIST 800-53 (Rev. 4)'!A:C,3,FALSE))</f>
        <v>PERSONNEL TERMINATION</v>
      </c>
      <c r="D492" s="12" t="s">
        <v>8</v>
      </c>
      <c r="E492" s="13" t="str">
        <f>TRIM(VLOOKUP(G492,'Ref-ALL NIST 800-53 Controls'!A:F,6,FALSE))</f>
        <v/>
      </c>
      <c r="F492" s="55">
        <v>0</v>
      </c>
      <c r="G492" s="2" t="str">
        <f t="shared" si="42"/>
        <v>PS-4-0</v>
      </c>
      <c r="H492" s="17" t="s">
        <v>701</v>
      </c>
      <c r="I492" s="13" t="str">
        <f t="shared" si="44"/>
        <v>Y</v>
      </c>
      <c r="J492" s="13" t="str">
        <f t="shared" si="47"/>
        <v>PS-4-0</v>
      </c>
      <c r="K492" s="13" t="str">
        <f>_xlfn.IFNA(VLOOKUP(G492,'Ref-LI-SaaS Baseline'!$D$2:$G$128,3,FALSE),"")</f>
        <v>Attest</v>
      </c>
      <c r="L492" s="13" t="str">
        <f t="shared" si="45"/>
        <v>Y</v>
      </c>
      <c r="M492" s="13" t="str">
        <f>IFERROR(VLOOKUP(G492,'Important Notes'!I:I,1,FALSE)," ")</f>
        <v>PS-4-0</v>
      </c>
      <c r="N492" s="13" t="str">
        <f t="shared" si="46"/>
        <v>Y</v>
      </c>
      <c r="O492" s="13" t="str">
        <f>IFERROR(VLOOKUP(G492,'Important Notes'!D:D,1,FALSE)," ")</f>
        <v>PS-4-0</v>
      </c>
      <c r="P492" s="13" t="str">
        <f>VLOOKUP(D492,'Ref-NIST 800-53 (Rev. 4)'!A:D,4,FALSE)</f>
        <v>P1</v>
      </c>
      <c r="Q492" s="13" t="s">
        <v>1152</v>
      </c>
    </row>
    <row r="493" spans="1:17">
      <c r="A493" s="13" t="str">
        <f t="shared" si="43"/>
        <v>PS</v>
      </c>
      <c r="B493" s="13" t="str">
        <f>VLOOKUP(A493,'Ref-Families'!A:B,2,FALSE)</f>
        <v xml:space="preserve"> Personnel Security</v>
      </c>
      <c r="C493" s="13" t="str">
        <f>TRIM(VLOOKUP(D493,'Ref-NIST 800-53 (Rev. 4)'!A:C,3,FALSE))</f>
        <v>PERSONNEL TERMINATION</v>
      </c>
      <c r="D493" s="12" t="s">
        <v>8</v>
      </c>
      <c r="E493" s="13" t="str">
        <f>TRIM(VLOOKUP(G493,'Ref-ALL NIST 800-53 Controls'!A:F,6,FALSE))</f>
        <v>POST-EMPLOYMENT REQUIREMENTS</v>
      </c>
      <c r="F493" s="55">
        <v>1</v>
      </c>
      <c r="G493" s="2" t="str">
        <f t="shared" si="42"/>
        <v>PS-4-1</v>
      </c>
      <c r="H493" s="17" t="s">
        <v>609</v>
      </c>
      <c r="I493" s="13" t="str">
        <f t="shared" si="44"/>
        <v>N</v>
      </c>
      <c r="J493" s="13"/>
      <c r="K493" s="13" t="str">
        <f>_xlfn.IFNA(VLOOKUP(G493,'Ref-LI-SaaS Baseline'!$D$2:$G$128,3,FALSE),"")</f>
        <v/>
      </c>
      <c r="L493" s="13" t="str">
        <f t="shared" si="45"/>
        <v>N</v>
      </c>
      <c r="M493" s="13" t="str">
        <f>IFERROR(VLOOKUP(G493,'Important Notes'!I:I,1,FALSE)," ")</f>
        <v xml:space="preserve"> </v>
      </c>
      <c r="N493" s="13" t="str">
        <f t="shared" si="46"/>
        <v>N</v>
      </c>
      <c r="O493" s="13" t="str">
        <f>IFERROR(VLOOKUP(G493,'Important Notes'!D:D,1,FALSE)," ")</f>
        <v xml:space="preserve"> </v>
      </c>
      <c r="P493" s="13" t="str">
        <f>VLOOKUP(D493,'Ref-NIST 800-53 (Rev. 4)'!A:D,4,FALSE)</f>
        <v>P1</v>
      </c>
      <c r="Q493" s="13" t="s">
        <v>1152</v>
      </c>
    </row>
    <row r="494" spans="1:17">
      <c r="A494" s="13" t="str">
        <f t="shared" si="43"/>
        <v>PS</v>
      </c>
      <c r="B494" s="13" t="str">
        <f>VLOOKUP(A494,'Ref-Families'!A:B,2,FALSE)</f>
        <v xml:space="preserve"> Personnel Security</v>
      </c>
      <c r="C494" s="13" t="str">
        <f>TRIM(VLOOKUP(D494,'Ref-NIST 800-53 (Rev. 4)'!A:C,3,FALSE))</f>
        <v>PERSONNEL TERMINATION</v>
      </c>
      <c r="D494" s="12" t="s">
        <v>8</v>
      </c>
      <c r="E494" s="13" t="str">
        <f>TRIM(VLOOKUP(G494,'Ref-ALL NIST 800-53 Controls'!A:F,6,FALSE))</f>
        <v>AUTOMATED NOTIFICATION</v>
      </c>
      <c r="F494" s="55">
        <v>2</v>
      </c>
      <c r="G494" s="2" t="str">
        <f t="shared" si="42"/>
        <v>PS-4-2</v>
      </c>
      <c r="H494" s="17" t="s">
        <v>609</v>
      </c>
      <c r="I494" s="13" t="str">
        <f t="shared" si="44"/>
        <v>N</v>
      </c>
      <c r="J494" s="13"/>
      <c r="K494" s="13" t="str">
        <f>_xlfn.IFNA(VLOOKUP(G494,'Ref-LI-SaaS Baseline'!$D$2:$G$128,3,FALSE),"")</f>
        <v/>
      </c>
      <c r="L494" s="13" t="str">
        <f t="shared" si="45"/>
        <v>N</v>
      </c>
      <c r="M494" s="13" t="str">
        <f>IFERROR(VLOOKUP(G494,'Important Notes'!I:I,1,FALSE)," ")</f>
        <v xml:space="preserve"> </v>
      </c>
      <c r="N494" s="13" t="str">
        <f t="shared" si="46"/>
        <v>Y</v>
      </c>
      <c r="O494" s="13" t="str">
        <f>IFERROR(VLOOKUP(G494,'Important Notes'!D:D,1,FALSE)," ")</f>
        <v>PS-4-2</v>
      </c>
      <c r="P494" s="13" t="str">
        <f>VLOOKUP(D494,'Ref-NIST 800-53 (Rev. 4)'!A:D,4,FALSE)</f>
        <v>P1</v>
      </c>
      <c r="Q494" s="13" t="s">
        <v>1152</v>
      </c>
    </row>
    <row r="495" spans="1:17">
      <c r="A495" s="13" t="str">
        <f t="shared" si="43"/>
        <v>PS</v>
      </c>
      <c r="B495" s="13" t="str">
        <f>VLOOKUP(A495,'Ref-Families'!A:B,2,FALSE)</f>
        <v xml:space="preserve"> Personnel Security</v>
      </c>
      <c r="C495" s="13" t="str">
        <f>TRIM(VLOOKUP(D495,'Ref-NIST 800-53 (Rev. 4)'!A:C,3,FALSE))</f>
        <v>PERSONNEL TRANSFER</v>
      </c>
      <c r="D495" s="12" t="s">
        <v>476</v>
      </c>
      <c r="E495" s="13" t="str">
        <f>TRIM(VLOOKUP(G495,'Ref-ALL NIST 800-53 Controls'!A:F,6,FALSE))</f>
        <v/>
      </c>
      <c r="F495" s="56">
        <v>0</v>
      </c>
      <c r="G495" s="2" t="str">
        <f t="shared" si="42"/>
        <v>PS-5-0</v>
      </c>
      <c r="H495" s="17" t="s">
        <v>702</v>
      </c>
      <c r="I495" s="13" t="str">
        <f t="shared" si="44"/>
        <v>Y</v>
      </c>
      <c r="J495" s="13" t="str">
        <f t="shared" si="47"/>
        <v>PS-5-0</v>
      </c>
      <c r="K495" s="13" t="str">
        <f>_xlfn.IFNA(VLOOKUP(G495,'Ref-LI-SaaS Baseline'!$D$2:$G$128,3,FALSE),"")</f>
        <v>Attest</v>
      </c>
      <c r="L495" s="13" t="str">
        <f t="shared" si="45"/>
        <v>Y</v>
      </c>
      <c r="M495" s="13" t="str">
        <f>IFERROR(VLOOKUP(G495,'Important Notes'!I:I,1,FALSE)," ")</f>
        <v>PS-5-0</v>
      </c>
      <c r="N495" s="13" t="str">
        <f t="shared" si="46"/>
        <v>Y</v>
      </c>
      <c r="O495" s="13" t="str">
        <f>IFERROR(VLOOKUP(G495,'Important Notes'!D:D,1,FALSE)," ")</f>
        <v>PS-5-0</v>
      </c>
      <c r="P495" s="13" t="str">
        <f>VLOOKUP(D495,'Ref-NIST 800-53 (Rev. 4)'!A:D,4,FALSE)</f>
        <v>P2</v>
      </c>
      <c r="Q495" s="13" t="s">
        <v>1152</v>
      </c>
    </row>
    <row r="496" spans="1:17">
      <c r="A496" s="13" t="str">
        <f t="shared" si="43"/>
        <v>PS</v>
      </c>
      <c r="B496" s="13" t="str">
        <f>VLOOKUP(A496,'Ref-Families'!A:B,2,FALSE)</f>
        <v xml:space="preserve"> Personnel Security</v>
      </c>
      <c r="C496" s="13" t="str">
        <f>TRIM(VLOOKUP(D496,'Ref-NIST 800-53 (Rev. 4)'!A:C,3,FALSE))</f>
        <v>ACCESS AGREEMENTS</v>
      </c>
      <c r="D496" s="12" t="s">
        <v>478</v>
      </c>
      <c r="E496" s="13" t="str">
        <f>TRIM(VLOOKUP(G496,'Ref-ALL NIST 800-53 Controls'!A:F,6,FALSE))</f>
        <v/>
      </c>
      <c r="F496" s="55">
        <v>0</v>
      </c>
      <c r="G496" s="2" t="str">
        <f t="shared" si="42"/>
        <v>PS-6-0</v>
      </c>
      <c r="H496" s="17" t="s">
        <v>703</v>
      </c>
      <c r="I496" s="13" t="str">
        <f t="shared" si="44"/>
        <v>Y</v>
      </c>
      <c r="J496" s="13" t="str">
        <f t="shared" si="47"/>
        <v>PS-6-0</v>
      </c>
      <c r="K496" s="13" t="str">
        <f>_xlfn.IFNA(VLOOKUP(G496,'Ref-LI-SaaS Baseline'!$D$2:$G$128,3,FALSE),"")</f>
        <v>Attest</v>
      </c>
      <c r="L496" s="13" t="str">
        <f t="shared" si="45"/>
        <v>Y</v>
      </c>
      <c r="M496" s="13" t="str">
        <f>IFERROR(VLOOKUP(G496,'Important Notes'!I:I,1,FALSE)," ")</f>
        <v>PS-6-0</v>
      </c>
      <c r="N496" s="13" t="str">
        <f t="shared" si="46"/>
        <v>Y</v>
      </c>
      <c r="O496" s="13" t="str">
        <f>IFERROR(VLOOKUP(G496,'Important Notes'!D:D,1,FALSE)," ")</f>
        <v>PS-6-0</v>
      </c>
      <c r="P496" s="13" t="str">
        <f>VLOOKUP(D496,'Ref-NIST 800-53 (Rev. 4)'!A:D,4,FALSE)</f>
        <v>P3</v>
      </c>
      <c r="Q496" s="13" t="s">
        <v>1152</v>
      </c>
    </row>
    <row r="497" spans="1:17">
      <c r="A497" s="13" t="str">
        <f t="shared" si="43"/>
        <v>PS</v>
      </c>
      <c r="B497" s="13" t="str">
        <f>VLOOKUP(A497,'Ref-Families'!A:B,2,FALSE)</f>
        <v xml:space="preserve"> Personnel Security</v>
      </c>
      <c r="C497" s="13" t="str">
        <f>TRIM(VLOOKUP(D497,'Ref-NIST 800-53 (Rev. 4)'!A:C,3,FALSE))</f>
        <v>ACCESS AGREEMENTS</v>
      </c>
      <c r="D497" s="12" t="s">
        <v>478</v>
      </c>
      <c r="E497" s="13" t="str">
        <f>TRIM(VLOOKUP(G497,'Ref-ALL NIST 800-53 Controls'!A:F,6,FALSE))</f>
        <v>INFORMATION REQUIRING SPECIAL PROTECTION</v>
      </c>
      <c r="F497" s="55">
        <v>1</v>
      </c>
      <c r="G497" s="2" t="str">
        <f t="shared" si="42"/>
        <v>PS-6-1</v>
      </c>
      <c r="H497" s="17" t="s">
        <v>611</v>
      </c>
      <c r="I497" s="13" t="str">
        <f t="shared" si="44"/>
        <v>N</v>
      </c>
      <c r="J497" s="13"/>
      <c r="K497" s="13" t="str">
        <f>_xlfn.IFNA(VLOOKUP(G497,'Ref-LI-SaaS Baseline'!$D$2:$G$128,3,FALSE),"")</f>
        <v/>
      </c>
      <c r="L497" s="13" t="str">
        <f t="shared" si="45"/>
        <v>N</v>
      </c>
      <c r="M497" s="13" t="str">
        <f>IFERROR(VLOOKUP(G497,'Important Notes'!I:I,1,FALSE)," ")</f>
        <v xml:space="preserve"> </v>
      </c>
      <c r="N497" s="13" t="str">
        <f t="shared" si="46"/>
        <v>N</v>
      </c>
      <c r="O497" s="13" t="str">
        <f>IFERROR(VLOOKUP(G497,'Important Notes'!D:D,1,FALSE)," ")</f>
        <v xml:space="preserve"> </v>
      </c>
      <c r="P497" s="13" t="str">
        <f>VLOOKUP(D497,'Ref-NIST 800-53 (Rev. 4)'!A:D,4,FALSE)</f>
        <v>P3</v>
      </c>
      <c r="Q497" s="13" t="s">
        <v>1152</v>
      </c>
    </row>
    <row r="498" spans="1:17">
      <c r="A498" s="13" t="str">
        <f t="shared" si="43"/>
        <v>PS</v>
      </c>
      <c r="B498" s="13" t="str">
        <f>VLOOKUP(A498,'Ref-Families'!A:B,2,FALSE)</f>
        <v xml:space="preserve"> Personnel Security</v>
      </c>
      <c r="C498" s="13" t="str">
        <f>TRIM(VLOOKUP(D498,'Ref-NIST 800-53 (Rev. 4)'!A:C,3,FALSE))</f>
        <v>ACCESS AGREEMENTS</v>
      </c>
      <c r="D498" s="12" t="s">
        <v>478</v>
      </c>
      <c r="E498" s="13" t="str">
        <f>TRIM(VLOOKUP(G498,'Ref-ALL NIST 800-53 Controls'!A:F,6,FALSE))</f>
        <v>CLASSIFIED INFORMATION REQUIRING SPECIAL PROTECTION</v>
      </c>
      <c r="F498" s="55">
        <v>2</v>
      </c>
      <c r="G498" s="2" t="str">
        <f t="shared" si="42"/>
        <v>PS-6-2</v>
      </c>
      <c r="H498" s="17" t="s">
        <v>609</v>
      </c>
      <c r="I498" s="13" t="str">
        <f t="shared" si="44"/>
        <v>N</v>
      </c>
      <c r="J498" s="13"/>
      <c r="K498" s="13" t="str">
        <f>_xlfn.IFNA(VLOOKUP(G498,'Ref-LI-SaaS Baseline'!$D$2:$G$128,3,FALSE),"")</f>
        <v/>
      </c>
      <c r="L498" s="13" t="str">
        <f t="shared" si="45"/>
        <v>N</v>
      </c>
      <c r="M498" s="13" t="str">
        <f>IFERROR(VLOOKUP(G498,'Important Notes'!I:I,1,FALSE)," ")</f>
        <v xml:space="preserve"> </v>
      </c>
      <c r="N498" s="13" t="str">
        <f t="shared" si="46"/>
        <v>N</v>
      </c>
      <c r="O498" s="13" t="str">
        <f>IFERROR(VLOOKUP(G498,'Important Notes'!D:D,1,FALSE)," ")</f>
        <v xml:space="preserve"> </v>
      </c>
      <c r="P498" s="13" t="str">
        <f>VLOOKUP(D498,'Ref-NIST 800-53 (Rev. 4)'!A:D,4,FALSE)</f>
        <v>P3</v>
      </c>
      <c r="Q498" s="13" t="s">
        <v>1152</v>
      </c>
    </row>
    <row r="499" spans="1:17">
      <c r="A499" s="13" t="str">
        <f t="shared" si="43"/>
        <v>PS</v>
      </c>
      <c r="B499" s="13" t="str">
        <f>VLOOKUP(A499,'Ref-Families'!A:B,2,FALSE)</f>
        <v xml:space="preserve"> Personnel Security</v>
      </c>
      <c r="C499" s="13" t="str">
        <f>TRIM(VLOOKUP(D499,'Ref-NIST 800-53 (Rev. 4)'!A:C,3,FALSE))</f>
        <v>ACCESS AGREEMENTS</v>
      </c>
      <c r="D499" s="12" t="s">
        <v>478</v>
      </c>
      <c r="E499" s="13" t="str">
        <f>TRIM(VLOOKUP(G499,'Ref-ALL NIST 800-53 Controls'!A:F,6,FALSE))</f>
        <v>POST-EMPLOYMENT REQUIREMENTS</v>
      </c>
      <c r="F499" s="55">
        <v>3</v>
      </c>
      <c r="G499" s="2" t="str">
        <f t="shared" si="42"/>
        <v>PS-6-3</v>
      </c>
      <c r="H499" s="17" t="s">
        <v>609</v>
      </c>
      <c r="I499" s="13" t="str">
        <f t="shared" si="44"/>
        <v>N</v>
      </c>
      <c r="J499" s="13"/>
      <c r="K499" s="13" t="str">
        <f>_xlfn.IFNA(VLOOKUP(G499,'Ref-LI-SaaS Baseline'!$D$2:$G$128,3,FALSE),"")</f>
        <v/>
      </c>
      <c r="L499" s="13" t="str">
        <f t="shared" si="45"/>
        <v>N</v>
      </c>
      <c r="M499" s="13" t="str">
        <f>IFERROR(VLOOKUP(G499,'Important Notes'!I:I,1,FALSE)," ")</f>
        <v xml:space="preserve"> </v>
      </c>
      <c r="N499" s="13" t="str">
        <f t="shared" si="46"/>
        <v>N</v>
      </c>
      <c r="O499" s="13" t="str">
        <f>IFERROR(VLOOKUP(G499,'Important Notes'!D:D,1,FALSE)," ")</f>
        <v xml:space="preserve"> </v>
      </c>
      <c r="P499" s="13" t="str">
        <f>VLOOKUP(D499,'Ref-NIST 800-53 (Rev. 4)'!A:D,4,FALSE)</f>
        <v>P3</v>
      </c>
      <c r="Q499" s="13" t="s">
        <v>1152</v>
      </c>
    </row>
    <row r="500" spans="1:17">
      <c r="A500" s="13" t="str">
        <f t="shared" si="43"/>
        <v>PS</v>
      </c>
      <c r="B500" s="13" t="str">
        <f>VLOOKUP(A500,'Ref-Families'!A:B,2,FALSE)</f>
        <v xml:space="preserve"> Personnel Security</v>
      </c>
      <c r="C500" s="13" t="str">
        <f>TRIM(VLOOKUP(D500,'Ref-NIST 800-53 (Rev. 4)'!A:C,3,FALSE))</f>
        <v>THIRD-PARTY PERSONNEL SECURITY</v>
      </c>
      <c r="D500" s="12" t="s">
        <v>480</v>
      </c>
      <c r="E500" s="13" t="str">
        <f>TRIM(VLOOKUP(G500,'Ref-ALL NIST 800-53 Controls'!A:F,6,FALSE))</f>
        <v/>
      </c>
      <c r="F500" s="56">
        <v>0</v>
      </c>
      <c r="G500" s="2" t="str">
        <f t="shared" si="42"/>
        <v>PS-7-0</v>
      </c>
      <c r="H500" s="17" t="s">
        <v>704</v>
      </c>
      <c r="I500" s="13" t="str">
        <f t="shared" si="44"/>
        <v>Y</v>
      </c>
      <c r="J500" s="13" t="str">
        <f t="shared" si="47"/>
        <v>PS-7-0</v>
      </c>
      <c r="K500" s="13" t="str">
        <f>_xlfn.IFNA(VLOOKUP(G500,'Ref-LI-SaaS Baseline'!$D$2:$G$128,3,FALSE),"")</f>
        <v>Attest</v>
      </c>
      <c r="L500" s="13" t="str">
        <f t="shared" si="45"/>
        <v>Y</v>
      </c>
      <c r="M500" s="13" t="str">
        <f>IFERROR(VLOOKUP(G500,'Important Notes'!I:I,1,FALSE)," ")</f>
        <v>PS-7-0</v>
      </c>
      <c r="N500" s="13" t="str">
        <f t="shared" si="46"/>
        <v>Y</v>
      </c>
      <c r="O500" s="13" t="str">
        <f>IFERROR(VLOOKUP(G500,'Important Notes'!D:D,1,FALSE)," ")</f>
        <v>PS-7-0</v>
      </c>
      <c r="P500" s="13" t="str">
        <f>VLOOKUP(D500,'Ref-NIST 800-53 (Rev. 4)'!A:D,4,FALSE)</f>
        <v>P1</v>
      </c>
      <c r="Q500" s="13" t="s">
        <v>1152</v>
      </c>
    </row>
    <row r="501" spans="1:17">
      <c r="A501" s="13" t="str">
        <f t="shared" si="43"/>
        <v>PS</v>
      </c>
      <c r="B501" s="13" t="str">
        <f>VLOOKUP(A501,'Ref-Families'!A:B,2,FALSE)</f>
        <v xml:space="preserve"> Personnel Security</v>
      </c>
      <c r="C501" s="13" t="str">
        <f>TRIM(VLOOKUP(D501,'Ref-NIST 800-53 (Rev. 4)'!A:C,3,FALSE))</f>
        <v>PERSONNEL SANCTIONS</v>
      </c>
      <c r="D501" s="12" t="s">
        <v>482</v>
      </c>
      <c r="E501" s="13" t="str">
        <f>TRIM(VLOOKUP(G501,'Ref-ALL NIST 800-53 Controls'!A:F,6,FALSE))</f>
        <v/>
      </c>
      <c r="F501" s="56">
        <v>0</v>
      </c>
      <c r="G501" s="2" t="str">
        <f t="shared" si="42"/>
        <v>PS-8-0</v>
      </c>
      <c r="H501" s="17" t="s">
        <v>705</v>
      </c>
      <c r="I501" s="13" t="str">
        <f t="shared" si="44"/>
        <v>Y</v>
      </c>
      <c r="J501" s="13" t="str">
        <f t="shared" si="47"/>
        <v>PS-8-0</v>
      </c>
      <c r="K501" s="13" t="str">
        <f>_xlfn.IFNA(VLOOKUP(G501,'Ref-LI-SaaS Baseline'!$D$2:$G$128,3,FALSE),"")</f>
        <v>Attest</v>
      </c>
      <c r="L501" s="13" t="str">
        <f t="shared" si="45"/>
        <v>Y</v>
      </c>
      <c r="M501" s="13" t="str">
        <f>IFERROR(VLOOKUP(G501,'Important Notes'!I:I,1,FALSE)," ")</f>
        <v>PS-8-0</v>
      </c>
      <c r="N501" s="13" t="str">
        <f t="shared" si="46"/>
        <v>Y</v>
      </c>
      <c r="O501" s="13" t="str">
        <f>IFERROR(VLOOKUP(G501,'Important Notes'!D:D,1,FALSE)," ")</f>
        <v>PS-8-0</v>
      </c>
      <c r="P501" s="13" t="str">
        <f>VLOOKUP(D501,'Ref-NIST 800-53 (Rev. 4)'!A:D,4,FALSE)</f>
        <v>P3</v>
      </c>
      <c r="Q501" s="13" t="s">
        <v>1152</v>
      </c>
    </row>
    <row r="502" spans="1:17">
      <c r="A502" s="13" t="str">
        <f t="shared" si="43"/>
        <v>RA</v>
      </c>
      <c r="B502" s="13" t="str">
        <f>VLOOKUP(A502,'Ref-Families'!A:B,2,FALSE)</f>
        <v xml:space="preserve"> Risk Assessment</v>
      </c>
      <c r="C502" s="13" t="str">
        <f>TRIM(VLOOKUP(D502,'Ref-NIST 800-53 (Rev. 4)'!A:C,3,FALSE))</f>
        <v>RISK ASSESSMENT POLICY AND PROCEDURES</v>
      </c>
      <c r="D502" s="12" t="s">
        <v>484</v>
      </c>
      <c r="E502" s="13" t="str">
        <f>TRIM(VLOOKUP(G502,'Ref-ALL NIST 800-53 Controls'!A:F,6,FALSE))</f>
        <v/>
      </c>
      <c r="F502" s="56">
        <v>0</v>
      </c>
      <c r="G502" s="2" t="str">
        <f t="shared" si="42"/>
        <v>RA-1-0</v>
      </c>
      <c r="H502" s="17" t="s">
        <v>219</v>
      </c>
      <c r="I502" s="13" t="str">
        <f t="shared" si="44"/>
        <v>Y</v>
      </c>
      <c r="J502" s="13" t="str">
        <f t="shared" si="47"/>
        <v>RA-1-0</v>
      </c>
      <c r="K502" s="13" t="str">
        <f>_xlfn.IFNA(VLOOKUP(G502,'Ref-LI-SaaS Baseline'!$D$2:$G$128,3,FALSE),"")</f>
        <v>Attest</v>
      </c>
      <c r="L502" s="13" t="str">
        <f t="shared" si="45"/>
        <v>Y</v>
      </c>
      <c r="M502" s="13" t="str">
        <f>IFERROR(VLOOKUP(G502,'Important Notes'!I:I,1,FALSE)," ")</f>
        <v>RA-1-0</v>
      </c>
      <c r="N502" s="13" t="str">
        <f t="shared" si="46"/>
        <v>Y</v>
      </c>
      <c r="O502" s="13" t="str">
        <f>IFERROR(VLOOKUP(G502,'Important Notes'!D:D,1,FALSE)," ")</f>
        <v>RA-1-0</v>
      </c>
      <c r="P502" s="13" t="str">
        <f>VLOOKUP(D502,'Ref-NIST 800-53 (Rev. 4)'!A:D,4,FALSE)</f>
        <v>P1</v>
      </c>
      <c r="Q502" s="13" t="s">
        <v>1152</v>
      </c>
    </row>
    <row r="503" spans="1:17">
      <c r="A503" s="13" t="str">
        <f t="shared" si="43"/>
        <v>RA</v>
      </c>
      <c r="B503" s="13" t="str">
        <f>VLOOKUP(A503,'Ref-Families'!A:B,2,FALSE)</f>
        <v xml:space="preserve"> Risk Assessment</v>
      </c>
      <c r="C503" s="13" t="str">
        <f>TRIM(VLOOKUP(D503,'Ref-NIST 800-53 (Rev. 4)'!A:C,3,FALSE))</f>
        <v>SECURITY CATEGORIZATION</v>
      </c>
      <c r="D503" s="12" t="s">
        <v>486</v>
      </c>
      <c r="E503" s="13" t="str">
        <f>TRIM(VLOOKUP(G503,'Ref-ALL NIST 800-53 Controls'!A:F,6,FALSE))</f>
        <v/>
      </c>
      <c r="F503" s="56">
        <v>0</v>
      </c>
      <c r="G503" s="2" t="str">
        <f t="shared" si="42"/>
        <v>RA-2-0</v>
      </c>
      <c r="H503" s="17" t="s">
        <v>706</v>
      </c>
      <c r="I503" s="13" t="str">
        <f t="shared" si="44"/>
        <v>Y</v>
      </c>
      <c r="J503" s="13" t="str">
        <f t="shared" si="47"/>
        <v>RA-2-0</v>
      </c>
      <c r="K503" s="13" t="str">
        <f>_xlfn.IFNA(VLOOKUP(G503,'Ref-LI-SaaS Baseline'!$D$2:$G$128,3,FALSE),"")</f>
        <v>Document and Assess</v>
      </c>
      <c r="L503" s="13" t="str">
        <f t="shared" si="45"/>
        <v>Y</v>
      </c>
      <c r="M503" s="13" t="str">
        <f>IFERROR(VLOOKUP(G503,'Important Notes'!I:I,1,FALSE)," ")</f>
        <v>RA-2-0</v>
      </c>
      <c r="N503" s="13" t="str">
        <f t="shared" si="46"/>
        <v>Y</v>
      </c>
      <c r="O503" s="13" t="str">
        <f>IFERROR(VLOOKUP(G503,'Important Notes'!D:D,1,FALSE)," ")</f>
        <v>RA-2-0</v>
      </c>
      <c r="P503" s="13" t="str">
        <f>VLOOKUP(D503,'Ref-NIST 800-53 (Rev. 4)'!A:D,4,FALSE)</f>
        <v>P1</v>
      </c>
      <c r="Q503" s="13" t="s">
        <v>1152</v>
      </c>
    </row>
    <row r="504" spans="1:17">
      <c r="A504" s="13" t="str">
        <f t="shared" si="43"/>
        <v>RA</v>
      </c>
      <c r="B504" s="13" t="str">
        <f>VLOOKUP(A504,'Ref-Families'!A:B,2,FALSE)</f>
        <v xml:space="preserve"> Risk Assessment</v>
      </c>
      <c r="C504" s="13" t="str">
        <f>TRIM(VLOOKUP(D504,'Ref-NIST 800-53 (Rev. 4)'!A:C,3,FALSE))</f>
        <v>RISK ASSESSMENT</v>
      </c>
      <c r="D504" s="12" t="s">
        <v>109</v>
      </c>
      <c r="E504" s="13" t="str">
        <f>TRIM(VLOOKUP(G504,'Ref-ALL NIST 800-53 Controls'!A:F,6,FALSE))</f>
        <v/>
      </c>
      <c r="F504" s="56">
        <v>0</v>
      </c>
      <c r="G504" s="2" t="str">
        <f t="shared" si="42"/>
        <v>RA-3-0</v>
      </c>
      <c r="H504" s="17" t="s">
        <v>707</v>
      </c>
      <c r="I504" s="13" t="str">
        <f t="shared" si="44"/>
        <v>Y</v>
      </c>
      <c r="J504" s="13" t="str">
        <f t="shared" si="47"/>
        <v>RA-3-0</v>
      </c>
      <c r="K504" s="13" t="str">
        <f>_xlfn.IFNA(VLOOKUP(G504,'Ref-LI-SaaS Baseline'!$D$2:$G$128,3,FALSE),"")</f>
        <v>Document and Assess</v>
      </c>
      <c r="L504" s="13" t="str">
        <f t="shared" si="45"/>
        <v>Y</v>
      </c>
      <c r="M504" s="13" t="str">
        <f>IFERROR(VLOOKUP(G504,'Important Notes'!I:I,1,FALSE)," ")</f>
        <v>RA-3-0</v>
      </c>
      <c r="N504" s="13" t="str">
        <f t="shared" si="46"/>
        <v>Y</v>
      </c>
      <c r="O504" s="13" t="str">
        <f>IFERROR(VLOOKUP(G504,'Important Notes'!D:D,1,FALSE)," ")</f>
        <v>RA-3-0</v>
      </c>
      <c r="P504" s="13" t="str">
        <f>VLOOKUP(D504,'Ref-NIST 800-53 (Rev. 4)'!A:D,4,FALSE)</f>
        <v>P1</v>
      </c>
      <c r="Q504" s="13" t="s">
        <v>1152</v>
      </c>
    </row>
    <row r="505" spans="1:17">
      <c r="A505" s="13" t="str">
        <f t="shared" si="43"/>
        <v>RA</v>
      </c>
      <c r="B505" s="13" t="str">
        <f>VLOOKUP(A505,'Ref-Families'!A:B,2,FALSE)</f>
        <v xml:space="preserve"> Risk Assessment</v>
      </c>
      <c r="C505" s="13" t="str">
        <f>TRIM(VLOOKUP(D505,'Ref-NIST 800-53 (Rev. 4)'!A:C,3,FALSE))</f>
        <v>VULNERABILITY SCANNING</v>
      </c>
      <c r="D505" s="12" t="s">
        <v>168</v>
      </c>
      <c r="E505" s="13" t="str">
        <f>TRIM(VLOOKUP(G505,'Ref-ALL NIST 800-53 Controls'!A:F,6,FALSE))</f>
        <v/>
      </c>
      <c r="F505" s="55">
        <v>0</v>
      </c>
      <c r="G505" s="2" t="str">
        <f t="shared" si="42"/>
        <v>RA-5-0</v>
      </c>
      <c r="H505" s="17" t="s">
        <v>626</v>
      </c>
      <c r="I505" s="13" t="str">
        <f t="shared" si="44"/>
        <v>Y</v>
      </c>
      <c r="J505" s="13" t="str">
        <f t="shared" si="47"/>
        <v>RA-5-0</v>
      </c>
      <c r="K505" s="13" t="str">
        <f>_xlfn.IFNA(VLOOKUP(G505,'Ref-LI-SaaS Baseline'!$D$2:$G$128,3,FALSE),"")</f>
        <v>Document and Assess</v>
      </c>
      <c r="L505" s="13" t="str">
        <f t="shared" si="45"/>
        <v>Y</v>
      </c>
      <c r="M505" s="13" t="str">
        <f>IFERROR(VLOOKUP(G505,'Important Notes'!I:I,1,FALSE)," ")</f>
        <v>RA-5-0</v>
      </c>
      <c r="N505" s="13" t="str">
        <f t="shared" si="46"/>
        <v>Y</v>
      </c>
      <c r="O505" s="13" t="str">
        <f>IFERROR(VLOOKUP(G505,'Important Notes'!D:D,1,FALSE)," ")</f>
        <v>RA-5-0</v>
      </c>
      <c r="P505" s="13" t="str">
        <f>VLOOKUP(D505,'Ref-NIST 800-53 (Rev. 4)'!A:D,4,FALSE)</f>
        <v>P1</v>
      </c>
      <c r="Q505" s="13" t="s">
        <v>1152</v>
      </c>
    </row>
    <row r="506" spans="1:17">
      <c r="A506" s="13" t="str">
        <f t="shared" si="43"/>
        <v>RA</v>
      </c>
      <c r="B506" s="13" t="str">
        <f>VLOOKUP(A506,'Ref-Families'!A:B,2,FALSE)</f>
        <v xml:space="preserve"> Risk Assessment</v>
      </c>
      <c r="C506" s="13" t="str">
        <f>TRIM(VLOOKUP(D506,'Ref-NIST 800-53 (Rev. 4)'!A:C,3,FALSE))</f>
        <v>VULNERABILITY SCANNING</v>
      </c>
      <c r="D506" s="12" t="s">
        <v>168</v>
      </c>
      <c r="E506" s="13" t="str">
        <f>TRIM(VLOOKUP(G506,'Ref-ALL NIST 800-53 Controls'!A:F,6,FALSE))</f>
        <v>UPDATE TOOL CAPABILITY</v>
      </c>
      <c r="F506" s="55">
        <v>1</v>
      </c>
      <c r="G506" s="2" t="str">
        <f t="shared" si="42"/>
        <v>RA-5-1</v>
      </c>
      <c r="H506" s="17" t="s">
        <v>169</v>
      </c>
      <c r="I506" s="13" t="str">
        <f t="shared" si="44"/>
        <v>N</v>
      </c>
      <c r="J506" s="13"/>
      <c r="K506" s="13" t="str">
        <f>_xlfn.IFNA(VLOOKUP(G506,'Ref-LI-SaaS Baseline'!$D$2:$G$128,3,FALSE),"")</f>
        <v/>
      </c>
      <c r="L506" s="13" t="str">
        <f t="shared" si="45"/>
        <v>Y</v>
      </c>
      <c r="M506" s="13" t="str">
        <f>IFERROR(VLOOKUP(G506,'Important Notes'!I:I,1,FALSE)," ")</f>
        <v>RA-5-1</v>
      </c>
      <c r="N506" s="13" t="str">
        <f t="shared" si="46"/>
        <v>Y</v>
      </c>
      <c r="O506" s="13" t="str">
        <f>IFERROR(VLOOKUP(G506,'Important Notes'!D:D,1,FALSE)," ")</f>
        <v>RA-5-1</v>
      </c>
      <c r="P506" s="13" t="str">
        <f>VLOOKUP(D506,'Ref-NIST 800-53 (Rev. 4)'!A:D,4,FALSE)</f>
        <v>P1</v>
      </c>
      <c r="Q506" s="13" t="s">
        <v>1152</v>
      </c>
    </row>
    <row r="507" spans="1:17">
      <c r="A507" s="13" t="str">
        <f t="shared" si="43"/>
        <v>RA</v>
      </c>
      <c r="B507" s="13" t="str">
        <f>VLOOKUP(A507,'Ref-Families'!A:B,2,FALSE)</f>
        <v xml:space="preserve"> Risk Assessment</v>
      </c>
      <c r="C507" s="13" t="str">
        <f>TRIM(VLOOKUP(D507,'Ref-NIST 800-53 (Rev. 4)'!A:C,3,FALSE))</f>
        <v>VULNERABILITY SCANNING</v>
      </c>
      <c r="D507" s="12" t="s">
        <v>168</v>
      </c>
      <c r="E507" s="13" t="str">
        <f>TRIM(VLOOKUP(G507,'Ref-ALL NIST 800-53 Controls'!A:F,6,FALSE))</f>
        <v>UPDATE BY FREQUENCY / PRIOR TO NEW SCAN / WHEN IDENTIFIED</v>
      </c>
      <c r="F507" s="55">
        <v>2</v>
      </c>
      <c r="G507" s="2" t="str">
        <f t="shared" si="42"/>
        <v>RA-5-2</v>
      </c>
      <c r="H507" s="17" t="s">
        <v>170</v>
      </c>
      <c r="I507" s="13" t="str">
        <f t="shared" si="44"/>
        <v>N</v>
      </c>
      <c r="J507" s="13"/>
      <c r="K507" s="13" t="str">
        <f>_xlfn.IFNA(VLOOKUP(G507,'Ref-LI-SaaS Baseline'!$D$2:$G$128,3,FALSE),"")</f>
        <v/>
      </c>
      <c r="L507" s="13" t="str">
        <f t="shared" si="45"/>
        <v>Y</v>
      </c>
      <c r="M507" s="13" t="str">
        <f>IFERROR(VLOOKUP(G507,'Important Notes'!I:I,1,FALSE)," ")</f>
        <v>RA-5-2</v>
      </c>
      <c r="N507" s="13" t="str">
        <f t="shared" si="46"/>
        <v>Y</v>
      </c>
      <c r="O507" s="13" t="str">
        <f>IFERROR(VLOOKUP(G507,'Important Notes'!D:D,1,FALSE)," ")</f>
        <v>RA-5-2</v>
      </c>
      <c r="P507" s="13" t="str">
        <f>VLOOKUP(D507,'Ref-NIST 800-53 (Rev. 4)'!A:D,4,FALSE)</f>
        <v>P1</v>
      </c>
      <c r="Q507" s="13" t="s">
        <v>1152</v>
      </c>
    </row>
    <row r="508" spans="1:17">
      <c r="A508" s="13" t="str">
        <f t="shared" si="43"/>
        <v>RA</v>
      </c>
      <c r="B508" s="13" t="str">
        <f>VLOOKUP(A508,'Ref-Families'!A:B,2,FALSE)</f>
        <v xml:space="preserve"> Risk Assessment</v>
      </c>
      <c r="C508" s="13" t="str">
        <f>TRIM(VLOOKUP(D508,'Ref-NIST 800-53 (Rev. 4)'!A:C,3,FALSE))</f>
        <v>VULNERABILITY SCANNING</v>
      </c>
      <c r="D508" s="12" t="s">
        <v>168</v>
      </c>
      <c r="E508" s="13" t="str">
        <f>TRIM(VLOOKUP(G508,'Ref-ALL NIST 800-53 Controls'!A:F,6,FALSE))</f>
        <v>BREADTH / DEPTH OF COVERAGE</v>
      </c>
      <c r="F508" s="55">
        <v>3</v>
      </c>
      <c r="G508" s="2" t="str">
        <f t="shared" si="42"/>
        <v>RA-5-3</v>
      </c>
      <c r="H508" s="17" t="s">
        <v>609</v>
      </c>
      <c r="I508" s="13" t="str">
        <f t="shared" si="44"/>
        <v>N</v>
      </c>
      <c r="J508" s="13"/>
      <c r="K508" s="13" t="str">
        <f>_xlfn.IFNA(VLOOKUP(G508,'Ref-LI-SaaS Baseline'!$D$2:$G$128,3,FALSE),"")</f>
        <v/>
      </c>
      <c r="L508" s="13" t="str">
        <f t="shared" si="45"/>
        <v>Y</v>
      </c>
      <c r="M508" s="13" t="str">
        <f>IFERROR(VLOOKUP(G508,'Important Notes'!I:I,1,FALSE)," ")</f>
        <v>RA-5-3</v>
      </c>
      <c r="N508" s="13" t="str">
        <f t="shared" si="46"/>
        <v>Y</v>
      </c>
      <c r="O508" s="13" t="str">
        <f>IFERROR(VLOOKUP(G508,'Important Notes'!D:D,1,FALSE)," ")</f>
        <v>RA-5-3</v>
      </c>
      <c r="P508" s="13" t="str">
        <f>VLOOKUP(D508,'Ref-NIST 800-53 (Rev. 4)'!A:D,4,FALSE)</f>
        <v>P1</v>
      </c>
      <c r="Q508" s="13" t="s">
        <v>1152</v>
      </c>
    </row>
    <row r="509" spans="1:17">
      <c r="A509" s="13" t="str">
        <f t="shared" si="43"/>
        <v>RA</v>
      </c>
      <c r="B509" s="13" t="str">
        <f>VLOOKUP(A509,'Ref-Families'!A:B,2,FALSE)</f>
        <v xml:space="preserve"> Risk Assessment</v>
      </c>
      <c r="C509" s="13" t="str">
        <f>TRIM(VLOOKUP(D509,'Ref-NIST 800-53 (Rev. 4)'!A:C,3,FALSE))</f>
        <v>VULNERABILITY SCANNING</v>
      </c>
      <c r="D509" s="12" t="s">
        <v>168</v>
      </c>
      <c r="E509" s="13" t="str">
        <f>TRIM(VLOOKUP(G509,'Ref-ALL NIST 800-53 Controls'!A:F,6,FALSE))</f>
        <v>DISCOVERABLE INFORMATION</v>
      </c>
      <c r="F509" s="55">
        <v>4</v>
      </c>
      <c r="G509" s="2" t="str">
        <f t="shared" si="42"/>
        <v>RA-5-4</v>
      </c>
      <c r="H509" s="17" t="s">
        <v>171</v>
      </c>
      <c r="I509" s="13" t="str">
        <f t="shared" si="44"/>
        <v>N</v>
      </c>
      <c r="J509" s="13"/>
      <c r="K509" s="13" t="str">
        <f>_xlfn.IFNA(VLOOKUP(G509,'Ref-LI-SaaS Baseline'!$D$2:$G$128,3,FALSE),"")</f>
        <v/>
      </c>
      <c r="L509" s="13" t="str">
        <f t="shared" si="45"/>
        <v>N</v>
      </c>
      <c r="M509" s="13" t="str">
        <f>IFERROR(VLOOKUP(G509,'Important Notes'!I:I,1,FALSE)," ")</f>
        <v xml:space="preserve"> </v>
      </c>
      <c r="N509" s="13" t="str">
        <f t="shared" si="46"/>
        <v>Y</v>
      </c>
      <c r="O509" s="13" t="str">
        <f>IFERROR(VLOOKUP(G509,'Important Notes'!D:D,1,FALSE)," ")</f>
        <v>RA-5-4</v>
      </c>
      <c r="P509" s="13" t="str">
        <f>VLOOKUP(D509,'Ref-NIST 800-53 (Rev. 4)'!A:D,4,FALSE)</f>
        <v>P1</v>
      </c>
      <c r="Q509" s="13" t="s">
        <v>1152</v>
      </c>
    </row>
    <row r="510" spans="1:17">
      <c r="A510" s="13" t="str">
        <f t="shared" si="43"/>
        <v>RA</v>
      </c>
      <c r="B510" s="13" t="str">
        <f>VLOOKUP(A510,'Ref-Families'!A:B,2,FALSE)</f>
        <v xml:space="preserve"> Risk Assessment</v>
      </c>
      <c r="C510" s="13" t="str">
        <f>TRIM(VLOOKUP(D510,'Ref-NIST 800-53 (Rev. 4)'!A:C,3,FALSE))</f>
        <v>VULNERABILITY SCANNING</v>
      </c>
      <c r="D510" s="12" t="s">
        <v>168</v>
      </c>
      <c r="E510" s="13" t="str">
        <f>TRIM(VLOOKUP(G510,'Ref-ALL NIST 800-53 Controls'!A:F,6,FALSE))</f>
        <v>PRIVILEGED ACCESS</v>
      </c>
      <c r="F510" s="55">
        <v>5</v>
      </c>
      <c r="G510" s="2" t="str">
        <f t="shared" si="42"/>
        <v>RA-5-5</v>
      </c>
      <c r="H510" s="17" t="s">
        <v>609</v>
      </c>
      <c r="I510" s="13" t="str">
        <f t="shared" si="44"/>
        <v>N</v>
      </c>
      <c r="J510" s="13"/>
      <c r="K510" s="13" t="str">
        <f>_xlfn.IFNA(VLOOKUP(G510,'Ref-LI-SaaS Baseline'!$D$2:$G$128,3,FALSE),"")</f>
        <v/>
      </c>
      <c r="L510" s="13" t="str">
        <f t="shared" si="45"/>
        <v>Y</v>
      </c>
      <c r="M510" s="13" t="str">
        <f>IFERROR(VLOOKUP(G510,'Important Notes'!I:I,1,FALSE)," ")</f>
        <v>RA-5-5</v>
      </c>
      <c r="N510" s="13" t="str">
        <f t="shared" si="46"/>
        <v>Y</v>
      </c>
      <c r="O510" s="13" t="str">
        <f>IFERROR(VLOOKUP(G510,'Important Notes'!D:D,1,FALSE)," ")</f>
        <v>RA-5-5</v>
      </c>
      <c r="P510" s="13" t="str">
        <f>VLOOKUP(D510,'Ref-NIST 800-53 (Rev. 4)'!A:D,4,FALSE)</f>
        <v>P1</v>
      </c>
      <c r="Q510" s="13" t="s">
        <v>1152</v>
      </c>
    </row>
    <row r="511" spans="1:17">
      <c r="A511" s="13" t="str">
        <f t="shared" si="43"/>
        <v>RA</v>
      </c>
      <c r="B511" s="13" t="str">
        <f>VLOOKUP(A511,'Ref-Families'!A:B,2,FALSE)</f>
        <v xml:space="preserve"> Risk Assessment</v>
      </c>
      <c r="C511" s="13" t="str">
        <f>TRIM(VLOOKUP(D511,'Ref-NIST 800-53 (Rev. 4)'!A:C,3,FALSE))</f>
        <v>VULNERABILITY SCANNING</v>
      </c>
      <c r="D511" s="12" t="s">
        <v>168</v>
      </c>
      <c r="E511" s="13" t="str">
        <f>TRIM(VLOOKUP(G511,'Ref-ALL NIST 800-53 Controls'!A:F,6,FALSE))</f>
        <v>AUTOMATED TREND ANALYSES</v>
      </c>
      <c r="F511" s="55">
        <v>6</v>
      </c>
      <c r="G511" s="2" t="str">
        <f t="shared" si="42"/>
        <v>RA-5-6</v>
      </c>
      <c r="H511" s="17" t="s">
        <v>172</v>
      </c>
      <c r="I511" s="13" t="str">
        <f t="shared" si="44"/>
        <v>N</v>
      </c>
      <c r="J511" s="13"/>
      <c r="K511" s="13" t="str">
        <f>_xlfn.IFNA(VLOOKUP(G511,'Ref-LI-SaaS Baseline'!$D$2:$G$128,3,FALSE),"")</f>
        <v/>
      </c>
      <c r="L511" s="13" t="str">
        <f t="shared" si="45"/>
        <v>Y</v>
      </c>
      <c r="M511" s="13" t="str">
        <f>IFERROR(VLOOKUP(G511,'Important Notes'!I:I,1,FALSE)," ")</f>
        <v>RA-5-6</v>
      </c>
      <c r="N511" s="13" t="str">
        <f t="shared" si="46"/>
        <v>Y</v>
      </c>
      <c r="O511" s="13" t="str">
        <f>IFERROR(VLOOKUP(G511,'Important Notes'!D:D,1,FALSE)," ")</f>
        <v>RA-5-6</v>
      </c>
      <c r="P511" s="13" t="str">
        <f>VLOOKUP(D511,'Ref-NIST 800-53 (Rev. 4)'!A:D,4,FALSE)</f>
        <v>P1</v>
      </c>
      <c r="Q511" s="13" t="s">
        <v>1152</v>
      </c>
    </row>
    <row r="512" spans="1:17">
      <c r="A512" s="13" t="str">
        <f t="shared" si="43"/>
        <v>RA</v>
      </c>
      <c r="B512" s="13" t="str">
        <f>VLOOKUP(A512,'Ref-Families'!A:B,2,FALSE)</f>
        <v xml:space="preserve"> Risk Assessment</v>
      </c>
      <c r="C512" s="13" t="str">
        <f>TRIM(VLOOKUP(D512,'Ref-NIST 800-53 (Rev. 4)'!A:C,3,FALSE))</f>
        <v>VULNERABILITY SCANNING</v>
      </c>
      <c r="D512" s="12" t="s">
        <v>168</v>
      </c>
      <c r="E512" s="13" t="str">
        <f>TRIM(VLOOKUP(G512,'Ref-ALL NIST 800-53 Controls'!A:F,6,FALSE))</f>
        <v>AUTOMATED DETECTION AND NOTIFICATION OF UNAUTHORIZED COMPONENTS</v>
      </c>
      <c r="F512" s="55">
        <v>7</v>
      </c>
      <c r="G512" s="2" t="str">
        <f t="shared" si="42"/>
        <v>RA-5-7</v>
      </c>
      <c r="H512" s="17" t="s">
        <v>611</v>
      </c>
      <c r="I512" s="13" t="str">
        <f t="shared" si="44"/>
        <v>N</v>
      </c>
      <c r="J512" s="13"/>
      <c r="K512" s="13" t="str">
        <f>_xlfn.IFNA(VLOOKUP(G512,'Ref-LI-SaaS Baseline'!$D$2:$G$128,3,FALSE),"")</f>
        <v/>
      </c>
      <c r="L512" s="13" t="str">
        <f t="shared" si="45"/>
        <v>N</v>
      </c>
      <c r="M512" s="13" t="str">
        <f>IFERROR(VLOOKUP(G512,'Important Notes'!I:I,1,FALSE)," ")</f>
        <v xml:space="preserve"> </v>
      </c>
      <c r="N512" s="13" t="str">
        <f t="shared" si="46"/>
        <v>N</v>
      </c>
      <c r="O512" s="13" t="str">
        <f>IFERROR(VLOOKUP(G512,'Important Notes'!D:D,1,FALSE)," ")</f>
        <v xml:space="preserve"> </v>
      </c>
      <c r="P512" s="13" t="str">
        <f>VLOOKUP(D512,'Ref-NIST 800-53 (Rev. 4)'!A:D,4,FALSE)</f>
        <v>P1</v>
      </c>
      <c r="Q512" s="13" t="s">
        <v>1152</v>
      </c>
    </row>
    <row r="513" spans="1:17">
      <c r="A513" s="13" t="str">
        <f t="shared" si="43"/>
        <v>RA</v>
      </c>
      <c r="B513" s="13" t="str">
        <f>VLOOKUP(A513,'Ref-Families'!A:B,2,FALSE)</f>
        <v xml:space="preserve"> Risk Assessment</v>
      </c>
      <c r="C513" s="13" t="str">
        <f>TRIM(VLOOKUP(D513,'Ref-NIST 800-53 (Rev. 4)'!A:C,3,FALSE))</f>
        <v>VULNERABILITY SCANNING</v>
      </c>
      <c r="D513" s="12" t="s">
        <v>168</v>
      </c>
      <c r="E513" s="13" t="str">
        <f>TRIM(VLOOKUP(G513,'Ref-ALL NIST 800-53 Controls'!A:F,6,FALSE))</f>
        <v>REVIEW HISTORIC AUDIT LOGS</v>
      </c>
      <c r="F513" s="55">
        <v>8</v>
      </c>
      <c r="G513" s="2" t="str">
        <f t="shared" si="42"/>
        <v>RA-5-8</v>
      </c>
      <c r="H513" s="17" t="s">
        <v>621</v>
      </c>
      <c r="I513" s="13" t="str">
        <f t="shared" si="44"/>
        <v>N</v>
      </c>
      <c r="J513" s="13"/>
      <c r="K513" s="13" t="str">
        <f>_xlfn.IFNA(VLOOKUP(G513,'Ref-LI-SaaS Baseline'!$D$2:$G$128,3,FALSE),"")</f>
        <v/>
      </c>
      <c r="L513" s="13" t="str">
        <f t="shared" si="45"/>
        <v>Y</v>
      </c>
      <c r="M513" s="13" t="str">
        <f>IFERROR(VLOOKUP(G513,'Important Notes'!I:I,1,FALSE)," ")</f>
        <v>RA-5-8</v>
      </c>
      <c r="N513" s="13" t="str">
        <f t="shared" si="46"/>
        <v>Y</v>
      </c>
      <c r="O513" s="13" t="str">
        <f>IFERROR(VLOOKUP(G513,'Important Notes'!D:D,1,FALSE)," ")</f>
        <v>RA-5-8</v>
      </c>
      <c r="P513" s="13" t="str">
        <f>VLOOKUP(D513,'Ref-NIST 800-53 (Rev. 4)'!A:D,4,FALSE)</f>
        <v>P1</v>
      </c>
      <c r="Q513" s="13" t="s">
        <v>1152</v>
      </c>
    </row>
    <row r="514" spans="1:17">
      <c r="A514" s="13" t="str">
        <f t="shared" si="43"/>
        <v>RA</v>
      </c>
      <c r="B514" s="13" t="str">
        <f>VLOOKUP(A514,'Ref-Families'!A:B,2,FALSE)</f>
        <v xml:space="preserve"> Risk Assessment</v>
      </c>
      <c r="C514" s="13" t="str">
        <f>TRIM(VLOOKUP(D514,'Ref-NIST 800-53 (Rev. 4)'!A:C,3,FALSE))</f>
        <v>VULNERABILITY SCANNING</v>
      </c>
      <c r="D514" s="12" t="s">
        <v>168</v>
      </c>
      <c r="E514" s="13" t="str">
        <f>TRIM(VLOOKUP(G514,'Ref-ALL NIST 800-53 Controls'!A:F,6,FALSE))</f>
        <v>PENETRATION TESTING AND ANALYSES</v>
      </c>
      <c r="F514" s="55">
        <v>9</v>
      </c>
      <c r="G514" s="2" t="str">
        <f t="shared" ref="G514:G577" si="48">CONCATENATE(D514,"-",F514)</f>
        <v>RA-5-9</v>
      </c>
      <c r="H514" s="17" t="s">
        <v>611</v>
      </c>
      <c r="I514" s="13" t="str">
        <f t="shared" si="44"/>
        <v>N</v>
      </c>
      <c r="J514" s="13"/>
      <c r="K514" s="13" t="str">
        <f>_xlfn.IFNA(VLOOKUP(G514,'Ref-LI-SaaS Baseline'!$D$2:$G$128,3,FALSE),"")</f>
        <v/>
      </c>
      <c r="L514" s="13" t="str">
        <f t="shared" si="45"/>
        <v>N</v>
      </c>
      <c r="M514" s="13" t="str">
        <f>IFERROR(VLOOKUP(G514,'Important Notes'!I:I,1,FALSE)," ")</f>
        <v xml:space="preserve"> </v>
      </c>
      <c r="N514" s="13" t="str">
        <f t="shared" si="46"/>
        <v>N</v>
      </c>
      <c r="O514" s="13" t="str">
        <f>IFERROR(VLOOKUP(G514,'Important Notes'!D:D,1,FALSE)," ")</f>
        <v xml:space="preserve"> </v>
      </c>
      <c r="P514" s="13" t="str">
        <f>VLOOKUP(D514,'Ref-NIST 800-53 (Rev. 4)'!A:D,4,FALSE)</f>
        <v>P1</v>
      </c>
      <c r="Q514" s="13" t="s">
        <v>1152</v>
      </c>
    </row>
    <row r="515" spans="1:17">
      <c r="A515" s="13" t="str">
        <f t="shared" ref="A515:A578" si="49">LEFT(D515,2)</f>
        <v>RA</v>
      </c>
      <c r="B515" s="13" t="str">
        <f>VLOOKUP(A515,'Ref-Families'!A:B,2,FALSE)</f>
        <v xml:space="preserve"> Risk Assessment</v>
      </c>
      <c r="C515" s="13" t="str">
        <f>TRIM(VLOOKUP(D515,'Ref-NIST 800-53 (Rev. 4)'!A:C,3,FALSE))</f>
        <v>VULNERABILITY SCANNING</v>
      </c>
      <c r="D515" s="12" t="s">
        <v>168</v>
      </c>
      <c r="E515" s="13" t="str">
        <f>TRIM(VLOOKUP(G515,'Ref-ALL NIST 800-53 Controls'!A:F,6,FALSE))</f>
        <v>CORRELATE SCANNING INFORMATION</v>
      </c>
      <c r="F515" s="55">
        <v>10</v>
      </c>
      <c r="G515" s="2" t="str">
        <f t="shared" si="48"/>
        <v>RA-5-10</v>
      </c>
      <c r="H515" s="17" t="s">
        <v>609</v>
      </c>
      <c r="I515" s="13" t="str">
        <f t="shared" ref="I515:I578" si="50">IF(J515 = "", "N", "Y")</f>
        <v>N</v>
      </c>
      <c r="J515" s="13"/>
      <c r="K515" s="13" t="str">
        <f>_xlfn.IFNA(VLOOKUP(G515,'Ref-LI-SaaS Baseline'!$D$2:$G$128,3,FALSE),"")</f>
        <v/>
      </c>
      <c r="L515" s="13" t="str">
        <f t="shared" ref="L515:L578" si="51">IF(M515=" ","N","Y")</f>
        <v>N</v>
      </c>
      <c r="M515" s="13" t="str">
        <f>IFERROR(VLOOKUP(G515,'Important Notes'!I:I,1,FALSE)," ")</f>
        <v xml:space="preserve"> </v>
      </c>
      <c r="N515" s="13" t="str">
        <f t="shared" ref="N515:N578" si="52">IF(O515= " ", "N", "Y")</f>
        <v>Y</v>
      </c>
      <c r="O515" s="13" t="str">
        <f>IFERROR(VLOOKUP(G515,'Important Notes'!D:D,1,FALSE)," ")</f>
        <v>RA-5-10</v>
      </c>
      <c r="P515" s="13" t="str">
        <f>VLOOKUP(D515,'Ref-NIST 800-53 (Rev. 4)'!A:D,4,FALSE)</f>
        <v>P1</v>
      </c>
      <c r="Q515" s="13" t="s">
        <v>1152</v>
      </c>
    </row>
    <row r="516" spans="1:17">
      <c r="A516" s="13" t="str">
        <f t="shared" si="49"/>
        <v>SA</v>
      </c>
      <c r="B516" s="13" t="str">
        <f>VLOOKUP(A516,'Ref-Families'!A:B,2,FALSE)</f>
        <v xml:space="preserve"> System and Services Acquisition</v>
      </c>
      <c r="C516" s="13" t="str">
        <f>TRIM(VLOOKUP(D516,'Ref-NIST 800-53 (Rev. 4)'!A:C,3,FALSE))</f>
        <v>SYSTEM AND SERVICES ACQUISITION POLICY AND PROCEDURES</v>
      </c>
      <c r="D516" s="12" t="s">
        <v>492</v>
      </c>
      <c r="E516" s="13" t="str">
        <f>TRIM(VLOOKUP(G516,'Ref-ALL NIST 800-53 Controls'!A:F,6,FALSE))</f>
        <v/>
      </c>
      <c r="F516" s="56">
        <v>0</v>
      </c>
      <c r="G516" s="2" t="str">
        <f t="shared" si="48"/>
        <v>SA-1-0</v>
      </c>
      <c r="H516" s="17" t="s">
        <v>219</v>
      </c>
      <c r="I516" s="13" t="str">
        <f t="shared" si="50"/>
        <v>Y</v>
      </c>
      <c r="J516" s="13" t="str">
        <f t="shared" ref="J516:J537" si="53">G516</f>
        <v>SA-1-0</v>
      </c>
      <c r="K516" s="13" t="str">
        <f>_xlfn.IFNA(VLOOKUP(G516,'Ref-LI-SaaS Baseline'!$D$2:$G$128,3,FALSE),"")</f>
        <v>Attest</v>
      </c>
      <c r="L516" s="13" t="str">
        <f t="shared" si="51"/>
        <v>Y</v>
      </c>
      <c r="M516" s="13" t="str">
        <f>IFERROR(VLOOKUP(G516,'Important Notes'!I:I,1,FALSE)," ")</f>
        <v>SA-1-0</v>
      </c>
      <c r="N516" s="13" t="str">
        <f t="shared" si="52"/>
        <v>Y</v>
      </c>
      <c r="O516" s="13" t="str">
        <f>IFERROR(VLOOKUP(G516,'Important Notes'!D:D,1,FALSE)," ")</f>
        <v>SA-1-0</v>
      </c>
      <c r="P516" s="13" t="str">
        <f>VLOOKUP(D516,'Ref-NIST 800-53 (Rev. 4)'!A:D,4,FALSE)</f>
        <v>P1</v>
      </c>
      <c r="Q516" s="13" t="s">
        <v>1152</v>
      </c>
    </row>
    <row r="517" spans="1:17">
      <c r="A517" s="13" t="str">
        <f t="shared" si="49"/>
        <v>SA</v>
      </c>
      <c r="B517" s="13" t="str">
        <f>VLOOKUP(A517,'Ref-Families'!A:B,2,FALSE)</f>
        <v xml:space="preserve"> System and Services Acquisition</v>
      </c>
      <c r="C517" s="13" t="str">
        <f>TRIM(VLOOKUP(D517,'Ref-NIST 800-53 (Rev. 4)'!A:C,3,FALSE))</f>
        <v>ALLOCATION OF RESOURCES</v>
      </c>
      <c r="D517" s="12" t="s">
        <v>494</v>
      </c>
      <c r="E517" s="13" t="str">
        <f>TRIM(VLOOKUP(G517,'Ref-ALL NIST 800-53 Controls'!A:F,6,FALSE))</f>
        <v/>
      </c>
      <c r="F517" s="56">
        <v>0</v>
      </c>
      <c r="G517" s="2" t="str">
        <f t="shared" si="48"/>
        <v>SA-2-0</v>
      </c>
      <c r="H517" s="17" t="s">
        <v>708</v>
      </c>
      <c r="I517" s="13" t="str">
        <f t="shared" si="50"/>
        <v>Y</v>
      </c>
      <c r="J517" s="13" t="str">
        <f t="shared" si="53"/>
        <v>SA-2-0</v>
      </c>
      <c r="K517" s="13" t="str">
        <f>_xlfn.IFNA(VLOOKUP(G517,'Ref-LI-SaaS Baseline'!$D$2:$G$128,3,FALSE),"")</f>
        <v>Attest</v>
      </c>
      <c r="L517" s="13" t="str">
        <f t="shared" si="51"/>
        <v>Y</v>
      </c>
      <c r="M517" s="13" t="str">
        <f>IFERROR(VLOOKUP(G517,'Important Notes'!I:I,1,FALSE)," ")</f>
        <v>SA-2-0</v>
      </c>
      <c r="N517" s="13" t="str">
        <f t="shared" si="52"/>
        <v>Y</v>
      </c>
      <c r="O517" s="13" t="str">
        <f>IFERROR(VLOOKUP(G517,'Important Notes'!D:D,1,FALSE)," ")</f>
        <v>SA-2-0</v>
      </c>
      <c r="P517" s="13" t="str">
        <f>VLOOKUP(D517,'Ref-NIST 800-53 (Rev. 4)'!A:D,4,FALSE)</f>
        <v>P1</v>
      </c>
      <c r="Q517" s="13" t="s">
        <v>1152</v>
      </c>
    </row>
    <row r="518" spans="1:17">
      <c r="A518" s="13" t="str">
        <f t="shared" si="49"/>
        <v>SA</v>
      </c>
      <c r="B518" s="13" t="str">
        <f>VLOOKUP(A518,'Ref-Families'!A:B,2,FALSE)</f>
        <v xml:space="preserve"> System and Services Acquisition</v>
      </c>
      <c r="C518" s="13" t="str">
        <f>TRIM(VLOOKUP(D518,'Ref-NIST 800-53 (Rev. 4)'!A:C,3,FALSE))</f>
        <v>SYSTEM DEVELOPMENT LIFE CYCLE</v>
      </c>
      <c r="D518" s="12" t="s">
        <v>496</v>
      </c>
      <c r="E518" s="13" t="str">
        <f>TRIM(VLOOKUP(G518,'Ref-ALL NIST 800-53 Controls'!A:F,6,FALSE))</f>
        <v/>
      </c>
      <c r="F518" s="56">
        <v>0</v>
      </c>
      <c r="G518" s="2" t="str">
        <f t="shared" si="48"/>
        <v>SA-3-0</v>
      </c>
      <c r="H518" s="17" t="s">
        <v>627</v>
      </c>
      <c r="I518" s="13" t="str">
        <f t="shared" si="50"/>
        <v>Y</v>
      </c>
      <c r="J518" s="13" t="str">
        <f t="shared" si="53"/>
        <v>SA-3-0</v>
      </c>
      <c r="K518" s="13" t="str">
        <f>_xlfn.IFNA(VLOOKUP(G518,'Ref-LI-SaaS Baseline'!$D$2:$G$128,3,FALSE),"")</f>
        <v>Attest</v>
      </c>
      <c r="L518" s="13" t="str">
        <f t="shared" si="51"/>
        <v>Y</v>
      </c>
      <c r="M518" s="13" t="str">
        <f>IFERROR(VLOOKUP(G518,'Important Notes'!I:I,1,FALSE)," ")</f>
        <v>SA-3-0</v>
      </c>
      <c r="N518" s="13" t="str">
        <f t="shared" si="52"/>
        <v>Y</v>
      </c>
      <c r="O518" s="13" t="str">
        <f>IFERROR(VLOOKUP(G518,'Important Notes'!D:D,1,FALSE)," ")</f>
        <v>SA-3-0</v>
      </c>
      <c r="P518" s="13" t="str">
        <f>VLOOKUP(D518,'Ref-NIST 800-53 (Rev. 4)'!A:D,4,FALSE)</f>
        <v>P1</v>
      </c>
      <c r="Q518" s="13" t="s">
        <v>1152</v>
      </c>
    </row>
    <row r="519" spans="1:17">
      <c r="A519" s="13" t="str">
        <f t="shared" si="49"/>
        <v>SA</v>
      </c>
      <c r="B519" s="13" t="str">
        <f>VLOOKUP(A519,'Ref-Families'!A:B,2,FALSE)</f>
        <v xml:space="preserve"> System and Services Acquisition</v>
      </c>
      <c r="C519" s="13" t="str">
        <f>TRIM(VLOOKUP(D519,'Ref-NIST 800-53 (Rev. 4)'!A:C,3,FALSE))</f>
        <v>ACQUISITION PROCESS</v>
      </c>
      <c r="D519" s="12" t="s">
        <v>97</v>
      </c>
      <c r="E519" s="13" t="str">
        <f>TRIM(VLOOKUP(G519,'Ref-ALL NIST 800-53 Controls'!A:F,6,FALSE))</f>
        <v/>
      </c>
      <c r="F519" s="55">
        <v>0</v>
      </c>
      <c r="G519" s="2" t="str">
        <f t="shared" si="48"/>
        <v>SA-4-0</v>
      </c>
      <c r="H519" s="17" t="s">
        <v>709</v>
      </c>
      <c r="I519" s="13" t="str">
        <f t="shared" si="50"/>
        <v>Y</v>
      </c>
      <c r="J519" s="13" t="str">
        <f t="shared" si="53"/>
        <v>SA-4-0</v>
      </c>
      <c r="K519" s="13" t="str">
        <f>_xlfn.IFNA(VLOOKUP(G519,'Ref-LI-SaaS Baseline'!$D$2:$G$128,3,FALSE),"")</f>
        <v>Attest</v>
      </c>
      <c r="L519" s="13" t="str">
        <f t="shared" si="51"/>
        <v>Y</v>
      </c>
      <c r="M519" s="13" t="str">
        <f>IFERROR(VLOOKUP(G519,'Important Notes'!I:I,1,FALSE)," ")</f>
        <v>SA-4-0</v>
      </c>
      <c r="N519" s="13" t="str">
        <f t="shared" si="52"/>
        <v>Y</v>
      </c>
      <c r="O519" s="13" t="str">
        <f>IFERROR(VLOOKUP(G519,'Important Notes'!D:D,1,FALSE)," ")</f>
        <v>SA-4-0</v>
      </c>
      <c r="P519" s="13" t="str">
        <f>VLOOKUP(D519,'Ref-NIST 800-53 (Rev. 4)'!A:D,4,FALSE)</f>
        <v>P1</v>
      </c>
      <c r="Q519" s="13" t="s">
        <v>1152</v>
      </c>
    </row>
    <row r="520" spans="1:17">
      <c r="A520" s="13" t="str">
        <f t="shared" si="49"/>
        <v>SA</v>
      </c>
      <c r="B520" s="13" t="str">
        <f>VLOOKUP(A520,'Ref-Families'!A:B,2,FALSE)</f>
        <v xml:space="preserve"> System and Services Acquisition</v>
      </c>
      <c r="C520" s="13" t="str">
        <f>TRIM(VLOOKUP(D520,'Ref-NIST 800-53 (Rev. 4)'!A:C,3,FALSE))</f>
        <v>ACQUISITION PROCESS</v>
      </c>
      <c r="D520" s="12" t="s">
        <v>97</v>
      </c>
      <c r="E520" s="13" t="str">
        <f>TRIM(VLOOKUP(G520,'Ref-ALL NIST 800-53 Controls'!A:F,6,FALSE))</f>
        <v>FUNCTIONAL PROPERTIES OF SECURITY CONTROLS</v>
      </c>
      <c r="F520" s="55">
        <v>1</v>
      </c>
      <c r="G520" s="2" t="str">
        <f t="shared" si="48"/>
        <v>SA-4-1</v>
      </c>
      <c r="H520" s="17" t="s">
        <v>173</v>
      </c>
      <c r="I520" s="13" t="str">
        <f t="shared" si="50"/>
        <v>N</v>
      </c>
      <c r="J520" s="13"/>
      <c r="K520" s="13" t="str">
        <f>_xlfn.IFNA(VLOOKUP(G520,'Ref-LI-SaaS Baseline'!$D$2:$G$128,3,FALSE),"")</f>
        <v/>
      </c>
      <c r="L520" s="13" t="str">
        <f t="shared" si="51"/>
        <v>Y</v>
      </c>
      <c r="M520" s="13" t="str">
        <f>IFERROR(VLOOKUP(G520,'Important Notes'!I:I,1,FALSE)," ")</f>
        <v>SA-4-1</v>
      </c>
      <c r="N520" s="13" t="str">
        <f t="shared" si="52"/>
        <v>Y</v>
      </c>
      <c r="O520" s="13" t="str">
        <f>IFERROR(VLOOKUP(G520,'Important Notes'!D:D,1,FALSE)," ")</f>
        <v>SA-4-1</v>
      </c>
      <c r="P520" s="13" t="str">
        <f>VLOOKUP(D520,'Ref-NIST 800-53 (Rev. 4)'!A:D,4,FALSE)</f>
        <v>P1</v>
      </c>
      <c r="Q520" s="13" t="s">
        <v>1152</v>
      </c>
    </row>
    <row r="521" spans="1:17">
      <c r="A521" s="13" t="str">
        <f t="shared" si="49"/>
        <v>SA</v>
      </c>
      <c r="B521" s="13" t="str">
        <f>VLOOKUP(A521,'Ref-Families'!A:B,2,FALSE)</f>
        <v xml:space="preserve"> System and Services Acquisition</v>
      </c>
      <c r="C521" s="13" t="str">
        <f>TRIM(VLOOKUP(D521,'Ref-NIST 800-53 (Rev. 4)'!A:C,3,FALSE))</f>
        <v>ACQUISITION PROCESS</v>
      </c>
      <c r="D521" s="12" t="s">
        <v>97</v>
      </c>
      <c r="E521" s="13" t="str">
        <f>TRIM(VLOOKUP(G521,'Ref-ALL NIST 800-53 Controls'!A:F,6,FALSE))</f>
        <v>DESIGN / IMPLEMENTATION INFORMATION FOR SECURITY CONTROLS</v>
      </c>
      <c r="F521" s="55">
        <v>2</v>
      </c>
      <c r="G521" s="2" t="str">
        <f t="shared" si="48"/>
        <v>SA-4-2</v>
      </c>
      <c r="H521" s="17" t="s">
        <v>173</v>
      </c>
      <c r="I521" s="13" t="str">
        <f t="shared" si="50"/>
        <v>N</v>
      </c>
      <c r="J521" s="13"/>
      <c r="K521" s="13" t="str">
        <f>_xlfn.IFNA(VLOOKUP(G521,'Ref-LI-SaaS Baseline'!$D$2:$G$128,3,FALSE),"")</f>
        <v/>
      </c>
      <c r="L521" s="13" t="str">
        <f t="shared" si="51"/>
        <v>Y</v>
      </c>
      <c r="M521" s="13" t="str">
        <f>IFERROR(VLOOKUP(G521,'Important Notes'!I:I,1,FALSE)," ")</f>
        <v>SA-4-2</v>
      </c>
      <c r="N521" s="13" t="str">
        <f t="shared" si="52"/>
        <v>Y</v>
      </c>
      <c r="O521" s="13" t="str">
        <f>IFERROR(VLOOKUP(G521,'Important Notes'!D:D,1,FALSE)," ")</f>
        <v>SA-4-2</v>
      </c>
      <c r="P521" s="13" t="str">
        <f>VLOOKUP(D521,'Ref-NIST 800-53 (Rev. 4)'!A:D,4,FALSE)</f>
        <v>P1</v>
      </c>
      <c r="Q521" s="13" t="s">
        <v>1152</v>
      </c>
    </row>
    <row r="522" spans="1:17">
      <c r="A522" s="13" t="str">
        <f t="shared" si="49"/>
        <v>SA</v>
      </c>
      <c r="B522" s="13" t="str">
        <f>VLOOKUP(A522,'Ref-Families'!A:B,2,FALSE)</f>
        <v xml:space="preserve"> System and Services Acquisition</v>
      </c>
      <c r="C522" s="13" t="str">
        <f>TRIM(VLOOKUP(D522,'Ref-NIST 800-53 (Rev. 4)'!A:C,3,FALSE))</f>
        <v>ACQUISITION PROCESS</v>
      </c>
      <c r="D522" s="12" t="s">
        <v>97</v>
      </c>
      <c r="E522" s="13" t="str">
        <f>TRIM(VLOOKUP(G522,'Ref-ALL NIST 800-53 Controls'!A:F,6,FALSE))</f>
        <v>DEVELOPMENT METHODS / TECHNIQUES / PRACTICES</v>
      </c>
      <c r="F522" s="55">
        <v>3</v>
      </c>
      <c r="G522" s="2" t="str">
        <f t="shared" si="48"/>
        <v>SA-4-3</v>
      </c>
      <c r="H522" s="17" t="s">
        <v>157</v>
      </c>
      <c r="I522" s="13" t="str">
        <f t="shared" si="50"/>
        <v>N</v>
      </c>
      <c r="J522" s="13"/>
      <c r="K522" s="13" t="str">
        <f>_xlfn.IFNA(VLOOKUP(G522,'Ref-LI-SaaS Baseline'!$D$2:$G$128,3,FALSE),"")</f>
        <v/>
      </c>
      <c r="L522" s="13" t="str">
        <f t="shared" si="51"/>
        <v>N</v>
      </c>
      <c r="M522" s="13" t="str">
        <f>IFERROR(VLOOKUP(G522,'Important Notes'!I:I,1,FALSE)," ")</f>
        <v xml:space="preserve"> </v>
      </c>
      <c r="N522" s="13" t="str">
        <f t="shared" si="52"/>
        <v>N</v>
      </c>
      <c r="O522" s="13" t="str">
        <f>IFERROR(VLOOKUP(G522,'Important Notes'!D:D,1,FALSE)," ")</f>
        <v xml:space="preserve"> </v>
      </c>
      <c r="P522" s="13" t="str">
        <f>VLOOKUP(D522,'Ref-NIST 800-53 (Rev. 4)'!A:D,4,FALSE)</f>
        <v>P1</v>
      </c>
      <c r="Q522" s="13" t="s">
        <v>1152</v>
      </c>
    </row>
    <row r="523" spans="1:17">
      <c r="A523" s="13" t="str">
        <f t="shared" si="49"/>
        <v>SA</v>
      </c>
      <c r="B523" s="13" t="str">
        <f>VLOOKUP(A523,'Ref-Families'!A:B,2,FALSE)</f>
        <v xml:space="preserve"> System and Services Acquisition</v>
      </c>
      <c r="C523" s="13" t="str">
        <f>TRIM(VLOOKUP(D523,'Ref-NIST 800-53 (Rev. 4)'!A:C,3,FALSE))</f>
        <v>ACQUISITION PROCESS</v>
      </c>
      <c r="D523" s="12" t="s">
        <v>97</v>
      </c>
      <c r="E523" s="13" t="str">
        <f>TRIM(VLOOKUP(G523,'Ref-ALL NIST 800-53 Controls'!A:F,6,FALSE))</f>
        <v>ASSIGNMENT OF COMPONENTS TO SYSTEMS</v>
      </c>
      <c r="F523" s="55">
        <v>4</v>
      </c>
      <c r="G523" s="2" t="str">
        <f t="shared" si="48"/>
        <v>SA-4-4</v>
      </c>
      <c r="H523" s="17" t="s">
        <v>611</v>
      </c>
      <c r="I523" s="13" t="str">
        <f t="shared" si="50"/>
        <v>N</v>
      </c>
      <c r="J523" s="13"/>
      <c r="K523" s="13" t="str">
        <f>_xlfn.IFNA(VLOOKUP(G523,'Ref-LI-SaaS Baseline'!$D$2:$G$128,3,FALSE),"")</f>
        <v/>
      </c>
      <c r="L523" s="13" t="str">
        <f t="shared" si="51"/>
        <v>N</v>
      </c>
      <c r="M523" s="13" t="str">
        <f>IFERROR(VLOOKUP(G523,'Important Notes'!I:I,1,FALSE)," ")</f>
        <v xml:space="preserve"> </v>
      </c>
      <c r="N523" s="13" t="str">
        <f t="shared" si="52"/>
        <v>N</v>
      </c>
      <c r="O523" s="13" t="str">
        <f>IFERROR(VLOOKUP(G523,'Important Notes'!D:D,1,FALSE)," ")</f>
        <v xml:space="preserve"> </v>
      </c>
      <c r="P523" s="13" t="str">
        <f>VLOOKUP(D523,'Ref-NIST 800-53 (Rev. 4)'!A:D,4,FALSE)</f>
        <v>P1</v>
      </c>
      <c r="Q523" s="13" t="s">
        <v>1152</v>
      </c>
    </row>
    <row r="524" spans="1:17">
      <c r="A524" s="13" t="str">
        <f t="shared" si="49"/>
        <v>SA</v>
      </c>
      <c r="B524" s="13" t="str">
        <f>VLOOKUP(A524,'Ref-Families'!A:B,2,FALSE)</f>
        <v xml:space="preserve"> System and Services Acquisition</v>
      </c>
      <c r="C524" s="13" t="str">
        <f>TRIM(VLOOKUP(D524,'Ref-NIST 800-53 (Rev. 4)'!A:C,3,FALSE))</f>
        <v>ACQUISITION PROCESS</v>
      </c>
      <c r="D524" s="12" t="s">
        <v>97</v>
      </c>
      <c r="E524" s="13" t="str">
        <f>TRIM(VLOOKUP(G524,'Ref-ALL NIST 800-53 Controls'!A:F,6,FALSE))</f>
        <v>SYSTEM / COMPONENT / SERVICE CONFIGURATIONS</v>
      </c>
      <c r="F524" s="55">
        <v>5</v>
      </c>
      <c r="G524" s="2" t="str">
        <f t="shared" si="48"/>
        <v>SA-4-5</v>
      </c>
      <c r="H524" s="17" t="s">
        <v>93</v>
      </c>
      <c r="I524" s="13" t="str">
        <f t="shared" si="50"/>
        <v>N</v>
      </c>
      <c r="J524" s="13"/>
      <c r="K524" s="13" t="str">
        <f>_xlfn.IFNA(VLOOKUP(G524,'Ref-LI-SaaS Baseline'!$D$2:$G$128,3,FALSE),"")</f>
        <v/>
      </c>
      <c r="L524" s="13" t="str">
        <f t="shared" si="51"/>
        <v>N</v>
      </c>
      <c r="M524" s="13" t="str">
        <f>IFERROR(VLOOKUP(G524,'Important Notes'!I:I,1,FALSE)," ")</f>
        <v xml:space="preserve"> </v>
      </c>
      <c r="N524" s="13" t="str">
        <f t="shared" si="52"/>
        <v>N</v>
      </c>
      <c r="O524" s="13" t="str">
        <f>IFERROR(VLOOKUP(G524,'Important Notes'!D:D,1,FALSE)," ")</f>
        <v xml:space="preserve"> </v>
      </c>
      <c r="P524" s="13" t="str">
        <f>VLOOKUP(D524,'Ref-NIST 800-53 (Rev. 4)'!A:D,4,FALSE)</f>
        <v>P1</v>
      </c>
      <c r="Q524" s="13" t="s">
        <v>1152</v>
      </c>
    </row>
    <row r="525" spans="1:17">
      <c r="A525" s="13" t="str">
        <f t="shared" si="49"/>
        <v>SA</v>
      </c>
      <c r="B525" s="13" t="str">
        <f>VLOOKUP(A525,'Ref-Families'!A:B,2,FALSE)</f>
        <v xml:space="preserve"> System and Services Acquisition</v>
      </c>
      <c r="C525" s="13" t="str">
        <f>TRIM(VLOOKUP(D525,'Ref-NIST 800-53 (Rev. 4)'!A:C,3,FALSE))</f>
        <v>ACQUISITION PROCESS</v>
      </c>
      <c r="D525" s="12" t="s">
        <v>97</v>
      </c>
      <c r="E525" s="13" t="str">
        <f>TRIM(VLOOKUP(G525,'Ref-ALL NIST 800-53 Controls'!A:F,6,FALSE))</f>
        <v>USE OF INFORMATION ASSURANCE PRODUCTS</v>
      </c>
      <c r="F525" s="55">
        <v>6</v>
      </c>
      <c r="G525" s="2" t="str">
        <f t="shared" si="48"/>
        <v>SA-4-6</v>
      </c>
      <c r="H525" s="17" t="s">
        <v>31</v>
      </c>
      <c r="I525" s="13" t="str">
        <f t="shared" si="50"/>
        <v>N</v>
      </c>
      <c r="J525" s="13"/>
      <c r="K525" s="13" t="str">
        <f>_xlfn.IFNA(VLOOKUP(G525,'Ref-LI-SaaS Baseline'!$D$2:$G$128,3,FALSE),"")</f>
        <v/>
      </c>
      <c r="L525" s="13" t="str">
        <f t="shared" si="51"/>
        <v>N</v>
      </c>
      <c r="M525" s="13" t="str">
        <f>IFERROR(VLOOKUP(G525,'Important Notes'!I:I,1,FALSE)," ")</f>
        <v xml:space="preserve"> </v>
      </c>
      <c r="N525" s="13" t="str">
        <f t="shared" si="52"/>
        <v>N</v>
      </c>
      <c r="O525" s="13" t="str">
        <f>IFERROR(VLOOKUP(G525,'Important Notes'!D:D,1,FALSE)," ")</f>
        <v xml:space="preserve"> </v>
      </c>
      <c r="P525" s="13" t="str">
        <f>VLOOKUP(D525,'Ref-NIST 800-53 (Rev. 4)'!A:D,4,FALSE)</f>
        <v>P1</v>
      </c>
      <c r="Q525" s="13" t="s">
        <v>1152</v>
      </c>
    </row>
    <row r="526" spans="1:17">
      <c r="A526" s="13" t="str">
        <f t="shared" si="49"/>
        <v>SA</v>
      </c>
      <c r="B526" s="13" t="str">
        <f>VLOOKUP(A526,'Ref-Families'!A:B,2,FALSE)</f>
        <v xml:space="preserve"> System and Services Acquisition</v>
      </c>
      <c r="C526" s="13" t="str">
        <f>TRIM(VLOOKUP(D526,'Ref-NIST 800-53 (Rev. 4)'!A:C,3,FALSE))</f>
        <v>ACQUISITION PROCESS</v>
      </c>
      <c r="D526" s="12" t="s">
        <v>97</v>
      </c>
      <c r="E526" s="13" t="str">
        <f>TRIM(VLOOKUP(G526,'Ref-ALL NIST 800-53 Controls'!A:F,6,FALSE))</f>
        <v>NIAP-APPROVED PROTECTION PROFILES</v>
      </c>
      <c r="F526" s="55">
        <v>7</v>
      </c>
      <c r="G526" s="2" t="str">
        <f t="shared" si="48"/>
        <v>SA-4-7</v>
      </c>
      <c r="H526" s="17" t="s">
        <v>174</v>
      </c>
      <c r="I526" s="13" t="str">
        <f t="shared" si="50"/>
        <v>N</v>
      </c>
      <c r="J526" s="13"/>
      <c r="K526" s="13" t="str">
        <f>_xlfn.IFNA(VLOOKUP(G526,'Ref-LI-SaaS Baseline'!$D$2:$G$128,3,FALSE),"")</f>
        <v/>
      </c>
      <c r="L526" s="13" t="str">
        <f t="shared" si="51"/>
        <v>N</v>
      </c>
      <c r="M526" s="13" t="str">
        <f>IFERROR(VLOOKUP(G526,'Important Notes'!I:I,1,FALSE)," ")</f>
        <v xml:space="preserve"> </v>
      </c>
      <c r="N526" s="13" t="str">
        <f t="shared" si="52"/>
        <v>N</v>
      </c>
      <c r="O526" s="13" t="str">
        <f>IFERROR(VLOOKUP(G526,'Important Notes'!D:D,1,FALSE)," ")</f>
        <v xml:space="preserve"> </v>
      </c>
      <c r="P526" s="13" t="str">
        <f>VLOOKUP(D526,'Ref-NIST 800-53 (Rev. 4)'!A:D,4,FALSE)</f>
        <v>P1</v>
      </c>
      <c r="Q526" s="13" t="s">
        <v>1152</v>
      </c>
    </row>
    <row r="527" spans="1:17">
      <c r="A527" s="13" t="str">
        <f t="shared" si="49"/>
        <v>SA</v>
      </c>
      <c r="B527" s="13" t="str">
        <f>VLOOKUP(A527,'Ref-Families'!A:B,2,FALSE)</f>
        <v xml:space="preserve"> System and Services Acquisition</v>
      </c>
      <c r="C527" s="13" t="str">
        <f>TRIM(VLOOKUP(D527,'Ref-NIST 800-53 (Rev. 4)'!A:C,3,FALSE))</f>
        <v>ACQUISITION PROCESS</v>
      </c>
      <c r="D527" s="12" t="s">
        <v>97</v>
      </c>
      <c r="E527" s="13" t="str">
        <f>TRIM(VLOOKUP(G527,'Ref-ALL NIST 800-53 Controls'!A:F,6,FALSE))</f>
        <v>CONTINUOUS MONITORING PLAN</v>
      </c>
      <c r="F527" s="55">
        <v>8</v>
      </c>
      <c r="G527" s="2" t="str">
        <f t="shared" si="48"/>
        <v>SA-4-8</v>
      </c>
      <c r="H527" s="17" t="s">
        <v>7</v>
      </c>
      <c r="I527" s="13" t="str">
        <f t="shared" si="50"/>
        <v>N</v>
      </c>
      <c r="J527" s="13"/>
      <c r="K527" s="13" t="str">
        <f>_xlfn.IFNA(VLOOKUP(G527,'Ref-LI-SaaS Baseline'!$D$2:$G$128,3,FALSE),"")</f>
        <v/>
      </c>
      <c r="L527" s="13" t="str">
        <f t="shared" si="51"/>
        <v>Y</v>
      </c>
      <c r="M527" s="13" t="str">
        <f>IFERROR(VLOOKUP(G527,'Important Notes'!I:I,1,FALSE)," ")</f>
        <v>SA-4-8</v>
      </c>
      <c r="N527" s="13" t="str">
        <f t="shared" si="52"/>
        <v>Y</v>
      </c>
      <c r="O527" s="13" t="str">
        <f>IFERROR(VLOOKUP(G527,'Important Notes'!D:D,1,FALSE)," ")</f>
        <v>SA-4-8</v>
      </c>
      <c r="P527" s="13" t="str">
        <f>VLOOKUP(D527,'Ref-NIST 800-53 (Rev. 4)'!A:D,4,FALSE)</f>
        <v>P1</v>
      </c>
      <c r="Q527" s="13" t="s">
        <v>1152</v>
      </c>
    </row>
    <row r="528" spans="1:17">
      <c r="A528" s="13" t="str">
        <f t="shared" si="49"/>
        <v>SA</v>
      </c>
      <c r="B528" s="13" t="str">
        <f>VLOOKUP(A528,'Ref-Families'!A:B,2,FALSE)</f>
        <v xml:space="preserve"> System and Services Acquisition</v>
      </c>
      <c r="C528" s="13" t="str">
        <f>TRIM(VLOOKUP(D528,'Ref-NIST 800-53 (Rev. 4)'!A:C,3,FALSE))</f>
        <v>ACQUISITION PROCESS</v>
      </c>
      <c r="D528" s="12" t="s">
        <v>97</v>
      </c>
      <c r="E528" s="13" t="str">
        <f>TRIM(VLOOKUP(G528,'Ref-ALL NIST 800-53 Controls'!A:F,6,FALSE))</f>
        <v>FUNCTIONS / PORTS / PROTOCOLS / SERVICES IN USE</v>
      </c>
      <c r="F528" s="55">
        <v>9</v>
      </c>
      <c r="G528" s="2" t="str">
        <f t="shared" si="48"/>
        <v>SA-4-9</v>
      </c>
      <c r="H528" s="17" t="s">
        <v>175</v>
      </c>
      <c r="I528" s="13" t="str">
        <f t="shared" si="50"/>
        <v>N</v>
      </c>
      <c r="J528" s="13"/>
      <c r="K528" s="13" t="str">
        <f>_xlfn.IFNA(VLOOKUP(G528,'Ref-LI-SaaS Baseline'!$D$2:$G$128,3,FALSE),"")</f>
        <v/>
      </c>
      <c r="L528" s="13" t="str">
        <f t="shared" si="51"/>
        <v>Y</v>
      </c>
      <c r="M528" s="13" t="str">
        <f>IFERROR(VLOOKUP(G528,'Important Notes'!I:I,1,FALSE)," ")</f>
        <v>SA-4-9</v>
      </c>
      <c r="N528" s="13" t="str">
        <f t="shared" si="52"/>
        <v>Y</v>
      </c>
      <c r="O528" s="13" t="str">
        <f>IFERROR(VLOOKUP(G528,'Important Notes'!D:D,1,FALSE)," ")</f>
        <v>SA-4-9</v>
      </c>
      <c r="P528" s="13" t="str">
        <f>VLOOKUP(D528,'Ref-NIST 800-53 (Rev. 4)'!A:D,4,FALSE)</f>
        <v>P1</v>
      </c>
      <c r="Q528" s="13" t="s">
        <v>1152</v>
      </c>
    </row>
    <row r="529" spans="1:17">
      <c r="A529" s="13" t="str">
        <f t="shared" si="49"/>
        <v>SA</v>
      </c>
      <c r="B529" s="13" t="str">
        <f>VLOOKUP(A529,'Ref-Families'!A:B,2,FALSE)</f>
        <v xml:space="preserve"> System and Services Acquisition</v>
      </c>
      <c r="C529" s="13" t="str">
        <f>TRIM(VLOOKUP(D529,'Ref-NIST 800-53 (Rev. 4)'!A:C,3,FALSE))</f>
        <v>ACQUISITION PROCESS</v>
      </c>
      <c r="D529" s="12" t="s">
        <v>97</v>
      </c>
      <c r="E529" s="13" t="str">
        <f>TRIM(VLOOKUP(G529,'Ref-ALL NIST 800-53 Controls'!A:F,6,FALSE))</f>
        <v>USE OF APPROVED PIV PRODUCTS</v>
      </c>
      <c r="F529" s="55">
        <v>10</v>
      </c>
      <c r="G529" s="2" t="str">
        <f t="shared" si="48"/>
        <v>SA-4-10</v>
      </c>
      <c r="H529" s="17" t="s">
        <v>176</v>
      </c>
      <c r="I529" s="13" t="str">
        <f t="shared" si="50"/>
        <v>Y</v>
      </c>
      <c r="J529" s="13" t="str">
        <f t="shared" si="53"/>
        <v>SA-4-10</v>
      </c>
      <c r="K529" s="13" t="str">
        <f>_xlfn.IFNA(VLOOKUP(G529,'Ref-LI-SaaS Baseline'!$D$2:$G$128,3,FALSE),"")</f>
        <v>Attest</v>
      </c>
      <c r="L529" s="13" t="str">
        <f t="shared" si="51"/>
        <v>Y</v>
      </c>
      <c r="M529" s="13" t="str">
        <f>IFERROR(VLOOKUP(G529,'Important Notes'!I:I,1,FALSE)," ")</f>
        <v>SA-4-10</v>
      </c>
      <c r="N529" s="13" t="str">
        <f t="shared" si="52"/>
        <v>Y</v>
      </c>
      <c r="O529" s="13" t="str">
        <f>IFERROR(VLOOKUP(G529,'Important Notes'!D:D,1,FALSE)," ")</f>
        <v>SA-4-10</v>
      </c>
      <c r="P529" s="13" t="str">
        <f>VLOOKUP(D529,'Ref-NIST 800-53 (Rev. 4)'!A:D,4,FALSE)</f>
        <v>P1</v>
      </c>
      <c r="Q529" s="13" t="s">
        <v>1152</v>
      </c>
    </row>
    <row r="530" spans="1:17">
      <c r="A530" s="13" t="str">
        <f t="shared" si="49"/>
        <v>SA</v>
      </c>
      <c r="B530" s="13" t="str">
        <f>VLOOKUP(A530,'Ref-Families'!A:B,2,FALSE)</f>
        <v xml:space="preserve"> System and Services Acquisition</v>
      </c>
      <c r="C530" s="13" t="str">
        <f>TRIM(VLOOKUP(D530,'Ref-NIST 800-53 (Rev. 4)'!A:C,3,FALSE))</f>
        <v>INFORMATION SYSTEM DOCUMENTATION</v>
      </c>
      <c r="D530" s="12" t="s">
        <v>173</v>
      </c>
      <c r="E530" s="13" t="str">
        <f>TRIM(VLOOKUP(G530,'Ref-ALL NIST 800-53 Controls'!A:F,6,FALSE))</f>
        <v/>
      </c>
      <c r="F530" s="55">
        <v>0</v>
      </c>
      <c r="G530" s="2" t="str">
        <f t="shared" si="48"/>
        <v>SA-5-0</v>
      </c>
      <c r="H530" s="17" t="s">
        <v>710</v>
      </c>
      <c r="I530" s="13" t="str">
        <f t="shared" si="50"/>
        <v>Y</v>
      </c>
      <c r="J530" s="13" t="str">
        <f t="shared" si="53"/>
        <v>SA-5-0</v>
      </c>
      <c r="K530" s="13" t="str">
        <f>_xlfn.IFNA(VLOOKUP(G530,'Ref-LI-SaaS Baseline'!$D$2:$G$128,3,FALSE),"")</f>
        <v>Attest</v>
      </c>
      <c r="L530" s="13" t="str">
        <f t="shared" si="51"/>
        <v>Y</v>
      </c>
      <c r="M530" s="13" t="str">
        <f>IFERROR(VLOOKUP(G530,'Important Notes'!I:I,1,FALSE)," ")</f>
        <v>SA-5-0</v>
      </c>
      <c r="N530" s="13" t="str">
        <f t="shared" si="52"/>
        <v>Y</v>
      </c>
      <c r="O530" s="13" t="str">
        <f>IFERROR(VLOOKUP(G530,'Important Notes'!D:D,1,FALSE)," ")</f>
        <v>SA-5-0</v>
      </c>
      <c r="P530" s="13" t="str">
        <f>VLOOKUP(D530,'Ref-NIST 800-53 (Rev. 4)'!A:D,4,FALSE)</f>
        <v>P2</v>
      </c>
      <c r="Q530" s="13" t="s">
        <v>1152</v>
      </c>
    </row>
    <row r="531" spans="1:17">
      <c r="A531" s="13" t="str">
        <f t="shared" si="49"/>
        <v>SA</v>
      </c>
      <c r="B531" s="13" t="str">
        <f>VLOOKUP(A531,'Ref-Families'!A:B,2,FALSE)</f>
        <v xml:space="preserve"> System and Services Acquisition</v>
      </c>
      <c r="C531" s="13" t="str">
        <f>TRIM(VLOOKUP(D531,'Ref-NIST 800-53 (Rev. 4)'!A:C,3,FALSE))</f>
        <v>INFORMATION SYSTEM DOCUMENTATION</v>
      </c>
      <c r="D531" s="12" t="s">
        <v>173</v>
      </c>
      <c r="E531" s="13" t="str">
        <f>TRIM(VLOOKUP(G531,'Ref-ALL NIST 800-53 Controls'!A:F,6,FALSE))</f>
        <v>FUNCTIONAL PROPERTIES OF SECURITY CONTROLS</v>
      </c>
      <c r="F531" s="55">
        <v>1</v>
      </c>
      <c r="G531" s="2" t="str">
        <f t="shared" si="48"/>
        <v>SA-5-1</v>
      </c>
      <c r="H531" s="17" t="s">
        <v>611</v>
      </c>
      <c r="I531" s="13" t="str">
        <f t="shared" si="50"/>
        <v>N</v>
      </c>
      <c r="J531" s="13"/>
      <c r="K531" s="13" t="str">
        <f>_xlfn.IFNA(VLOOKUP(G531,'Ref-LI-SaaS Baseline'!$D$2:$G$128,3,FALSE),"")</f>
        <v/>
      </c>
      <c r="L531" s="13" t="str">
        <f t="shared" si="51"/>
        <v>N</v>
      </c>
      <c r="M531" s="13" t="str">
        <f>IFERROR(VLOOKUP(G531,'Important Notes'!I:I,1,FALSE)," ")</f>
        <v xml:space="preserve"> </v>
      </c>
      <c r="N531" s="13" t="str">
        <f t="shared" si="52"/>
        <v>N</v>
      </c>
      <c r="O531" s="13" t="str">
        <f>IFERROR(VLOOKUP(G531,'Important Notes'!D:D,1,FALSE)," ")</f>
        <v xml:space="preserve"> </v>
      </c>
      <c r="P531" s="13" t="str">
        <f>VLOOKUP(D531,'Ref-NIST 800-53 (Rev. 4)'!A:D,4,FALSE)</f>
        <v>P2</v>
      </c>
      <c r="Q531" s="13" t="s">
        <v>1152</v>
      </c>
    </row>
    <row r="532" spans="1:17">
      <c r="A532" s="13" t="str">
        <f t="shared" si="49"/>
        <v>SA</v>
      </c>
      <c r="B532" s="13" t="str">
        <f>VLOOKUP(A532,'Ref-Families'!A:B,2,FALSE)</f>
        <v xml:space="preserve"> System and Services Acquisition</v>
      </c>
      <c r="C532" s="13" t="str">
        <f>TRIM(VLOOKUP(D532,'Ref-NIST 800-53 (Rev. 4)'!A:C,3,FALSE))</f>
        <v>INFORMATION SYSTEM DOCUMENTATION</v>
      </c>
      <c r="D532" s="12" t="s">
        <v>173</v>
      </c>
      <c r="E532" s="13" t="str">
        <f>TRIM(VLOOKUP(G532,'Ref-ALL NIST 800-53 Controls'!A:F,6,FALSE))</f>
        <v>SECURITY-RELEVANT EXTERNAL SYSTEM INTERFACES</v>
      </c>
      <c r="F532" s="55">
        <v>2</v>
      </c>
      <c r="G532" s="2" t="str">
        <f t="shared" si="48"/>
        <v>SA-5-2</v>
      </c>
      <c r="H532" s="17" t="s">
        <v>611</v>
      </c>
      <c r="I532" s="13" t="str">
        <f t="shared" si="50"/>
        <v>N</v>
      </c>
      <c r="J532" s="13"/>
      <c r="K532" s="13" t="str">
        <f>_xlfn.IFNA(VLOOKUP(G532,'Ref-LI-SaaS Baseline'!$D$2:$G$128,3,FALSE),"")</f>
        <v/>
      </c>
      <c r="L532" s="13" t="str">
        <f t="shared" si="51"/>
        <v>N</v>
      </c>
      <c r="M532" s="13" t="str">
        <f>IFERROR(VLOOKUP(G532,'Important Notes'!I:I,1,FALSE)," ")</f>
        <v xml:space="preserve"> </v>
      </c>
      <c r="N532" s="13" t="str">
        <f t="shared" si="52"/>
        <v>N</v>
      </c>
      <c r="O532" s="13" t="str">
        <f>IFERROR(VLOOKUP(G532,'Important Notes'!D:D,1,FALSE)," ")</f>
        <v xml:space="preserve"> </v>
      </c>
      <c r="P532" s="13" t="str">
        <f>VLOOKUP(D532,'Ref-NIST 800-53 (Rev. 4)'!A:D,4,FALSE)</f>
        <v>P2</v>
      </c>
      <c r="Q532" s="13" t="s">
        <v>1152</v>
      </c>
    </row>
    <row r="533" spans="1:17">
      <c r="A533" s="13" t="str">
        <f t="shared" si="49"/>
        <v>SA</v>
      </c>
      <c r="B533" s="13" t="str">
        <f>VLOOKUP(A533,'Ref-Families'!A:B,2,FALSE)</f>
        <v xml:space="preserve"> System and Services Acquisition</v>
      </c>
      <c r="C533" s="13" t="str">
        <f>TRIM(VLOOKUP(D533,'Ref-NIST 800-53 (Rev. 4)'!A:C,3,FALSE))</f>
        <v>INFORMATION SYSTEM DOCUMENTATION</v>
      </c>
      <c r="D533" s="12" t="s">
        <v>173</v>
      </c>
      <c r="E533" s="13" t="str">
        <f>TRIM(VLOOKUP(G533,'Ref-ALL NIST 800-53 Controls'!A:F,6,FALSE))</f>
        <v>HIGH-LEVEL DESIGN</v>
      </c>
      <c r="F533" s="55">
        <v>3</v>
      </c>
      <c r="G533" s="2" t="str">
        <f t="shared" si="48"/>
        <v>SA-5-3</v>
      </c>
      <c r="H533" s="17" t="s">
        <v>611</v>
      </c>
      <c r="I533" s="13" t="str">
        <f t="shared" si="50"/>
        <v>N</v>
      </c>
      <c r="J533" s="13"/>
      <c r="K533" s="13" t="str">
        <f>_xlfn.IFNA(VLOOKUP(G533,'Ref-LI-SaaS Baseline'!$D$2:$G$128,3,FALSE),"")</f>
        <v/>
      </c>
      <c r="L533" s="13" t="str">
        <f t="shared" si="51"/>
        <v>N</v>
      </c>
      <c r="M533" s="13" t="str">
        <f>IFERROR(VLOOKUP(G533,'Important Notes'!I:I,1,FALSE)," ")</f>
        <v xml:space="preserve"> </v>
      </c>
      <c r="N533" s="13" t="str">
        <f t="shared" si="52"/>
        <v>N</v>
      </c>
      <c r="O533" s="13" t="str">
        <f>IFERROR(VLOOKUP(G533,'Important Notes'!D:D,1,FALSE)," ")</f>
        <v xml:space="preserve"> </v>
      </c>
      <c r="P533" s="13" t="str">
        <f>VLOOKUP(D533,'Ref-NIST 800-53 (Rev. 4)'!A:D,4,FALSE)</f>
        <v>P2</v>
      </c>
      <c r="Q533" s="13" t="s">
        <v>1152</v>
      </c>
    </row>
    <row r="534" spans="1:17">
      <c r="A534" s="13" t="str">
        <f t="shared" si="49"/>
        <v>SA</v>
      </c>
      <c r="B534" s="13" t="str">
        <f>VLOOKUP(A534,'Ref-Families'!A:B,2,FALSE)</f>
        <v xml:space="preserve"> System and Services Acquisition</v>
      </c>
      <c r="C534" s="13" t="str">
        <f>TRIM(VLOOKUP(D534,'Ref-NIST 800-53 (Rev. 4)'!A:C,3,FALSE))</f>
        <v>INFORMATION SYSTEM DOCUMENTATION</v>
      </c>
      <c r="D534" s="12" t="s">
        <v>173</v>
      </c>
      <c r="E534" s="13" t="str">
        <f>TRIM(VLOOKUP(G534,'Ref-ALL NIST 800-53 Controls'!A:F,6,FALSE))</f>
        <v>LOW-LEVEL DESIGN</v>
      </c>
      <c r="F534" s="55">
        <v>4</v>
      </c>
      <c r="G534" s="2" t="str">
        <f t="shared" si="48"/>
        <v>SA-5-4</v>
      </c>
      <c r="H534" s="17" t="s">
        <v>611</v>
      </c>
      <c r="I534" s="13" t="str">
        <f t="shared" si="50"/>
        <v>N</v>
      </c>
      <c r="J534" s="13"/>
      <c r="K534" s="13" t="str">
        <f>_xlfn.IFNA(VLOOKUP(G534,'Ref-LI-SaaS Baseline'!$D$2:$G$128,3,FALSE),"")</f>
        <v/>
      </c>
      <c r="L534" s="13" t="str">
        <f t="shared" si="51"/>
        <v>N</v>
      </c>
      <c r="M534" s="13" t="str">
        <f>IFERROR(VLOOKUP(G534,'Important Notes'!I:I,1,FALSE)," ")</f>
        <v xml:space="preserve"> </v>
      </c>
      <c r="N534" s="13" t="str">
        <f t="shared" si="52"/>
        <v>N</v>
      </c>
      <c r="O534" s="13" t="str">
        <f>IFERROR(VLOOKUP(G534,'Important Notes'!D:D,1,FALSE)," ")</f>
        <v xml:space="preserve"> </v>
      </c>
      <c r="P534" s="13" t="str">
        <f>VLOOKUP(D534,'Ref-NIST 800-53 (Rev. 4)'!A:D,4,FALSE)</f>
        <v>P2</v>
      </c>
      <c r="Q534" s="13" t="s">
        <v>1152</v>
      </c>
    </row>
    <row r="535" spans="1:17">
      <c r="A535" s="13" t="str">
        <f t="shared" si="49"/>
        <v>SA</v>
      </c>
      <c r="B535" s="13" t="str">
        <f>VLOOKUP(A535,'Ref-Families'!A:B,2,FALSE)</f>
        <v xml:space="preserve"> System and Services Acquisition</v>
      </c>
      <c r="C535" s="13" t="str">
        <f>TRIM(VLOOKUP(D535,'Ref-NIST 800-53 (Rev. 4)'!A:C,3,FALSE))</f>
        <v>INFORMATION SYSTEM DOCUMENTATION</v>
      </c>
      <c r="D535" s="12" t="s">
        <v>173</v>
      </c>
      <c r="E535" s="13" t="str">
        <f>TRIM(VLOOKUP(G535,'Ref-ALL NIST 800-53 Controls'!A:F,6,FALSE))</f>
        <v>SOURCE CODE</v>
      </c>
      <c r="F535" s="55">
        <v>5</v>
      </c>
      <c r="G535" s="2" t="str">
        <f t="shared" si="48"/>
        <v>SA-5-5</v>
      </c>
      <c r="H535" s="17" t="s">
        <v>611</v>
      </c>
      <c r="I535" s="13" t="str">
        <f t="shared" si="50"/>
        <v>N</v>
      </c>
      <c r="J535" s="13"/>
      <c r="K535" s="13" t="str">
        <f>_xlfn.IFNA(VLOOKUP(G535,'Ref-LI-SaaS Baseline'!$D$2:$G$128,3,FALSE),"")</f>
        <v/>
      </c>
      <c r="L535" s="13" t="str">
        <f t="shared" si="51"/>
        <v>N</v>
      </c>
      <c r="M535" s="13" t="str">
        <f>IFERROR(VLOOKUP(G535,'Important Notes'!I:I,1,FALSE)," ")</f>
        <v xml:space="preserve"> </v>
      </c>
      <c r="N535" s="13" t="str">
        <f t="shared" si="52"/>
        <v>N</v>
      </c>
      <c r="O535" s="13" t="str">
        <f>IFERROR(VLOOKUP(G535,'Important Notes'!D:D,1,FALSE)," ")</f>
        <v xml:space="preserve"> </v>
      </c>
      <c r="P535" s="13" t="str">
        <f>VLOOKUP(D535,'Ref-NIST 800-53 (Rev. 4)'!A:D,4,FALSE)</f>
        <v>P2</v>
      </c>
      <c r="Q535" s="13" t="s">
        <v>1152</v>
      </c>
    </row>
    <row r="536" spans="1:17">
      <c r="A536" s="13" t="str">
        <f t="shared" si="49"/>
        <v>SA</v>
      </c>
      <c r="B536" s="13" t="str">
        <f>VLOOKUP(A536,'Ref-Families'!A:B,2,FALSE)</f>
        <v xml:space="preserve"> System and Services Acquisition</v>
      </c>
      <c r="C536" s="13" t="str">
        <f>TRIM(VLOOKUP(D536,'Ref-NIST 800-53 (Rev. 4)'!A:C,3,FALSE))</f>
        <v>SECURITY ENGINEERING PRINCIPLES</v>
      </c>
      <c r="D536" s="12" t="s">
        <v>502</v>
      </c>
      <c r="E536" s="13" t="str">
        <f>TRIM(VLOOKUP(G536,'Ref-ALL NIST 800-53 Controls'!A:F,6,FALSE))</f>
        <v/>
      </c>
      <c r="F536" s="56">
        <v>0</v>
      </c>
      <c r="G536" s="2" t="str">
        <f t="shared" si="48"/>
        <v>SA-8-0</v>
      </c>
      <c r="H536" s="17" t="s">
        <v>711</v>
      </c>
      <c r="I536" s="13" t="str">
        <f t="shared" si="50"/>
        <v>N</v>
      </c>
      <c r="J536" s="13"/>
      <c r="K536" s="13" t="str">
        <f>_xlfn.IFNA(VLOOKUP(G536,'Ref-LI-SaaS Baseline'!$D$2:$G$128,3,FALSE),"")</f>
        <v/>
      </c>
      <c r="L536" s="13" t="str">
        <f t="shared" si="51"/>
        <v>Y</v>
      </c>
      <c r="M536" s="13" t="str">
        <f>IFERROR(VLOOKUP(G536,'Important Notes'!I:I,1,FALSE)," ")</f>
        <v>SA-8-0</v>
      </c>
      <c r="N536" s="13" t="str">
        <f t="shared" si="52"/>
        <v>Y</v>
      </c>
      <c r="O536" s="13" t="str">
        <f>IFERROR(VLOOKUP(G536,'Important Notes'!D:D,1,FALSE)," ")</f>
        <v>SA-8-0</v>
      </c>
      <c r="P536" s="13" t="str">
        <f>VLOOKUP(D536,'Ref-NIST 800-53 (Rev. 4)'!A:D,4,FALSE)</f>
        <v>P1</v>
      </c>
      <c r="Q536" s="13" t="s">
        <v>1152</v>
      </c>
    </row>
    <row r="537" spans="1:17">
      <c r="A537" s="13" t="str">
        <f t="shared" si="49"/>
        <v>SA</v>
      </c>
      <c r="B537" s="13" t="str">
        <f>VLOOKUP(A537,'Ref-Families'!A:B,2,FALSE)</f>
        <v xml:space="preserve"> System and Services Acquisition</v>
      </c>
      <c r="C537" s="13" t="str">
        <f>TRIM(VLOOKUP(D537,'Ref-NIST 800-53 (Rev. 4)'!A:C,3,FALSE))</f>
        <v>EXTERNAL INFORMATION SYSTEM SERVICES</v>
      </c>
      <c r="D537" s="12" t="s">
        <v>102</v>
      </c>
      <c r="E537" s="13" t="str">
        <f>TRIM(VLOOKUP(G537,'Ref-ALL NIST 800-53 Controls'!A:F,6,FALSE))</f>
        <v/>
      </c>
      <c r="F537" s="55">
        <v>0</v>
      </c>
      <c r="G537" s="2" t="str">
        <f t="shared" si="48"/>
        <v>SA-9-0</v>
      </c>
      <c r="H537" s="17" t="s">
        <v>712</v>
      </c>
      <c r="I537" s="13" t="str">
        <f t="shared" si="50"/>
        <v>Y</v>
      </c>
      <c r="J537" s="13" t="str">
        <f t="shared" si="53"/>
        <v>SA-9-0</v>
      </c>
      <c r="K537" s="13" t="str">
        <f>_xlfn.IFNA(VLOOKUP(G537,'Ref-LI-SaaS Baseline'!$D$2:$G$128,3,FALSE),"")</f>
        <v>Document and Assess</v>
      </c>
      <c r="L537" s="13" t="str">
        <f t="shared" si="51"/>
        <v>Y</v>
      </c>
      <c r="M537" s="13" t="str">
        <f>IFERROR(VLOOKUP(G537,'Important Notes'!I:I,1,FALSE)," ")</f>
        <v>SA-9-0</v>
      </c>
      <c r="N537" s="13" t="str">
        <f t="shared" si="52"/>
        <v>Y</v>
      </c>
      <c r="O537" s="13" t="str">
        <f>IFERROR(VLOOKUP(G537,'Important Notes'!D:D,1,FALSE)," ")</f>
        <v>SA-9-0</v>
      </c>
      <c r="P537" s="13" t="str">
        <f>VLOOKUP(D537,'Ref-NIST 800-53 (Rev. 4)'!A:D,4,FALSE)</f>
        <v>P1</v>
      </c>
      <c r="Q537" s="13" t="s">
        <v>1152</v>
      </c>
    </row>
    <row r="538" spans="1:17">
      <c r="A538" s="13" t="str">
        <f t="shared" si="49"/>
        <v>SA</v>
      </c>
      <c r="B538" s="13" t="str">
        <f>VLOOKUP(A538,'Ref-Families'!A:B,2,FALSE)</f>
        <v xml:space="preserve"> System and Services Acquisition</v>
      </c>
      <c r="C538" s="13" t="str">
        <f>TRIM(VLOOKUP(D538,'Ref-NIST 800-53 (Rev. 4)'!A:C,3,FALSE))</f>
        <v>EXTERNAL INFORMATION SYSTEM SERVICES</v>
      </c>
      <c r="D538" s="12" t="s">
        <v>102</v>
      </c>
      <c r="E538" s="13" t="str">
        <f>TRIM(VLOOKUP(G538,'Ref-ALL NIST 800-53 Controls'!A:F,6,FALSE))</f>
        <v>RISK ASSESSMENTS / ORGANIZATIONAL APPROVALS</v>
      </c>
      <c r="F538" s="55">
        <v>1</v>
      </c>
      <c r="G538" s="2" t="str">
        <f t="shared" si="48"/>
        <v>SA-9-1</v>
      </c>
      <c r="H538" s="17" t="s">
        <v>177</v>
      </c>
      <c r="I538" s="13" t="str">
        <f t="shared" si="50"/>
        <v>N</v>
      </c>
      <c r="J538" s="13"/>
      <c r="K538" s="13" t="str">
        <f>_xlfn.IFNA(VLOOKUP(G538,'Ref-LI-SaaS Baseline'!$D$2:$G$128,3,FALSE),"")</f>
        <v/>
      </c>
      <c r="L538" s="13" t="str">
        <f t="shared" si="51"/>
        <v>Y</v>
      </c>
      <c r="M538" s="13" t="str">
        <f>IFERROR(VLOOKUP(G538,'Important Notes'!I:I,1,FALSE)," ")</f>
        <v>SA-9-1</v>
      </c>
      <c r="N538" s="13" t="str">
        <f t="shared" si="52"/>
        <v>Y</v>
      </c>
      <c r="O538" s="13" t="str">
        <f>IFERROR(VLOOKUP(G538,'Important Notes'!D:D,1,FALSE)," ")</f>
        <v>SA-9-1</v>
      </c>
      <c r="P538" s="13" t="str">
        <f>VLOOKUP(D538,'Ref-NIST 800-53 (Rev. 4)'!A:D,4,FALSE)</f>
        <v>P1</v>
      </c>
      <c r="Q538" s="13" t="s">
        <v>1152</v>
      </c>
    </row>
    <row r="539" spans="1:17">
      <c r="A539" s="13" t="str">
        <f t="shared" si="49"/>
        <v>SA</v>
      </c>
      <c r="B539" s="13" t="str">
        <f>VLOOKUP(A539,'Ref-Families'!A:B,2,FALSE)</f>
        <v xml:space="preserve"> System and Services Acquisition</v>
      </c>
      <c r="C539" s="13" t="str">
        <f>TRIM(VLOOKUP(D539,'Ref-NIST 800-53 (Rev. 4)'!A:C,3,FALSE))</f>
        <v>EXTERNAL INFORMATION SYSTEM SERVICES</v>
      </c>
      <c r="D539" s="12" t="s">
        <v>102</v>
      </c>
      <c r="E539" s="13" t="str">
        <f>TRIM(VLOOKUP(G539,'Ref-ALL NIST 800-53 Controls'!A:F,6,FALSE))</f>
        <v>IDENTIFICATION OF FUNCTIONS / PORTS / PROTOCOLS / SERVICES</v>
      </c>
      <c r="F539" s="55">
        <v>2</v>
      </c>
      <c r="G539" s="2" t="str">
        <f t="shared" si="48"/>
        <v>SA-9-2</v>
      </c>
      <c r="H539" s="17" t="s">
        <v>72</v>
      </c>
      <c r="I539" s="13" t="str">
        <f t="shared" si="50"/>
        <v>N</v>
      </c>
      <c r="J539" s="13"/>
      <c r="K539" s="13" t="str">
        <f>_xlfn.IFNA(VLOOKUP(G539,'Ref-LI-SaaS Baseline'!$D$2:$G$128,3,FALSE),"")</f>
        <v/>
      </c>
      <c r="L539" s="13" t="str">
        <f t="shared" si="51"/>
        <v>Y</v>
      </c>
      <c r="M539" s="13" t="str">
        <f>IFERROR(VLOOKUP(G539,'Important Notes'!I:I,1,FALSE)," ")</f>
        <v>SA-9-2</v>
      </c>
      <c r="N539" s="13" t="str">
        <f t="shared" si="52"/>
        <v>Y</v>
      </c>
      <c r="O539" s="13" t="str">
        <f>IFERROR(VLOOKUP(G539,'Important Notes'!D:D,1,FALSE)," ")</f>
        <v>SA-9-2</v>
      </c>
      <c r="P539" s="13" t="str">
        <f>VLOOKUP(D539,'Ref-NIST 800-53 (Rev. 4)'!A:D,4,FALSE)</f>
        <v>P1</v>
      </c>
      <c r="Q539" s="13" t="s">
        <v>1152</v>
      </c>
    </row>
    <row r="540" spans="1:17">
      <c r="A540" s="13" t="str">
        <f t="shared" si="49"/>
        <v>SA</v>
      </c>
      <c r="B540" s="13" t="str">
        <f>VLOOKUP(A540,'Ref-Families'!A:B,2,FALSE)</f>
        <v xml:space="preserve"> System and Services Acquisition</v>
      </c>
      <c r="C540" s="13" t="str">
        <f>TRIM(VLOOKUP(D540,'Ref-NIST 800-53 (Rev. 4)'!A:C,3,FALSE))</f>
        <v>EXTERNAL INFORMATION SYSTEM SERVICES</v>
      </c>
      <c r="D540" s="12" t="s">
        <v>102</v>
      </c>
      <c r="E540" s="13" t="str">
        <f>TRIM(VLOOKUP(G540,'Ref-ALL NIST 800-53 Controls'!A:F,6,FALSE))</f>
        <v>ESTABLISH / MAINTAIN TRUST RELATIONSHIP WITH PROVIDERS</v>
      </c>
      <c r="F540" s="55">
        <v>3</v>
      </c>
      <c r="G540" s="2" t="str">
        <f t="shared" si="48"/>
        <v>SA-9-3</v>
      </c>
      <c r="H540" s="17" t="s">
        <v>609</v>
      </c>
      <c r="I540" s="13" t="str">
        <f t="shared" si="50"/>
        <v>N</v>
      </c>
      <c r="J540" s="13"/>
      <c r="K540" s="13" t="str">
        <f>_xlfn.IFNA(VLOOKUP(G540,'Ref-LI-SaaS Baseline'!$D$2:$G$128,3,FALSE),"")</f>
        <v/>
      </c>
      <c r="L540" s="13" t="str">
        <f t="shared" si="51"/>
        <v>N</v>
      </c>
      <c r="M540" s="13" t="str">
        <f>IFERROR(VLOOKUP(G540,'Important Notes'!I:I,1,FALSE)," ")</f>
        <v xml:space="preserve"> </v>
      </c>
      <c r="N540" s="13" t="str">
        <f t="shared" si="52"/>
        <v>N</v>
      </c>
      <c r="O540" s="13" t="str">
        <f>IFERROR(VLOOKUP(G540,'Important Notes'!D:D,1,FALSE)," ")</f>
        <v xml:space="preserve"> </v>
      </c>
      <c r="P540" s="13" t="str">
        <f>VLOOKUP(D540,'Ref-NIST 800-53 (Rev. 4)'!A:D,4,FALSE)</f>
        <v>P1</v>
      </c>
      <c r="Q540" s="13" t="s">
        <v>1152</v>
      </c>
    </row>
    <row r="541" spans="1:17">
      <c r="A541" s="13" t="str">
        <f t="shared" si="49"/>
        <v>SA</v>
      </c>
      <c r="B541" s="13" t="str">
        <f>VLOOKUP(A541,'Ref-Families'!A:B,2,FALSE)</f>
        <v xml:space="preserve"> System and Services Acquisition</v>
      </c>
      <c r="C541" s="13" t="str">
        <f>TRIM(VLOOKUP(D541,'Ref-NIST 800-53 (Rev. 4)'!A:C,3,FALSE))</f>
        <v>EXTERNAL INFORMATION SYSTEM SERVICES</v>
      </c>
      <c r="D541" s="12" t="s">
        <v>102</v>
      </c>
      <c r="E541" s="13" t="str">
        <f>TRIM(VLOOKUP(G541,'Ref-ALL NIST 800-53 Controls'!A:F,6,FALSE))</f>
        <v>CONSISTENT INTERESTS OF CONSUMERS AND PROVIDERS</v>
      </c>
      <c r="F541" s="55">
        <v>4</v>
      </c>
      <c r="G541" s="2" t="str">
        <f t="shared" si="48"/>
        <v>SA-9-4</v>
      </c>
      <c r="H541" s="17" t="s">
        <v>609</v>
      </c>
      <c r="I541" s="13" t="str">
        <f t="shared" si="50"/>
        <v>N</v>
      </c>
      <c r="J541" s="13"/>
      <c r="K541" s="13" t="str">
        <f>_xlfn.IFNA(VLOOKUP(G541,'Ref-LI-SaaS Baseline'!$D$2:$G$128,3,FALSE),"")</f>
        <v/>
      </c>
      <c r="L541" s="13" t="str">
        <f t="shared" si="51"/>
        <v>Y</v>
      </c>
      <c r="M541" s="13" t="str">
        <f>IFERROR(VLOOKUP(G541,'Important Notes'!I:I,1,FALSE)," ")</f>
        <v>SA-9-4</v>
      </c>
      <c r="N541" s="13" t="str">
        <f t="shared" si="52"/>
        <v>Y</v>
      </c>
      <c r="O541" s="13" t="str">
        <f>IFERROR(VLOOKUP(G541,'Important Notes'!D:D,1,FALSE)," ")</f>
        <v>SA-9-4</v>
      </c>
      <c r="P541" s="13" t="str">
        <f>VLOOKUP(D541,'Ref-NIST 800-53 (Rev. 4)'!A:D,4,FALSE)</f>
        <v>P1</v>
      </c>
      <c r="Q541" s="13" t="s">
        <v>1152</v>
      </c>
    </row>
    <row r="542" spans="1:17">
      <c r="A542" s="13" t="str">
        <f t="shared" si="49"/>
        <v>SA</v>
      </c>
      <c r="B542" s="13" t="str">
        <f>VLOOKUP(A542,'Ref-Families'!A:B,2,FALSE)</f>
        <v xml:space="preserve"> System and Services Acquisition</v>
      </c>
      <c r="C542" s="13" t="str">
        <f>TRIM(VLOOKUP(D542,'Ref-NIST 800-53 (Rev. 4)'!A:C,3,FALSE))</f>
        <v>EXTERNAL INFORMATION SYSTEM SERVICES</v>
      </c>
      <c r="D542" s="12" t="s">
        <v>102</v>
      </c>
      <c r="E542" s="13" t="str">
        <f>TRIM(VLOOKUP(G542,'Ref-ALL NIST 800-53 Controls'!A:F,6,FALSE))</f>
        <v>PROCESSING, STORAGE, AND SERVICE LOCATION</v>
      </c>
      <c r="F542" s="55">
        <v>5</v>
      </c>
      <c r="G542" s="2" t="str">
        <f t="shared" si="48"/>
        <v>SA-9-5</v>
      </c>
      <c r="H542" s="17" t="s">
        <v>609</v>
      </c>
      <c r="I542" s="13" t="str">
        <f t="shared" si="50"/>
        <v>N</v>
      </c>
      <c r="J542" s="13"/>
      <c r="K542" s="13" t="str">
        <f>_xlfn.IFNA(VLOOKUP(G542,'Ref-LI-SaaS Baseline'!$D$2:$G$128,3,FALSE),"")</f>
        <v/>
      </c>
      <c r="L542" s="13" t="str">
        <f t="shared" si="51"/>
        <v>Y</v>
      </c>
      <c r="M542" s="13" t="str">
        <f>IFERROR(VLOOKUP(G542,'Important Notes'!I:I,1,FALSE)," ")</f>
        <v>SA-9-5</v>
      </c>
      <c r="N542" s="13" t="str">
        <f t="shared" si="52"/>
        <v>Y</v>
      </c>
      <c r="O542" s="13" t="str">
        <f>IFERROR(VLOOKUP(G542,'Important Notes'!D:D,1,FALSE)," ")</f>
        <v>SA-9-5</v>
      </c>
      <c r="P542" s="13" t="str">
        <f>VLOOKUP(D542,'Ref-NIST 800-53 (Rev. 4)'!A:D,4,FALSE)</f>
        <v>P1</v>
      </c>
      <c r="Q542" s="13" t="s">
        <v>1152</v>
      </c>
    </row>
    <row r="543" spans="1:17">
      <c r="A543" s="13" t="str">
        <f t="shared" si="49"/>
        <v>SA</v>
      </c>
      <c r="B543" s="13" t="str">
        <f>VLOOKUP(A543,'Ref-Families'!A:B,2,FALSE)</f>
        <v xml:space="preserve"> System and Services Acquisition</v>
      </c>
      <c r="C543" s="13" t="str">
        <f>TRIM(VLOOKUP(D543,'Ref-NIST 800-53 (Rev. 4)'!A:C,3,FALSE))</f>
        <v>DEVELOPER CONFIGURATION MANAGEMENT</v>
      </c>
      <c r="D543" s="12" t="s">
        <v>178</v>
      </c>
      <c r="E543" s="13" t="str">
        <f>TRIM(VLOOKUP(G543,'Ref-ALL NIST 800-53 Controls'!A:F,6,FALSE))</f>
        <v/>
      </c>
      <c r="F543" s="55">
        <v>0</v>
      </c>
      <c r="G543" s="2" t="str">
        <f t="shared" si="48"/>
        <v>SA-10-0</v>
      </c>
      <c r="H543" s="17" t="s">
        <v>713</v>
      </c>
      <c r="I543" s="13" t="str">
        <f t="shared" si="50"/>
        <v>N</v>
      </c>
      <c r="J543" s="13"/>
      <c r="K543" s="13" t="str">
        <f>_xlfn.IFNA(VLOOKUP(G543,'Ref-LI-SaaS Baseline'!$D$2:$G$128,3,FALSE),"")</f>
        <v/>
      </c>
      <c r="L543" s="13" t="str">
        <f t="shared" si="51"/>
        <v>Y</v>
      </c>
      <c r="M543" s="13" t="str">
        <f>IFERROR(VLOOKUP(G543,'Important Notes'!I:I,1,FALSE)," ")</f>
        <v>SA-10-0</v>
      </c>
      <c r="N543" s="13" t="str">
        <f t="shared" si="52"/>
        <v>Y</v>
      </c>
      <c r="O543" s="13" t="str">
        <f>IFERROR(VLOOKUP(G543,'Important Notes'!D:D,1,FALSE)," ")</f>
        <v>SA-10-0</v>
      </c>
      <c r="P543" s="13" t="str">
        <f>VLOOKUP(D543,'Ref-NIST 800-53 (Rev. 4)'!A:D,4,FALSE)</f>
        <v>P1</v>
      </c>
      <c r="Q543" s="13" t="s">
        <v>1152</v>
      </c>
    </row>
    <row r="544" spans="1:17">
      <c r="A544" s="13" t="str">
        <f t="shared" si="49"/>
        <v>SA</v>
      </c>
      <c r="B544" s="13" t="str">
        <f>VLOOKUP(A544,'Ref-Families'!A:B,2,FALSE)</f>
        <v xml:space="preserve"> System and Services Acquisition</v>
      </c>
      <c r="C544" s="13" t="str">
        <f>TRIM(VLOOKUP(D544,'Ref-NIST 800-53 (Rev. 4)'!A:C,3,FALSE))</f>
        <v>DEVELOPER CONFIGURATION MANAGEMENT</v>
      </c>
      <c r="D544" s="12" t="s">
        <v>178</v>
      </c>
      <c r="E544" s="13" t="str">
        <f>TRIM(VLOOKUP(G544,'Ref-ALL NIST 800-53 Controls'!A:F,6,FALSE))</f>
        <v>SOFTWARE / FIRMWARE INTEGRITY VERIFICATION</v>
      </c>
      <c r="F544" s="55">
        <v>1</v>
      </c>
      <c r="G544" s="2" t="str">
        <f t="shared" si="48"/>
        <v>SA-10-1</v>
      </c>
      <c r="H544" s="17" t="s">
        <v>94</v>
      </c>
      <c r="I544" s="13" t="str">
        <f t="shared" si="50"/>
        <v>N</v>
      </c>
      <c r="J544" s="13"/>
      <c r="K544" s="13" t="str">
        <f>_xlfn.IFNA(VLOOKUP(G544,'Ref-LI-SaaS Baseline'!$D$2:$G$128,3,FALSE),"")</f>
        <v/>
      </c>
      <c r="L544" s="13" t="str">
        <f t="shared" si="51"/>
        <v>Y</v>
      </c>
      <c r="M544" s="13" t="str">
        <f>IFERROR(VLOOKUP(G544,'Important Notes'!I:I,1,FALSE)," ")</f>
        <v>SA-10-1</v>
      </c>
      <c r="N544" s="13" t="str">
        <f t="shared" si="52"/>
        <v>Y</v>
      </c>
      <c r="O544" s="13" t="str">
        <f>IFERROR(VLOOKUP(G544,'Important Notes'!D:D,1,FALSE)," ")</f>
        <v>SA-10-1</v>
      </c>
      <c r="P544" s="13" t="str">
        <f>VLOOKUP(D544,'Ref-NIST 800-53 (Rev. 4)'!A:D,4,FALSE)</f>
        <v>P1</v>
      </c>
      <c r="Q544" s="13" t="s">
        <v>1152</v>
      </c>
    </row>
    <row r="545" spans="1:17">
      <c r="A545" s="13" t="str">
        <f t="shared" si="49"/>
        <v>SA</v>
      </c>
      <c r="B545" s="13" t="str">
        <f>VLOOKUP(A545,'Ref-Families'!A:B,2,FALSE)</f>
        <v xml:space="preserve"> System and Services Acquisition</v>
      </c>
      <c r="C545" s="13" t="str">
        <f>TRIM(VLOOKUP(D545,'Ref-NIST 800-53 (Rev. 4)'!A:C,3,FALSE))</f>
        <v>DEVELOPER CONFIGURATION MANAGEMENT</v>
      </c>
      <c r="D545" s="12" t="s">
        <v>178</v>
      </c>
      <c r="E545" s="13" t="str">
        <f>TRIM(VLOOKUP(G545,'Ref-ALL NIST 800-53 Controls'!A:F,6,FALSE))</f>
        <v>ALTERNATIVE CONFIGURATION MANAGEMENT PROCESSES</v>
      </c>
      <c r="F545" s="55">
        <v>2</v>
      </c>
      <c r="G545" s="2" t="str">
        <f t="shared" si="48"/>
        <v>SA-10-2</v>
      </c>
      <c r="H545" s="17" t="s">
        <v>609</v>
      </c>
      <c r="I545" s="13" t="str">
        <f t="shared" si="50"/>
        <v>N</v>
      </c>
      <c r="J545" s="13"/>
      <c r="K545" s="13" t="str">
        <f>_xlfn.IFNA(VLOOKUP(G545,'Ref-LI-SaaS Baseline'!$D$2:$G$128,3,FALSE),"")</f>
        <v/>
      </c>
      <c r="L545" s="13" t="str">
        <f t="shared" si="51"/>
        <v>N</v>
      </c>
      <c r="M545" s="13" t="str">
        <f>IFERROR(VLOOKUP(G545,'Important Notes'!I:I,1,FALSE)," ")</f>
        <v xml:space="preserve"> </v>
      </c>
      <c r="N545" s="13" t="str">
        <f t="shared" si="52"/>
        <v>N</v>
      </c>
      <c r="O545" s="13" t="str">
        <f>IFERROR(VLOOKUP(G545,'Important Notes'!D:D,1,FALSE)," ")</f>
        <v xml:space="preserve"> </v>
      </c>
      <c r="P545" s="13" t="str">
        <f>VLOOKUP(D545,'Ref-NIST 800-53 (Rev. 4)'!A:D,4,FALSE)</f>
        <v>P1</v>
      </c>
      <c r="Q545" s="13" t="s">
        <v>1152</v>
      </c>
    </row>
    <row r="546" spans="1:17">
      <c r="A546" s="13" t="str">
        <f t="shared" si="49"/>
        <v>SA</v>
      </c>
      <c r="B546" s="13" t="str">
        <f>VLOOKUP(A546,'Ref-Families'!A:B,2,FALSE)</f>
        <v xml:space="preserve"> System and Services Acquisition</v>
      </c>
      <c r="C546" s="13" t="str">
        <f>TRIM(VLOOKUP(D546,'Ref-NIST 800-53 (Rev. 4)'!A:C,3,FALSE))</f>
        <v>DEVELOPER CONFIGURATION MANAGEMENT</v>
      </c>
      <c r="D546" s="12" t="s">
        <v>178</v>
      </c>
      <c r="E546" s="13" t="str">
        <f>TRIM(VLOOKUP(G546,'Ref-ALL NIST 800-53 Controls'!A:F,6,FALSE))</f>
        <v>HARDWARE INTEGRITY VERIFICATION</v>
      </c>
      <c r="F546" s="55">
        <v>3</v>
      </c>
      <c r="G546" s="2" t="str">
        <f t="shared" si="48"/>
        <v>SA-10-3</v>
      </c>
      <c r="H546" s="17" t="s">
        <v>94</v>
      </c>
      <c r="I546" s="13" t="str">
        <f t="shared" si="50"/>
        <v>N</v>
      </c>
      <c r="J546" s="13"/>
      <c r="K546" s="13" t="str">
        <f>_xlfn.IFNA(VLOOKUP(G546,'Ref-LI-SaaS Baseline'!$D$2:$G$128,3,FALSE),"")</f>
        <v/>
      </c>
      <c r="L546" s="13" t="str">
        <f t="shared" si="51"/>
        <v>N</v>
      </c>
      <c r="M546" s="13" t="str">
        <f>IFERROR(VLOOKUP(G546,'Important Notes'!I:I,1,FALSE)," ")</f>
        <v xml:space="preserve"> </v>
      </c>
      <c r="N546" s="13" t="str">
        <f t="shared" si="52"/>
        <v>N</v>
      </c>
      <c r="O546" s="13" t="str">
        <f>IFERROR(VLOOKUP(G546,'Important Notes'!D:D,1,FALSE)," ")</f>
        <v xml:space="preserve"> </v>
      </c>
      <c r="P546" s="13" t="str">
        <f>VLOOKUP(D546,'Ref-NIST 800-53 (Rev. 4)'!A:D,4,FALSE)</f>
        <v>P1</v>
      </c>
      <c r="Q546" s="13" t="s">
        <v>1152</v>
      </c>
    </row>
    <row r="547" spans="1:17">
      <c r="A547" s="13" t="str">
        <f t="shared" si="49"/>
        <v>SA</v>
      </c>
      <c r="B547" s="13" t="str">
        <f>VLOOKUP(A547,'Ref-Families'!A:B,2,FALSE)</f>
        <v xml:space="preserve"> System and Services Acquisition</v>
      </c>
      <c r="C547" s="13" t="str">
        <f>TRIM(VLOOKUP(D547,'Ref-NIST 800-53 (Rev. 4)'!A:C,3,FALSE))</f>
        <v>DEVELOPER CONFIGURATION MANAGEMENT</v>
      </c>
      <c r="D547" s="12" t="s">
        <v>178</v>
      </c>
      <c r="E547" s="13" t="str">
        <f>TRIM(VLOOKUP(G547,'Ref-ALL NIST 800-53 Controls'!A:F,6,FALSE))</f>
        <v>TRUSTED GENERATION</v>
      </c>
      <c r="F547" s="55">
        <v>4</v>
      </c>
      <c r="G547" s="2" t="str">
        <f t="shared" si="48"/>
        <v>SA-10-4</v>
      </c>
      <c r="H547" s="17" t="s">
        <v>609</v>
      </c>
      <c r="I547" s="13" t="str">
        <f t="shared" si="50"/>
        <v>N</v>
      </c>
      <c r="J547" s="13"/>
      <c r="K547" s="13" t="str">
        <f>_xlfn.IFNA(VLOOKUP(G547,'Ref-LI-SaaS Baseline'!$D$2:$G$128,3,FALSE),"")</f>
        <v/>
      </c>
      <c r="L547" s="13" t="str">
        <f t="shared" si="51"/>
        <v>N</v>
      </c>
      <c r="M547" s="13" t="str">
        <f>IFERROR(VLOOKUP(G547,'Important Notes'!I:I,1,FALSE)," ")</f>
        <v xml:space="preserve"> </v>
      </c>
      <c r="N547" s="13" t="str">
        <f t="shared" si="52"/>
        <v>N</v>
      </c>
      <c r="O547" s="13" t="str">
        <f>IFERROR(VLOOKUP(G547,'Important Notes'!D:D,1,FALSE)," ")</f>
        <v xml:space="preserve"> </v>
      </c>
      <c r="P547" s="13" t="str">
        <f>VLOOKUP(D547,'Ref-NIST 800-53 (Rev. 4)'!A:D,4,FALSE)</f>
        <v>P1</v>
      </c>
      <c r="Q547" s="13" t="s">
        <v>1152</v>
      </c>
    </row>
    <row r="548" spans="1:17">
      <c r="A548" s="13" t="str">
        <f t="shared" si="49"/>
        <v>SA</v>
      </c>
      <c r="B548" s="13" t="str">
        <f>VLOOKUP(A548,'Ref-Families'!A:B,2,FALSE)</f>
        <v xml:space="preserve"> System and Services Acquisition</v>
      </c>
      <c r="C548" s="13" t="str">
        <f>TRIM(VLOOKUP(D548,'Ref-NIST 800-53 (Rev. 4)'!A:C,3,FALSE))</f>
        <v>DEVELOPER CONFIGURATION MANAGEMENT</v>
      </c>
      <c r="D548" s="12" t="s">
        <v>178</v>
      </c>
      <c r="E548" s="13" t="str">
        <f>TRIM(VLOOKUP(G548,'Ref-ALL NIST 800-53 Controls'!A:F,6,FALSE))</f>
        <v>MAPPING INTEGRITY FOR VERSION CONTROL</v>
      </c>
      <c r="F548" s="55">
        <v>5</v>
      </c>
      <c r="G548" s="2" t="str">
        <f t="shared" si="48"/>
        <v>SA-10-5</v>
      </c>
      <c r="H548" s="17" t="s">
        <v>609</v>
      </c>
      <c r="I548" s="13" t="str">
        <f t="shared" si="50"/>
        <v>N</v>
      </c>
      <c r="J548" s="13"/>
      <c r="K548" s="13" t="str">
        <f>_xlfn.IFNA(VLOOKUP(G548,'Ref-LI-SaaS Baseline'!$D$2:$G$128,3,FALSE),"")</f>
        <v/>
      </c>
      <c r="L548" s="13" t="str">
        <f t="shared" si="51"/>
        <v>N</v>
      </c>
      <c r="M548" s="13" t="str">
        <f>IFERROR(VLOOKUP(G548,'Important Notes'!I:I,1,FALSE)," ")</f>
        <v xml:space="preserve"> </v>
      </c>
      <c r="N548" s="13" t="str">
        <f t="shared" si="52"/>
        <v>N</v>
      </c>
      <c r="O548" s="13" t="str">
        <f>IFERROR(VLOOKUP(G548,'Important Notes'!D:D,1,FALSE)," ")</f>
        <v xml:space="preserve"> </v>
      </c>
      <c r="P548" s="13" t="str">
        <f>VLOOKUP(D548,'Ref-NIST 800-53 (Rev. 4)'!A:D,4,FALSE)</f>
        <v>P1</v>
      </c>
      <c r="Q548" s="13" t="s">
        <v>1152</v>
      </c>
    </row>
    <row r="549" spans="1:17">
      <c r="A549" s="13" t="str">
        <f t="shared" si="49"/>
        <v>SA</v>
      </c>
      <c r="B549" s="13" t="str">
        <f>VLOOKUP(A549,'Ref-Families'!A:B,2,FALSE)</f>
        <v xml:space="preserve"> System and Services Acquisition</v>
      </c>
      <c r="C549" s="13" t="str">
        <f>TRIM(VLOOKUP(D549,'Ref-NIST 800-53 (Rev. 4)'!A:C,3,FALSE))</f>
        <v>DEVELOPER CONFIGURATION MANAGEMENT</v>
      </c>
      <c r="D549" s="12" t="s">
        <v>178</v>
      </c>
      <c r="E549" s="13" t="str">
        <f>TRIM(VLOOKUP(G549,'Ref-ALL NIST 800-53 Controls'!A:F,6,FALSE))</f>
        <v>TRUSTED DISTRIBUTION</v>
      </c>
      <c r="F549" s="55">
        <v>6</v>
      </c>
      <c r="G549" s="2" t="str">
        <f t="shared" si="48"/>
        <v>SA-10-6</v>
      </c>
      <c r="H549" s="17" t="s">
        <v>609</v>
      </c>
      <c r="I549" s="13" t="str">
        <f t="shared" si="50"/>
        <v>N</v>
      </c>
      <c r="J549" s="13"/>
      <c r="K549" s="13" t="str">
        <f>_xlfn.IFNA(VLOOKUP(G549,'Ref-LI-SaaS Baseline'!$D$2:$G$128,3,FALSE),"")</f>
        <v/>
      </c>
      <c r="L549" s="13" t="str">
        <f t="shared" si="51"/>
        <v>N</v>
      </c>
      <c r="M549" s="13" t="str">
        <f>IFERROR(VLOOKUP(G549,'Important Notes'!I:I,1,FALSE)," ")</f>
        <v xml:space="preserve"> </v>
      </c>
      <c r="N549" s="13" t="str">
        <f t="shared" si="52"/>
        <v>N</v>
      </c>
      <c r="O549" s="13" t="str">
        <f>IFERROR(VLOOKUP(G549,'Important Notes'!D:D,1,FALSE)," ")</f>
        <v xml:space="preserve"> </v>
      </c>
      <c r="P549" s="13" t="str">
        <f>VLOOKUP(D549,'Ref-NIST 800-53 (Rev. 4)'!A:D,4,FALSE)</f>
        <v>P1</v>
      </c>
      <c r="Q549" s="13" t="s">
        <v>1152</v>
      </c>
    </row>
    <row r="550" spans="1:17">
      <c r="A550" s="13" t="str">
        <f t="shared" si="49"/>
        <v>SA</v>
      </c>
      <c r="B550" s="13" t="str">
        <f>VLOOKUP(A550,'Ref-Families'!A:B,2,FALSE)</f>
        <v xml:space="preserve"> System and Services Acquisition</v>
      </c>
      <c r="C550" s="13" t="str">
        <f>TRIM(VLOOKUP(D550,'Ref-NIST 800-53 (Rev. 4)'!A:C,3,FALSE))</f>
        <v>DEVELOPER SECURITY TESTING AND EVALUATION</v>
      </c>
      <c r="D550" s="12" t="s">
        <v>82</v>
      </c>
      <c r="E550" s="13" t="str">
        <f>TRIM(VLOOKUP(G550,'Ref-ALL NIST 800-53 Controls'!A:F,6,FALSE))</f>
        <v/>
      </c>
      <c r="F550" s="55">
        <v>0</v>
      </c>
      <c r="G550" s="2" t="str">
        <f t="shared" si="48"/>
        <v>SA-11-0</v>
      </c>
      <c r="H550" s="17" t="s">
        <v>714</v>
      </c>
      <c r="I550" s="13" t="str">
        <f t="shared" si="50"/>
        <v>N</v>
      </c>
      <c r="J550" s="13"/>
      <c r="K550" s="13" t="str">
        <f>_xlfn.IFNA(VLOOKUP(G550,'Ref-LI-SaaS Baseline'!$D$2:$G$128,3,FALSE),"")</f>
        <v/>
      </c>
      <c r="L550" s="13" t="str">
        <f t="shared" si="51"/>
        <v>Y</v>
      </c>
      <c r="M550" s="13" t="str">
        <f>IFERROR(VLOOKUP(G550,'Important Notes'!I:I,1,FALSE)," ")</f>
        <v>SA-11-0</v>
      </c>
      <c r="N550" s="13" t="str">
        <f t="shared" si="52"/>
        <v>Y</v>
      </c>
      <c r="O550" s="13" t="str">
        <f>IFERROR(VLOOKUP(G550,'Important Notes'!D:D,1,FALSE)," ")</f>
        <v>SA-11-0</v>
      </c>
      <c r="P550" s="13" t="str">
        <f>VLOOKUP(D550,'Ref-NIST 800-53 (Rev. 4)'!A:D,4,FALSE)</f>
        <v>P1</v>
      </c>
      <c r="Q550" s="13" t="s">
        <v>1152</v>
      </c>
    </row>
    <row r="551" spans="1:17">
      <c r="A551" s="13" t="str">
        <f t="shared" si="49"/>
        <v>SA</v>
      </c>
      <c r="B551" s="13" t="str">
        <f>VLOOKUP(A551,'Ref-Families'!A:B,2,FALSE)</f>
        <v xml:space="preserve"> System and Services Acquisition</v>
      </c>
      <c r="C551" s="13" t="str">
        <f>TRIM(VLOOKUP(D551,'Ref-NIST 800-53 (Rev. 4)'!A:C,3,FALSE))</f>
        <v>DEVELOPER SECURITY TESTING AND EVALUATION</v>
      </c>
      <c r="D551" s="12" t="s">
        <v>82</v>
      </c>
      <c r="E551" s="13" t="str">
        <f>TRIM(VLOOKUP(G551,'Ref-ALL NIST 800-53 Controls'!A:F,6,FALSE))</f>
        <v>STATIC CODE ANALYSIS</v>
      </c>
      <c r="F551" s="55">
        <v>1</v>
      </c>
      <c r="G551" s="2" t="str">
        <f t="shared" si="48"/>
        <v>SA-11-1</v>
      </c>
      <c r="H551" s="17" t="s">
        <v>609</v>
      </c>
      <c r="I551" s="13" t="str">
        <f t="shared" si="50"/>
        <v>N</v>
      </c>
      <c r="J551" s="13"/>
      <c r="K551" s="13" t="str">
        <f>_xlfn.IFNA(VLOOKUP(G551,'Ref-LI-SaaS Baseline'!$D$2:$G$128,3,FALSE),"")</f>
        <v/>
      </c>
      <c r="L551" s="13" t="str">
        <f t="shared" si="51"/>
        <v>Y</v>
      </c>
      <c r="M551" s="13" t="str">
        <f>IFERROR(VLOOKUP(G551,'Important Notes'!I:I,1,FALSE)," ")</f>
        <v>SA-11-1</v>
      </c>
      <c r="N551" s="13" t="str">
        <f t="shared" si="52"/>
        <v>Y</v>
      </c>
      <c r="O551" s="13" t="str">
        <f>IFERROR(VLOOKUP(G551,'Important Notes'!D:D,1,FALSE)," ")</f>
        <v>SA-11-1</v>
      </c>
      <c r="P551" s="13" t="str">
        <f>VLOOKUP(D551,'Ref-NIST 800-53 (Rev. 4)'!A:D,4,FALSE)</f>
        <v>P1</v>
      </c>
      <c r="Q551" s="13" t="s">
        <v>1152</v>
      </c>
    </row>
    <row r="552" spans="1:17">
      <c r="A552" s="13" t="str">
        <f t="shared" si="49"/>
        <v>SA</v>
      </c>
      <c r="B552" s="13" t="str">
        <f>VLOOKUP(A552,'Ref-Families'!A:B,2,FALSE)</f>
        <v xml:space="preserve"> System and Services Acquisition</v>
      </c>
      <c r="C552" s="13" t="str">
        <f>TRIM(VLOOKUP(D552,'Ref-NIST 800-53 (Rev. 4)'!A:C,3,FALSE))</f>
        <v>DEVELOPER SECURITY TESTING AND EVALUATION</v>
      </c>
      <c r="D552" s="12" t="s">
        <v>82</v>
      </c>
      <c r="E552" s="13" t="str">
        <f>TRIM(VLOOKUP(G552,'Ref-ALL NIST 800-53 Controls'!A:F,6,FALSE))</f>
        <v>THREAT AND VULNERABILITY ANALYSES</v>
      </c>
      <c r="F552" s="55">
        <v>2</v>
      </c>
      <c r="G552" s="2" t="str">
        <f t="shared" si="48"/>
        <v>SA-11-2</v>
      </c>
      <c r="H552" s="17" t="s">
        <v>179</v>
      </c>
      <c r="I552" s="13" t="str">
        <f t="shared" si="50"/>
        <v>N</v>
      </c>
      <c r="J552" s="13"/>
      <c r="K552" s="13" t="str">
        <f>_xlfn.IFNA(VLOOKUP(G552,'Ref-LI-SaaS Baseline'!$D$2:$G$128,3,FALSE),"")</f>
        <v/>
      </c>
      <c r="L552" s="13" t="str">
        <f t="shared" si="51"/>
        <v>Y</v>
      </c>
      <c r="M552" s="13" t="str">
        <f>IFERROR(VLOOKUP(G552,'Important Notes'!I:I,1,FALSE)," ")</f>
        <v>SA-11-2</v>
      </c>
      <c r="N552" s="13" t="str">
        <f t="shared" si="52"/>
        <v>Y</v>
      </c>
      <c r="O552" s="13" t="str">
        <f>IFERROR(VLOOKUP(G552,'Important Notes'!D:D,1,FALSE)," ")</f>
        <v>SA-11-2</v>
      </c>
      <c r="P552" s="13" t="str">
        <f>VLOOKUP(D552,'Ref-NIST 800-53 (Rev. 4)'!A:D,4,FALSE)</f>
        <v>P1</v>
      </c>
      <c r="Q552" s="13" t="s">
        <v>1152</v>
      </c>
    </row>
    <row r="553" spans="1:17">
      <c r="A553" s="13" t="str">
        <f t="shared" si="49"/>
        <v>SA</v>
      </c>
      <c r="B553" s="13" t="str">
        <f>VLOOKUP(A553,'Ref-Families'!A:B,2,FALSE)</f>
        <v xml:space="preserve"> System and Services Acquisition</v>
      </c>
      <c r="C553" s="13" t="str">
        <f>TRIM(VLOOKUP(D553,'Ref-NIST 800-53 (Rev. 4)'!A:C,3,FALSE))</f>
        <v>DEVELOPER SECURITY TESTING AND EVALUATION</v>
      </c>
      <c r="D553" s="12" t="s">
        <v>82</v>
      </c>
      <c r="E553" s="13" t="str">
        <f>TRIM(VLOOKUP(G553,'Ref-ALL NIST 800-53 Controls'!A:F,6,FALSE))</f>
        <v>INDEPENDENT VERIFICATION OF ASSESSMENT PLANS / EVIDENCE</v>
      </c>
      <c r="F553" s="55">
        <v>3</v>
      </c>
      <c r="G553" s="2" t="str">
        <f t="shared" si="48"/>
        <v>SA-11-3</v>
      </c>
      <c r="H553" s="17" t="s">
        <v>180</v>
      </c>
      <c r="I553" s="13" t="str">
        <f t="shared" si="50"/>
        <v>N</v>
      </c>
      <c r="J553" s="13"/>
      <c r="K553" s="13" t="str">
        <f>_xlfn.IFNA(VLOOKUP(G553,'Ref-LI-SaaS Baseline'!$D$2:$G$128,3,FALSE),"")</f>
        <v/>
      </c>
      <c r="L553" s="13" t="str">
        <f t="shared" si="51"/>
        <v>N</v>
      </c>
      <c r="M553" s="13" t="str">
        <f>IFERROR(VLOOKUP(G553,'Important Notes'!I:I,1,FALSE)," ")</f>
        <v xml:space="preserve"> </v>
      </c>
      <c r="N553" s="13" t="str">
        <f t="shared" si="52"/>
        <v>N</v>
      </c>
      <c r="O553" s="13" t="str">
        <f>IFERROR(VLOOKUP(G553,'Important Notes'!D:D,1,FALSE)," ")</f>
        <v xml:space="preserve"> </v>
      </c>
      <c r="P553" s="13" t="str">
        <f>VLOOKUP(D553,'Ref-NIST 800-53 (Rev. 4)'!A:D,4,FALSE)</f>
        <v>P1</v>
      </c>
      <c r="Q553" s="13" t="s">
        <v>1152</v>
      </c>
    </row>
    <row r="554" spans="1:17">
      <c r="A554" s="13" t="str">
        <f t="shared" si="49"/>
        <v>SA</v>
      </c>
      <c r="B554" s="13" t="str">
        <f>VLOOKUP(A554,'Ref-Families'!A:B,2,FALSE)</f>
        <v xml:space="preserve"> System and Services Acquisition</v>
      </c>
      <c r="C554" s="13" t="str">
        <f>TRIM(VLOOKUP(D554,'Ref-NIST 800-53 (Rev. 4)'!A:C,3,FALSE))</f>
        <v>DEVELOPER SECURITY TESTING AND EVALUATION</v>
      </c>
      <c r="D554" s="12" t="s">
        <v>82</v>
      </c>
      <c r="E554" s="13" t="str">
        <f>TRIM(VLOOKUP(G554,'Ref-ALL NIST 800-53 Controls'!A:F,6,FALSE))</f>
        <v>MANUAL CODE REVIEWS</v>
      </c>
      <c r="F554" s="55">
        <v>4</v>
      </c>
      <c r="G554" s="2" t="str">
        <f t="shared" si="48"/>
        <v>SA-11-4</v>
      </c>
      <c r="H554" s="17" t="s">
        <v>609</v>
      </c>
      <c r="I554" s="13" t="str">
        <f t="shared" si="50"/>
        <v>N</v>
      </c>
      <c r="J554" s="13"/>
      <c r="K554" s="13" t="str">
        <f>_xlfn.IFNA(VLOOKUP(G554,'Ref-LI-SaaS Baseline'!$D$2:$G$128,3,FALSE),"")</f>
        <v/>
      </c>
      <c r="L554" s="13" t="str">
        <f t="shared" si="51"/>
        <v>N</v>
      </c>
      <c r="M554" s="13" t="str">
        <f>IFERROR(VLOOKUP(G554,'Important Notes'!I:I,1,FALSE)," ")</f>
        <v xml:space="preserve"> </v>
      </c>
      <c r="N554" s="13" t="str">
        <f t="shared" si="52"/>
        <v>N</v>
      </c>
      <c r="O554" s="13" t="str">
        <f>IFERROR(VLOOKUP(G554,'Important Notes'!D:D,1,FALSE)," ")</f>
        <v xml:space="preserve"> </v>
      </c>
      <c r="P554" s="13" t="str">
        <f>VLOOKUP(D554,'Ref-NIST 800-53 (Rev. 4)'!A:D,4,FALSE)</f>
        <v>P1</v>
      </c>
      <c r="Q554" s="13" t="s">
        <v>1152</v>
      </c>
    </row>
    <row r="555" spans="1:17">
      <c r="A555" s="13" t="str">
        <f t="shared" si="49"/>
        <v>SA</v>
      </c>
      <c r="B555" s="13" t="str">
        <f>VLOOKUP(A555,'Ref-Families'!A:B,2,FALSE)</f>
        <v xml:space="preserve"> System and Services Acquisition</v>
      </c>
      <c r="C555" s="13" t="str">
        <f>TRIM(VLOOKUP(D555,'Ref-NIST 800-53 (Rev. 4)'!A:C,3,FALSE))</f>
        <v>DEVELOPER SECURITY TESTING AND EVALUATION</v>
      </c>
      <c r="D555" s="12" t="s">
        <v>82</v>
      </c>
      <c r="E555" s="13" t="str">
        <f>TRIM(VLOOKUP(G555,'Ref-ALL NIST 800-53 Controls'!A:F,6,FALSE))</f>
        <v>PENETRATION TESTING</v>
      </c>
      <c r="F555" s="55">
        <v>5</v>
      </c>
      <c r="G555" s="2" t="str">
        <f t="shared" si="48"/>
        <v>SA-11-5</v>
      </c>
      <c r="H555" s="17" t="s">
        <v>609</v>
      </c>
      <c r="I555" s="13" t="str">
        <f t="shared" si="50"/>
        <v>N</v>
      </c>
      <c r="J555" s="13"/>
      <c r="K555" s="13" t="str">
        <f>_xlfn.IFNA(VLOOKUP(G555,'Ref-LI-SaaS Baseline'!$D$2:$G$128,3,FALSE),"")</f>
        <v/>
      </c>
      <c r="L555" s="13" t="str">
        <f t="shared" si="51"/>
        <v>N</v>
      </c>
      <c r="M555" s="13" t="str">
        <f>IFERROR(VLOOKUP(G555,'Important Notes'!I:I,1,FALSE)," ")</f>
        <v xml:space="preserve"> </v>
      </c>
      <c r="N555" s="13" t="str">
        <f t="shared" si="52"/>
        <v>N</v>
      </c>
      <c r="O555" s="13" t="str">
        <f>IFERROR(VLOOKUP(G555,'Important Notes'!D:D,1,FALSE)," ")</f>
        <v xml:space="preserve"> </v>
      </c>
      <c r="P555" s="13" t="str">
        <f>VLOOKUP(D555,'Ref-NIST 800-53 (Rev. 4)'!A:D,4,FALSE)</f>
        <v>P1</v>
      </c>
      <c r="Q555" s="13" t="s">
        <v>1152</v>
      </c>
    </row>
    <row r="556" spans="1:17">
      <c r="A556" s="13" t="str">
        <f t="shared" si="49"/>
        <v>SA</v>
      </c>
      <c r="B556" s="13" t="str">
        <f>VLOOKUP(A556,'Ref-Families'!A:B,2,FALSE)</f>
        <v xml:space="preserve"> System and Services Acquisition</v>
      </c>
      <c r="C556" s="13" t="str">
        <f>TRIM(VLOOKUP(D556,'Ref-NIST 800-53 (Rev. 4)'!A:C,3,FALSE))</f>
        <v>DEVELOPER SECURITY TESTING AND EVALUATION</v>
      </c>
      <c r="D556" s="12" t="s">
        <v>82</v>
      </c>
      <c r="E556" s="13" t="str">
        <f>TRIM(VLOOKUP(G556,'Ref-ALL NIST 800-53 Controls'!A:F,6,FALSE))</f>
        <v>ATTACK SURFACE REVIEWS</v>
      </c>
      <c r="F556" s="55">
        <v>6</v>
      </c>
      <c r="G556" s="2" t="str">
        <f t="shared" si="48"/>
        <v>SA-11-6</v>
      </c>
      <c r="H556" s="17" t="s">
        <v>609</v>
      </c>
      <c r="I556" s="13" t="str">
        <f t="shared" si="50"/>
        <v>N</v>
      </c>
      <c r="J556" s="13"/>
      <c r="K556" s="13" t="str">
        <f>_xlfn.IFNA(VLOOKUP(G556,'Ref-LI-SaaS Baseline'!$D$2:$G$128,3,FALSE),"")</f>
        <v/>
      </c>
      <c r="L556" s="13" t="str">
        <f t="shared" si="51"/>
        <v>N</v>
      </c>
      <c r="M556" s="13" t="str">
        <f>IFERROR(VLOOKUP(G556,'Important Notes'!I:I,1,FALSE)," ")</f>
        <v xml:space="preserve"> </v>
      </c>
      <c r="N556" s="13" t="str">
        <f t="shared" si="52"/>
        <v>N</v>
      </c>
      <c r="O556" s="13" t="str">
        <f>IFERROR(VLOOKUP(G556,'Important Notes'!D:D,1,FALSE)," ")</f>
        <v xml:space="preserve"> </v>
      </c>
      <c r="P556" s="13" t="str">
        <f>VLOOKUP(D556,'Ref-NIST 800-53 (Rev. 4)'!A:D,4,FALSE)</f>
        <v>P1</v>
      </c>
      <c r="Q556" s="13" t="s">
        <v>1152</v>
      </c>
    </row>
    <row r="557" spans="1:17">
      <c r="A557" s="13" t="str">
        <f t="shared" si="49"/>
        <v>SA</v>
      </c>
      <c r="B557" s="13" t="str">
        <f>VLOOKUP(A557,'Ref-Families'!A:B,2,FALSE)</f>
        <v xml:space="preserve"> System and Services Acquisition</v>
      </c>
      <c r="C557" s="13" t="str">
        <f>TRIM(VLOOKUP(D557,'Ref-NIST 800-53 (Rev. 4)'!A:C,3,FALSE))</f>
        <v>DEVELOPER SECURITY TESTING AND EVALUATION</v>
      </c>
      <c r="D557" s="12" t="s">
        <v>82</v>
      </c>
      <c r="E557" s="13" t="str">
        <f>TRIM(VLOOKUP(G557,'Ref-ALL NIST 800-53 Controls'!A:F,6,FALSE))</f>
        <v>VERIFY SCOPE OF TESTING / EVALUATION</v>
      </c>
      <c r="F557" s="55">
        <v>7</v>
      </c>
      <c r="G557" s="2" t="str">
        <f t="shared" si="48"/>
        <v>SA-11-7</v>
      </c>
      <c r="H557" s="17" t="s">
        <v>609</v>
      </c>
      <c r="I557" s="13" t="str">
        <f t="shared" si="50"/>
        <v>N</v>
      </c>
      <c r="J557" s="13"/>
      <c r="K557" s="13" t="str">
        <f>_xlfn.IFNA(VLOOKUP(G557,'Ref-LI-SaaS Baseline'!$D$2:$G$128,3,FALSE),"")</f>
        <v/>
      </c>
      <c r="L557" s="13" t="str">
        <f t="shared" si="51"/>
        <v>N</v>
      </c>
      <c r="M557" s="13" t="str">
        <f>IFERROR(VLOOKUP(G557,'Important Notes'!I:I,1,FALSE)," ")</f>
        <v xml:space="preserve"> </v>
      </c>
      <c r="N557" s="13" t="str">
        <f t="shared" si="52"/>
        <v>N</v>
      </c>
      <c r="O557" s="13" t="str">
        <f>IFERROR(VLOOKUP(G557,'Important Notes'!D:D,1,FALSE)," ")</f>
        <v xml:space="preserve"> </v>
      </c>
      <c r="P557" s="13" t="str">
        <f>VLOOKUP(D557,'Ref-NIST 800-53 (Rev. 4)'!A:D,4,FALSE)</f>
        <v>P1</v>
      </c>
      <c r="Q557" s="13" t="s">
        <v>1152</v>
      </c>
    </row>
    <row r="558" spans="1:17">
      <c r="A558" s="13" t="str">
        <f t="shared" si="49"/>
        <v>SA</v>
      </c>
      <c r="B558" s="13" t="str">
        <f>VLOOKUP(A558,'Ref-Families'!A:B,2,FALSE)</f>
        <v xml:space="preserve"> System and Services Acquisition</v>
      </c>
      <c r="C558" s="13" t="str">
        <f>TRIM(VLOOKUP(D558,'Ref-NIST 800-53 (Rev. 4)'!A:C,3,FALSE))</f>
        <v>DEVELOPER SECURITY TESTING AND EVALUATION</v>
      </c>
      <c r="D558" s="12" t="s">
        <v>82</v>
      </c>
      <c r="E558" s="13" t="str">
        <f>TRIM(VLOOKUP(G558,'Ref-ALL NIST 800-53 Controls'!A:F,6,FALSE))</f>
        <v>DYNAMIC CODE ANALYSIS</v>
      </c>
      <c r="F558" s="55">
        <v>8</v>
      </c>
      <c r="G558" s="2" t="str">
        <f t="shared" si="48"/>
        <v>SA-11-8</v>
      </c>
      <c r="H558" s="17" t="s">
        <v>609</v>
      </c>
      <c r="I558" s="13" t="str">
        <f t="shared" si="50"/>
        <v>N</v>
      </c>
      <c r="J558" s="13"/>
      <c r="K558" s="13" t="str">
        <f>_xlfn.IFNA(VLOOKUP(G558,'Ref-LI-SaaS Baseline'!$D$2:$G$128,3,FALSE),"")</f>
        <v/>
      </c>
      <c r="L558" s="13" t="str">
        <f t="shared" si="51"/>
        <v>Y</v>
      </c>
      <c r="M558" s="13" t="str">
        <f>IFERROR(VLOOKUP(G558,'Important Notes'!I:I,1,FALSE)," ")</f>
        <v>SA-11-8</v>
      </c>
      <c r="N558" s="13" t="str">
        <f t="shared" si="52"/>
        <v>Y</v>
      </c>
      <c r="O558" s="13" t="str">
        <f>IFERROR(VLOOKUP(G558,'Important Notes'!D:D,1,FALSE)," ")</f>
        <v>SA-11-8</v>
      </c>
      <c r="P558" s="13" t="str">
        <f>VLOOKUP(D558,'Ref-NIST 800-53 (Rev. 4)'!A:D,4,FALSE)</f>
        <v>P1</v>
      </c>
      <c r="Q558" s="13" t="s">
        <v>1152</v>
      </c>
    </row>
    <row r="559" spans="1:17" ht="30">
      <c r="A559" s="13" t="str">
        <f t="shared" si="49"/>
        <v>SA</v>
      </c>
      <c r="B559" s="13" t="str">
        <f>VLOOKUP(A559,'Ref-Families'!A:B,2,FALSE)</f>
        <v xml:space="preserve"> System and Services Acquisition</v>
      </c>
      <c r="C559" s="13" t="str">
        <f>TRIM(VLOOKUP(D559,'Ref-NIST 800-53 (Rev. 4)'!A:C,3,FALSE))</f>
        <v>SUPPLY CHAIN PROTECTION</v>
      </c>
      <c r="D559" s="12" t="s">
        <v>157</v>
      </c>
      <c r="E559" s="13" t="str">
        <f>TRIM(VLOOKUP(G559,'Ref-ALL NIST 800-53 Controls'!A:F,6,FALSE))</f>
        <v/>
      </c>
      <c r="F559" s="55">
        <v>0</v>
      </c>
      <c r="G559" s="2" t="str">
        <f t="shared" si="48"/>
        <v>SA-12-0</v>
      </c>
      <c r="H559" s="17" t="s">
        <v>715</v>
      </c>
      <c r="I559" s="13" t="str">
        <f t="shared" si="50"/>
        <v>N</v>
      </c>
      <c r="J559" s="13"/>
      <c r="K559" s="13" t="str">
        <f>_xlfn.IFNA(VLOOKUP(G559,'Ref-LI-SaaS Baseline'!$D$2:$G$128,3,FALSE),"")</f>
        <v/>
      </c>
      <c r="L559" s="13" t="str">
        <f t="shared" si="51"/>
        <v>N</v>
      </c>
      <c r="M559" s="13" t="str">
        <f>IFERROR(VLOOKUP(G559,'Important Notes'!I:I,1,FALSE)," ")</f>
        <v xml:space="preserve"> </v>
      </c>
      <c r="N559" s="13" t="str">
        <f t="shared" si="52"/>
        <v>Y</v>
      </c>
      <c r="O559" s="13" t="str">
        <f>IFERROR(VLOOKUP(G559,'Important Notes'!D:D,1,FALSE)," ")</f>
        <v>SA-12-0</v>
      </c>
      <c r="P559" s="13" t="str">
        <f>VLOOKUP(D559,'Ref-NIST 800-53 (Rev. 4)'!A:D,4,FALSE)</f>
        <v>P1</v>
      </c>
      <c r="Q559" s="13" t="s">
        <v>1152</v>
      </c>
    </row>
    <row r="560" spans="1:17">
      <c r="A560" s="13" t="str">
        <f t="shared" si="49"/>
        <v>SA</v>
      </c>
      <c r="B560" s="13" t="str">
        <f>VLOOKUP(A560,'Ref-Families'!A:B,2,FALSE)</f>
        <v xml:space="preserve"> System and Services Acquisition</v>
      </c>
      <c r="C560" s="13" t="str">
        <f>TRIM(VLOOKUP(D560,'Ref-NIST 800-53 (Rev. 4)'!A:C,3,FALSE))</f>
        <v>SUPPLY CHAIN PROTECTION</v>
      </c>
      <c r="D560" s="12" t="s">
        <v>157</v>
      </c>
      <c r="E560" s="13" t="str">
        <f>TRIM(VLOOKUP(G560,'Ref-ALL NIST 800-53 Controls'!A:F,6,FALSE))</f>
        <v>ACQUISITION STRATEGIES / TOOLS / METHODS</v>
      </c>
      <c r="F560" s="55">
        <v>1</v>
      </c>
      <c r="G560" s="2" t="str">
        <f t="shared" si="48"/>
        <v>SA-12-1</v>
      </c>
      <c r="H560" s="17" t="s">
        <v>181</v>
      </c>
      <c r="I560" s="13" t="str">
        <f t="shared" si="50"/>
        <v>N</v>
      </c>
      <c r="J560" s="13"/>
      <c r="K560" s="13" t="str">
        <f>_xlfn.IFNA(VLOOKUP(G560,'Ref-LI-SaaS Baseline'!$D$2:$G$128,3,FALSE),"")</f>
        <v/>
      </c>
      <c r="L560" s="13" t="str">
        <f t="shared" si="51"/>
        <v>N</v>
      </c>
      <c r="M560" s="13" t="str">
        <f>IFERROR(VLOOKUP(G560,'Important Notes'!I:I,1,FALSE)," ")</f>
        <v xml:space="preserve"> </v>
      </c>
      <c r="N560" s="13" t="str">
        <f t="shared" si="52"/>
        <v>N</v>
      </c>
      <c r="O560" s="13" t="str">
        <f>IFERROR(VLOOKUP(G560,'Important Notes'!D:D,1,FALSE)," ")</f>
        <v xml:space="preserve"> </v>
      </c>
      <c r="P560" s="13" t="str">
        <f>VLOOKUP(D560,'Ref-NIST 800-53 (Rev. 4)'!A:D,4,FALSE)</f>
        <v>P1</v>
      </c>
      <c r="Q560" s="13" t="s">
        <v>1152</v>
      </c>
    </row>
    <row r="561" spans="1:17">
      <c r="A561" s="13" t="str">
        <f t="shared" si="49"/>
        <v>SA</v>
      </c>
      <c r="B561" s="13" t="str">
        <f>VLOOKUP(A561,'Ref-Families'!A:B,2,FALSE)</f>
        <v xml:space="preserve"> System and Services Acquisition</v>
      </c>
      <c r="C561" s="13" t="str">
        <f>TRIM(VLOOKUP(D561,'Ref-NIST 800-53 (Rev. 4)'!A:C,3,FALSE))</f>
        <v>SUPPLY CHAIN PROTECTION</v>
      </c>
      <c r="D561" s="12" t="s">
        <v>157</v>
      </c>
      <c r="E561" s="13" t="str">
        <f>TRIM(VLOOKUP(G561,'Ref-ALL NIST 800-53 Controls'!A:F,6,FALSE))</f>
        <v>SUPPLIER REVIEWS</v>
      </c>
      <c r="F561" s="55">
        <v>2</v>
      </c>
      <c r="G561" s="2" t="str">
        <f t="shared" si="48"/>
        <v>SA-12-2</v>
      </c>
      <c r="H561" s="17" t="s">
        <v>609</v>
      </c>
      <c r="I561" s="13" t="str">
        <f t="shared" si="50"/>
        <v>N</v>
      </c>
      <c r="J561" s="13"/>
      <c r="K561" s="13" t="str">
        <f>_xlfn.IFNA(VLOOKUP(G561,'Ref-LI-SaaS Baseline'!$D$2:$G$128,3,FALSE),"")</f>
        <v/>
      </c>
      <c r="L561" s="13" t="str">
        <f t="shared" si="51"/>
        <v>N</v>
      </c>
      <c r="M561" s="13" t="str">
        <f>IFERROR(VLOOKUP(G561,'Important Notes'!I:I,1,FALSE)," ")</f>
        <v xml:space="preserve"> </v>
      </c>
      <c r="N561" s="13" t="str">
        <f t="shared" si="52"/>
        <v>N</v>
      </c>
      <c r="O561" s="13" t="str">
        <f>IFERROR(VLOOKUP(G561,'Important Notes'!D:D,1,FALSE)," ")</f>
        <v xml:space="preserve"> </v>
      </c>
      <c r="P561" s="13" t="str">
        <f>VLOOKUP(D561,'Ref-NIST 800-53 (Rev. 4)'!A:D,4,FALSE)</f>
        <v>P1</v>
      </c>
      <c r="Q561" s="13" t="s">
        <v>1152</v>
      </c>
    </row>
    <row r="562" spans="1:17">
      <c r="A562" s="13" t="str">
        <f t="shared" si="49"/>
        <v>SA</v>
      </c>
      <c r="B562" s="13" t="str">
        <f>VLOOKUP(A562,'Ref-Families'!A:B,2,FALSE)</f>
        <v xml:space="preserve"> System and Services Acquisition</v>
      </c>
      <c r="C562" s="13" t="str">
        <f>TRIM(VLOOKUP(D562,'Ref-NIST 800-53 (Rev. 4)'!A:C,3,FALSE))</f>
        <v>SUPPLY CHAIN PROTECTION</v>
      </c>
      <c r="D562" s="12" t="s">
        <v>157</v>
      </c>
      <c r="E562" s="13" t="str">
        <f>TRIM(VLOOKUP(G562,'Ref-ALL NIST 800-53 Controls'!A:F,6,FALSE))</f>
        <v>TRUSTED SHIPPING AND WAREHOUSING</v>
      </c>
      <c r="F562" s="55">
        <v>3</v>
      </c>
      <c r="G562" s="2" t="str">
        <f t="shared" si="48"/>
        <v>SA-12-3</v>
      </c>
      <c r="H562" s="17" t="s">
        <v>611</v>
      </c>
      <c r="I562" s="13" t="str">
        <f t="shared" si="50"/>
        <v>N</v>
      </c>
      <c r="J562" s="13"/>
      <c r="K562" s="13" t="str">
        <f>_xlfn.IFNA(VLOOKUP(G562,'Ref-LI-SaaS Baseline'!$D$2:$G$128,3,FALSE),"")</f>
        <v/>
      </c>
      <c r="L562" s="13" t="str">
        <f t="shared" si="51"/>
        <v>N</v>
      </c>
      <c r="M562" s="13" t="str">
        <f>IFERROR(VLOOKUP(G562,'Important Notes'!I:I,1,FALSE)," ")</f>
        <v xml:space="preserve"> </v>
      </c>
      <c r="N562" s="13" t="str">
        <f t="shared" si="52"/>
        <v>N</v>
      </c>
      <c r="O562" s="13" t="str">
        <f>IFERROR(VLOOKUP(G562,'Important Notes'!D:D,1,FALSE)," ")</f>
        <v xml:space="preserve"> </v>
      </c>
      <c r="P562" s="13" t="str">
        <f>VLOOKUP(D562,'Ref-NIST 800-53 (Rev. 4)'!A:D,4,FALSE)</f>
        <v>P1</v>
      </c>
      <c r="Q562" s="13" t="s">
        <v>1152</v>
      </c>
    </row>
    <row r="563" spans="1:17">
      <c r="A563" s="13" t="str">
        <f t="shared" si="49"/>
        <v>SA</v>
      </c>
      <c r="B563" s="13" t="str">
        <f>VLOOKUP(A563,'Ref-Families'!A:B,2,FALSE)</f>
        <v xml:space="preserve"> System and Services Acquisition</v>
      </c>
      <c r="C563" s="13" t="str">
        <f>TRIM(VLOOKUP(D563,'Ref-NIST 800-53 (Rev. 4)'!A:C,3,FALSE))</f>
        <v>SUPPLY CHAIN PROTECTION</v>
      </c>
      <c r="D563" s="12" t="s">
        <v>157</v>
      </c>
      <c r="E563" s="13" t="str">
        <f>TRIM(VLOOKUP(G563,'Ref-ALL NIST 800-53 Controls'!A:F,6,FALSE))</f>
        <v>DIVERSITY OF SUPPLIERS</v>
      </c>
      <c r="F563" s="55">
        <v>4</v>
      </c>
      <c r="G563" s="2" t="str">
        <f t="shared" si="48"/>
        <v>SA-12-4</v>
      </c>
      <c r="H563" s="17" t="s">
        <v>611</v>
      </c>
      <c r="I563" s="13" t="str">
        <f t="shared" si="50"/>
        <v>N</v>
      </c>
      <c r="J563" s="13"/>
      <c r="K563" s="13" t="str">
        <f>_xlfn.IFNA(VLOOKUP(G563,'Ref-LI-SaaS Baseline'!$D$2:$G$128,3,FALSE),"")</f>
        <v/>
      </c>
      <c r="L563" s="13" t="str">
        <f t="shared" si="51"/>
        <v>N</v>
      </c>
      <c r="M563" s="13" t="str">
        <f>IFERROR(VLOOKUP(G563,'Important Notes'!I:I,1,FALSE)," ")</f>
        <v xml:space="preserve"> </v>
      </c>
      <c r="N563" s="13" t="str">
        <f t="shared" si="52"/>
        <v>N</v>
      </c>
      <c r="O563" s="13" t="str">
        <f>IFERROR(VLOOKUP(G563,'Important Notes'!D:D,1,FALSE)," ")</f>
        <v xml:space="preserve"> </v>
      </c>
      <c r="P563" s="13" t="str">
        <f>VLOOKUP(D563,'Ref-NIST 800-53 (Rev. 4)'!A:D,4,FALSE)</f>
        <v>P1</v>
      </c>
      <c r="Q563" s="13" t="s">
        <v>1152</v>
      </c>
    </row>
    <row r="564" spans="1:17">
      <c r="A564" s="13" t="str">
        <f t="shared" si="49"/>
        <v>SA</v>
      </c>
      <c r="B564" s="13" t="str">
        <f>VLOOKUP(A564,'Ref-Families'!A:B,2,FALSE)</f>
        <v xml:space="preserve"> System and Services Acquisition</v>
      </c>
      <c r="C564" s="13" t="str">
        <f>TRIM(VLOOKUP(D564,'Ref-NIST 800-53 (Rev. 4)'!A:C,3,FALSE))</f>
        <v>SUPPLY CHAIN PROTECTION</v>
      </c>
      <c r="D564" s="12" t="s">
        <v>157</v>
      </c>
      <c r="E564" s="13" t="str">
        <f>TRIM(VLOOKUP(G564,'Ref-ALL NIST 800-53 Controls'!A:F,6,FALSE))</f>
        <v>LIMITATION OF HARM</v>
      </c>
      <c r="F564" s="55">
        <v>5</v>
      </c>
      <c r="G564" s="2" t="str">
        <f t="shared" si="48"/>
        <v>SA-12-5</v>
      </c>
      <c r="H564" s="17" t="s">
        <v>609</v>
      </c>
      <c r="I564" s="13" t="str">
        <f t="shared" si="50"/>
        <v>N</v>
      </c>
      <c r="J564" s="13"/>
      <c r="K564" s="13" t="str">
        <f>_xlfn.IFNA(VLOOKUP(G564,'Ref-LI-SaaS Baseline'!$D$2:$G$128,3,FALSE),"")</f>
        <v/>
      </c>
      <c r="L564" s="13" t="str">
        <f t="shared" si="51"/>
        <v>N</v>
      </c>
      <c r="M564" s="13" t="str">
        <f>IFERROR(VLOOKUP(G564,'Important Notes'!I:I,1,FALSE)," ")</f>
        <v xml:space="preserve"> </v>
      </c>
      <c r="N564" s="13" t="str">
        <f t="shared" si="52"/>
        <v>N</v>
      </c>
      <c r="O564" s="13" t="str">
        <f>IFERROR(VLOOKUP(G564,'Important Notes'!D:D,1,FALSE)," ")</f>
        <v xml:space="preserve"> </v>
      </c>
      <c r="P564" s="13" t="str">
        <f>VLOOKUP(D564,'Ref-NIST 800-53 (Rev. 4)'!A:D,4,FALSE)</f>
        <v>P1</v>
      </c>
      <c r="Q564" s="13" t="s">
        <v>1152</v>
      </c>
    </row>
    <row r="565" spans="1:17">
      <c r="A565" s="13" t="str">
        <f t="shared" si="49"/>
        <v>SA</v>
      </c>
      <c r="B565" s="13" t="str">
        <f>VLOOKUP(A565,'Ref-Families'!A:B,2,FALSE)</f>
        <v xml:space="preserve"> System and Services Acquisition</v>
      </c>
      <c r="C565" s="13" t="str">
        <f>TRIM(VLOOKUP(D565,'Ref-NIST 800-53 (Rev. 4)'!A:C,3,FALSE))</f>
        <v>SUPPLY CHAIN PROTECTION</v>
      </c>
      <c r="D565" s="12" t="s">
        <v>157</v>
      </c>
      <c r="E565" s="13" t="str">
        <f>TRIM(VLOOKUP(G565,'Ref-ALL NIST 800-53 Controls'!A:F,6,FALSE))</f>
        <v>MINIMIZING PROCUREMENT TIME</v>
      </c>
      <c r="F565" s="55">
        <v>6</v>
      </c>
      <c r="G565" s="2" t="str">
        <f t="shared" si="48"/>
        <v>SA-12-6</v>
      </c>
      <c r="H565" s="17" t="s">
        <v>611</v>
      </c>
      <c r="I565" s="13" t="str">
        <f t="shared" si="50"/>
        <v>N</v>
      </c>
      <c r="J565" s="13"/>
      <c r="K565" s="13" t="str">
        <f>_xlfn.IFNA(VLOOKUP(G565,'Ref-LI-SaaS Baseline'!$D$2:$G$128,3,FALSE),"")</f>
        <v/>
      </c>
      <c r="L565" s="13" t="str">
        <f t="shared" si="51"/>
        <v>N</v>
      </c>
      <c r="M565" s="13" t="str">
        <f>IFERROR(VLOOKUP(G565,'Important Notes'!I:I,1,FALSE)," ")</f>
        <v xml:space="preserve"> </v>
      </c>
      <c r="N565" s="13" t="str">
        <f t="shared" si="52"/>
        <v>N</v>
      </c>
      <c r="O565" s="13" t="str">
        <f>IFERROR(VLOOKUP(G565,'Important Notes'!D:D,1,FALSE)," ")</f>
        <v xml:space="preserve"> </v>
      </c>
      <c r="P565" s="13" t="str">
        <f>VLOOKUP(D565,'Ref-NIST 800-53 (Rev. 4)'!A:D,4,FALSE)</f>
        <v>P1</v>
      </c>
      <c r="Q565" s="13" t="s">
        <v>1152</v>
      </c>
    </row>
    <row r="566" spans="1:17">
      <c r="A566" s="13" t="str">
        <f t="shared" si="49"/>
        <v>SA</v>
      </c>
      <c r="B566" s="13" t="str">
        <f>VLOOKUP(A566,'Ref-Families'!A:B,2,FALSE)</f>
        <v xml:space="preserve"> System and Services Acquisition</v>
      </c>
      <c r="C566" s="13" t="str">
        <f>TRIM(VLOOKUP(D566,'Ref-NIST 800-53 (Rev. 4)'!A:C,3,FALSE))</f>
        <v>SUPPLY CHAIN PROTECTION</v>
      </c>
      <c r="D566" s="12" t="s">
        <v>157</v>
      </c>
      <c r="E566" s="13" t="str">
        <f>TRIM(VLOOKUP(G566,'Ref-ALL NIST 800-53 Controls'!A:F,6,FALSE))</f>
        <v>ASSESSMENTS PRIOR TO SELECTION / ACCEPTANCE / UPDATE</v>
      </c>
      <c r="F566" s="55">
        <v>7</v>
      </c>
      <c r="G566" s="2" t="str">
        <f t="shared" si="48"/>
        <v>SA-12-7</v>
      </c>
      <c r="H566" s="17" t="s">
        <v>182</v>
      </c>
      <c r="I566" s="13" t="str">
        <f t="shared" si="50"/>
        <v>N</v>
      </c>
      <c r="J566" s="13"/>
      <c r="K566" s="13" t="str">
        <f>_xlfn.IFNA(VLOOKUP(G566,'Ref-LI-SaaS Baseline'!$D$2:$G$128,3,FALSE),"")</f>
        <v/>
      </c>
      <c r="L566" s="13" t="str">
        <f t="shared" si="51"/>
        <v>N</v>
      </c>
      <c r="M566" s="13" t="str">
        <f>IFERROR(VLOOKUP(G566,'Important Notes'!I:I,1,FALSE)," ")</f>
        <v xml:space="preserve"> </v>
      </c>
      <c r="N566" s="13" t="str">
        <f t="shared" si="52"/>
        <v>N</v>
      </c>
      <c r="O566" s="13" t="str">
        <f>IFERROR(VLOOKUP(G566,'Important Notes'!D:D,1,FALSE)," ")</f>
        <v xml:space="preserve"> </v>
      </c>
      <c r="P566" s="13" t="str">
        <f>VLOOKUP(D566,'Ref-NIST 800-53 (Rev. 4)'!A:D,4,FALSE)</f>
        <v>P1</v>
      </c>
      <c r="Q566" s="13" t="s">
        <v>1152</v>
      </c>
    </row>
    <row r="567" spans="1:17">
      <c r="A567" s="13" t="str">
        <f t="shared" si="49"/>
        <v>SA</v>
      </c>
      <c r="B567" s="13" t="str">
        <f>VLOOKUP(A567,'Ref-Families'!A:B,2,FALSE)</f>
        <v xml:space="preserve"> System and Services Acquisition</v>
      </c>
      <c r="C567" s="13" t="str">
        <f>TRIM(VLOOKUP(D567,'Ref-NIST 800-53 (Rev. 4)'!A:C,3,FALSE))</f>
        <v>SUPPLY CHAIN PROTECTION</v>
      </c>
      <c r="D567" s="12" t="s">
        <v>157</v>
      </c>
      <c r="E567" s="13" t="str">
        <f>TRIM(VLOOKUP(G567,'Ref-ALL NIST 800-53 Controls'!A:F,6,FALSE))</f>
        <v>USE OF ALL-SOURCE INTELLIGENCE</v>
      </c>
      <c r="F567" s="55">
        <v>8</v>
      </c>
      <c r="G567" s="2" t="str">
        <f t="shared" si="48"/>
        <v>SA-12-8</v>
      </c>
      <c r="H567" s="17" t="s">
        <v>183</v>
      </c>
      <c r="I567" s="13" t="str">
        <f t="shared" si="50"/>
        <v>N</v>
      </c>
      <c r="J567" s="13"/>
      <c r="K567" s="13" t="str">
        <f>_xlfn.IFNA(VLOOKUP(G567,'Ref-LI-SaaS Baseline'!$D$2:$G$128,3,FALSE),"")</f>
        <v/>
      </c>
      <c r="L567" s="13" t="str">
        <f t="shared" si="51"/>
        <v>N</v>
      </c>
      <c r="M567" s="13" t="str">
        <f>IFERROR(VLOOKUP(G567,'Important Notes'!I:I,1,FALSE)," ")</f>
        <v xml:space="preserve"> </v>
      </c>
      <c r="N567" s="13" t="str">
        <f t="shared" si="52"/>
        <v>N</v>
      </c>
      <c r="O567" s="13" t="str">
        <f>IFERROR(VLOOKUP(G567,'Important Notes'!D:D,1,FALSE)," ")</f>
        <v xml:space="preserve"> </v>
      </c>
      <c r="P567" s="13" t="str">
        <f>VLOOKUP(D567,'Ref-NIST 800-53 (Rev. 4)'!A:D,4,FALSE)</f>
        <v>P1</v>
      </c>
      <c r="Q567" s="13" t="s">
        <v>1152</v>
      </c>
    </row>
    <row r="568" spans="1:17">
      <c r="A568" s="13" t="str">
        <f t="shared" si="49"/>
        <v>SA</v>
      </c>
      <c r="B568" s="13" t="str">
        <f>VLOOKUP(A568,'Ref-Families'!A:B,2,FALSE)</f>
        <v xml:space="preserve"> System and Services Acquisition</v>
      </c>
      <c r="C568" s="13" t="str">
        <f>TRIM(VLOOKUP(D568,'Ref-NIST 800-53 (Rev. 4)'!A:C,3,FALSE))</f>
        <v>SUPPLY CHAIN PROTECTION</v>
      </c>
      <c r="D568" s="12" t="s">
        <v>157</v>
      </c>
      <c r="E568" s="13" t="str">
        <f>TRIM(VLOOKUP(G568,'Ref-ALL NIST 800-53 Controls'!A:F,6,FALSE))</f>
        <v>OPERATIONS SECURITY</v>
      </c>
      <c r="F568" s="55">
        <v>9</v>
      </c>
      <c r="G568" s="2" t="str">
        <f t="shared" si="48"/>
        <v>SA-12-9</v>
      </c>
      <c r="H568" s="17" t="s">
        <v>609</v>
      </c>
      <c r="I568" s="13" t="str">
        <f t="shared" si="50"/>
        <v>N</v>
      </c>
      <c r="J568" s="13"/>
      <c r="K568" s="13" t="str">
        <f>_xlfn.IFNA(VLOOKUP(G568,'Ref-LI-SaaS Baseline'!$D$2:$G$128,3,FALSE),"")</f>
        <v/>
      </c>
      <c r="L568" s="13" t="str">
        <f t="shared" si="51"/>
        <v>N</v>
      </c>
      <c r="M568" s="13" t="str">
        <f>IFERROR(VLOOKUP(G568,'Important Notes'!I:I,1,FALSE)," ")</f>
        <v xml:space="preserve"> </v>
      </c>
      <c r="N568" s="13" t="str">
        <f t="shared" si="52"/>
        <v>N</v>
      </c>
      <c r="O568" s="13" t="str">
        <f>IFERROR(VLOOKUP(G568,'Important Notes'!D:D,1,FALSE)," ")</f>
        <v xml:space="preserve"> </v>
      </c>
      <c r="P568" s="13" t="str">
        <f>VLOOKUP(D568,'Ref-NIST 800-53 (Rev. 4)'!A:D,4,FALSE)</f>
        <v>P1</v>
      </c>
      <c r="Q568" s="13" t="s">
        <v>1152</v>
      </c>
    </row>
    <row r="569" spans="1:17">
      <c r="A569" s="13" t="str">
        <f t="shared" si="49"/>
        <v>SA</v>
      </c>
      <c r="B569" s="13" t="str">
        <f>VLOOKUP(A569,'Ref-Families'!A:B,2,FALSE)</f>
        <v xml:space="preserve"> System and Services Acquisition</v>
      </c>
      <c r="C569" s="13" t="str">
        <f>TRIM(VLOOKUP(D569,'Ref-NIST 800-53 (Rev. 4)'!A:C,3,FALSE))</f>
        <v>SUPPLY CHAIN PROTECTION</v>
      </c>
      <c r="D569" s="12" t="s">
        <v>157</v>
      </c>
      <c r="E569" s="13" t="str">
        <f>TRIM(VLOOKUP(G569,'Ref-ALL NIST 800-53 Controls'!A:F,6,FALSE))</f>
        <v>VALIDATE AS GENUINE AND NOT ALTERED</v>
      </c>
      <c r="F569" s="55">
        <v>10</v>
      </c>
      <c r="G569" s="2" t="str">
        <f t="shared" si="48"/>
        <v>SA-12-10</v>
      </c>
      <c r="H569" s="17" t="s">
        <v>609</v>
      </c>
      <c r="I569" s="13" t="str">
        <f t="shared" si="50"/>
        <v>N</v>
      </c>
      <c r="J569" s="13"/>
      <c r="K569" s="13" t="str">
        <f>_xlfn.IFNA(VLOOKUP(G569,'Ref-LI-SaaS Baseline'!$D$2:$G$128,3,FALSE),"")</f>
        <v/>
      </c>
      <c r="L569" s="13" t="str">
        <f t="shared" si="51"/>
        <v>N</v>
      </c>
      <c r="M569" s="13" t="str">
        <f>IFERROR(VLOOKUP(G569,'Important Notes'!I:I,1,FALSE)," ")</f>
        <v xml:space="preserve"> </v>
      </c>
      <c r="N569" s="13" t="str">
        <f t="shared" si="52"/>
        <v>N</v>
      </c>
      <c r="O569" s="13" t="str">
        <f>IFERROR(VLOOKUP(G569,'Important Notes'!D:D,1,FALSE)," ")</f>
        <v xml:space="preserve"> </v>
      </c>
      <c r="P569" s="13" t="str">
        <f>VLOOKUP(D569,'Ref-NIST 800-53 (Rev. 4)'!A:D,4,FALSE)</f>
        <v>P1</v>
      </c>
      <c r="Q569" s="13" t="s">
        <v>1152</v>
      </c>
    </row>
    <row r="570" spans="1:17">
      <c r="A570" s="13" t="str">
        <f t="shared" si="49"/>
        <v>SA</v>
      </c>
      <c r="B570" s="13" t="str">
        <f>VLOOKUP(A570,'Ref-Families'!A:B,2,FALSE)</f>
        <v xml:space="preserve"> System and Services Acquisition</v>
      </c>
      <c r="C570" s="13" t="str">
        <f>TRIM(VLOOKUP(D570,'Ref-NIST 800-53 (Rev. 4)'!A:C,3,FALSE))</f>
        <v>SUPPLY CHAIN PROTECTION</v>
      </c>
      <c r="D570" s="12" t="s">
        <v>157</v>
      </c>
      <c r="E570" s="13" t="str">
        <f>TRIM(VLOOKUP(G570,'Ref-ALL NIST 800-53 Controls'!A:F,6,FALSE))</f>
        <v>PENETRATION TESTING / ANALYSIS OF ELEMENTS, PROCESSES, AND ACTORS</v>
      </c>
      <c r="F570" s="55">
        <v>11</v>
      </c>
      <c r="G570" s="2" t="str">
        <f t="shared" si="48"/>
        <v>SA-12-11</v>
      </c>
      <c r="H570" s="17" t="s">
        <v>168</v>
      </c>
      <c r="I570" s="13" t="str">
        <f t="shared" si="50"/>
        <v>N</v>
      </c>
      <c r="J570" s="13"/>
      <c r="K570" s="13" t="str">
        <f>_xlfn.IFNA(VLOOKUP(G570,'Ref-LI-SaaS Baseline'!$D$2:$G$128,3,FALSE),"")</f>
        <v/>
      </c>
      <c r="L570" s="13" t="str">
        <f t="shared" si="51"/>
        <v>N</v>
      </c>
      <c r="M570" s="13" t="str">
        <f>IFERROR(VLOOKUP(G570,'Important Notes'!I:I,1,FALSE)," ")</f>
        <v xml:space="preserve"> </v>
      </c>
      <c r="N570" s="13" t="str">
        <f t="shared" si="52"/>
        <v>N</v>
      </c>
      <c r="O570" s="13" t="str">
        <f>IFERROR(VLOOKUP(G570,'Important Notes'!D:D,1,FALSE)," ")</f>
        <v xml:space="preserve"> </v>
      </c>
      <c r="P570" s="13" t="str">
        <f>VLOOKUP(D570,'Ref-NIST 800-53 (Rev. 4)'!A:D,4,FALSE)</f>
        <v>P1</v>
      </c>
      <c r="Q570" s="13" t="s">
        <v>1152</v>
      </c>
    </row>
    <row r="571" spans="1:17">
      <c r="A571" s="13" t="str">
        <f t="shared" si="49"/>
        <v>SA</v>
      </c>
      <c r="B571" s="13" t="str">
        <f>VLOOKUP(A571,'Ref-Families'!A:B,2,FALSE)</f>
        <v xml:space="preserve"> System and Services Acquisition</v>
      </c>
      <c r="C571" s="13" t="str">
        <f>TRIM(VLOOKUP(D571,'Ref-NIST 800-53 (Rev. 4)'!A:C,3,FALSE))</f>
        <v>SUPPLY CHAIN PROTECTION</v>
      </c>
      <c r="D571" s="12" t="s">
        <v>157</v>
      </c>
      <c r="E571" s="13" t="str">
        <f>TRIM(VLOOKUP(G571,'Ref-ALL NIST 800-53 Controls'!A:F,6,FALSE))</f>
        <v>INTER-ORGANIZATIONAL AGREEMENTS</v>
      </c>
      <c r="F571" s="55">
        <v>12</v>
      </c>
      <c r="G571" s="2" t="str">
        <f t="shared" si="48"/>
        <v>SA-12-12</v>
      </c>
      <c r="H571" s="17" t="s">
        <v>609</v>
      </c>
      <c r="I571" s="13" t="str">
        <f t="shared" si="50"/>
        <v>N</v>
      </c>
      <c r="J571" s="13"/>
      <c r="K571" s="13" t="str">
        <f>_xlfn.IFNA(VLOOKUP(G571,'Ref-LI-SaaS Baseline'!$D$2:$G$128,3,FALSE),"")</f>
        <v/>
      </c>
      <c r="L571" s="13" t="str">
        <f t="shared" si="51"/>
        <v>N</v>
      </c>
      <c r="M571" s="13" t="str">
        <f>IFERROR(VLOOKUP(G571,'Important Notes'!I:I,1,FALSE)," ")</f>
        <v xml:space="preserve"> </v>
      </c>
      <c r="N571" s="13" t="str">
        <f t="shared" si="52"/>
        <v>N</v>
      </c>
      <c r="O571" s="13" t="str">
        <f>IFERROR(VLOOKUP(G571,'Important Notes'!D:D,1,FALSE)," ")</f>
        <v xml:space="preserve"> </v>
      </c>
      <c r="P571" s="13" t="str">
        <f>VLOOKUP(D571,'Ref-NIST 800-53 (Rev. 4)'!A:D,4,FALSE)</f>
        <v>P1</v>
      </c>
      <c r="Q571" s="13" t="s">
        <v>1152</v>
      </c>
    </row>
    <row r="572" spans="1:17">
      <c r="A572" s="13" t="str">
        <f t="shared" si="49"/>
        <v>SA</v>
      </c>
      <c r="B572" s="13" t="str">
        <f>VLOOKUP(A572,'Ref-Families'!A:B,2,FALSE)</f>
        <v xml:space="preserve"> System and Services Acquisition</v>
      </c>
      <c r="C572" s="13" t="str">
        <f>TRIM(VLOOKUP(D572,'Ref-NIST 800-53 (Rev. 4)'!A:C,3,FALSE))</f>
        <v>SUPPLY CHAIN PROTECTION</v>
      </c>
      <c r="D572" s="12" t="s">
        <v>157</v>
      </c>
      <c r="E572" s="13" t="str">
        <f>TRIM(VLOOKUP(G572,'Ref-ALL NIST 800-53 Controls'!A:F,6,FALSE))</f>
        <v>CRITICAL INFORMATION SYSTEM COMPONENTS</v>
      </c>
      <c r="F572" s="55">
        <v>13</v>
      </c>
      <c r="G572" s="2" t="str">
        <f t="shared" si="48"/>
        <v>SA-12-13</v>
      </c>
      <c r="H572" s="17" t="s">
        <v>609</v>
      </c>
      <c r="I572" s="13" t="str">
        <f t="shared" si="50"/>
        <v>N</v>
      </c>
      <c r="J572" s="13"/>
      <c r="K572" s="13" t="str">
        <f>_xlfn.IFNA(VLOOKUP(G572,'Ref-LI-SaaS Baseline'!$D$2:$G$128,3,FALSE),"")</f>
        <v/>
      </c>
      <c r="L572" s="13" t="str">
        <f t="shared" si="51"/>
        <v>N</v>
      </c>
      <c r="M572" s="13" t="str">
        <f>IFERROR(VLOOKUP(G572,'Important Notes'!I:I,1,FALSE)," ")</f>
        <v xml:space="preserve"> </v>
      </c>
      <c r="N572" s="13" t="str">
        <f t="shared" si="52"/>
        <v>N</v>
      </c>
      <c r="O572" s="13" t="str">
        <f>IFERROR(VLOOKUP(G572,'Important Notes'!D:D,1,FALSE)," ")</f>
        <v xml:space="preserve"> </v>
      </c>
      <c r="P572" s="13" t="str">
        <f>VLOOKUP(D572,'Ref-NIST 800-53 (Rev. 4)'!A:D,4,FALSE)</f>
        <v>P1</v>
      </c>
      <c r="Q572" s="13" t="s">
        <v>1152</v>
      </c>
    </row>
    <row r="573" spans="1:17">
      <c r="A573" s="13" t="str">
        <f t="shared" si="49"/>
        <v>SA</v>
      </c>
      <c r="B573" s="13" t="str">
        <f>VLOOKUP(A573,'Ref-Families'!A:B,2,FALSE)</f>
        <v xml:space="preserve"> System and Services Acquisition</v>
      </c>
      <c r="C573" s="13" t="str">
        <f>TRIM(VLOOKUP(D573,'Ref-NIST 800-53 (Rev. 4)'!A:C,3,FALSE))</f>
        <v>SUPPLY CHAIN PROTECTION</v>
      </c>
      <c r="D573" s="12" t="s">
        <v>157</v>
      </c>
      <c r="E573" s="13" t="str">
        <f>TRIM(VLOOKUP(G573,'Ref-ALL NIST 800-53 Controls'!A:F,6,FALSE))</f>
        <v>IDENTITY AND TRACEABILITY</v>
      </c>
      <c r="F573" s="55">
        <v>14</v>
      </c>
      <c r="G573" s="2" t="str">
        <f t="shared" si="48"/>
        <v>SA-12-14</v>
      </c>
      <c r="H573" s="17" t="s">
        <v>609</v>
      </c>
      <c r="I573" s="13" t="str">
        <f t="shared" si="50"/>
        <v>N</v>
      </c>
      <c r="J573" s="13"/>
      <c r="K573" s="13" t="str">
        <f>_xlfn.IFNA(VLOOKUP(G573,'Ref-LI-SaaS Baseline'!$D$2:$G$128,3,FALSE),"")</f>
        <v/>
      </c>
      <c r="L573" s="13" t="str">
        <f t="shared" si="51"/>
        <v>N</v>
      </c>
      <c r="M573" s="13" t="str">
        <f>IFERROR(VLOOKUP(G573,'Important Notes'!I:I,1,FALSE)," ")</f>
        <v xml:space="preserve"> </v>
      </c>
      <c r="N573" s="13" t="str">
        <f t="shared" si="52"/>
        <v>N</v>
      </c>
      <c r="O573" s="13" t="str">
        <f>IFERROR(VLOOKUP(G573,'Important Notes'!D:D,1,FALSE)," ")</f>
        <v xml:space="preserve"> </v>
      </c>
      <c r="P573" s="13" t="str">
        <f>VLOOKUP(D573,'Ref-NIST 800-53 (Rev. 4)'!A:D,4,FALSE)</f>
        <v>P1</v>
      </c>
      <c r="Q573" s="13" t="s">
        <v>1152</v>
      </c>
    </row>
    <row r="574" spans="1:17">
      <c r="A574" s="13" t="str">
        <f t="shared" si="49"/>
        <v>SA</v>
      </c>
      <c r="B574" s="13" t="str">
        <f>VLOOKUP(A574,'Ref-Families'!A:B,2,FALSE)</f>
        <v xml:space="preserve"> System and Services Acquisition</v>
      </c>
      <c r="C574" s="13" t="str">
        <f>TRIM(VLOOKUP(D574,'Ref-NIST 800-53 (Rev. 4)'!A:C,3,FALSE))</f>
        <v>SUPPLY CHAIN PROTECTION</v>
      </c>
      <c r="D574" s="12" t="s">
        <v>157</v>
      </c>
      <c r="E574" s="13" t="str">
        <f>TRIM(VLOOKUP(G574,'Ref-ALL NIST 800-53 Controls'!A:F,6,FALSE))</f>
        <v>PROCESSES TO ADDRESS WEAKNESSES OR DEFICIENCIES</v>
      </c>
      <c r="F574" s="55">
        <v>15</v>
      </c>
      <c r="G574" s="2" t="str">
        <f t="shared" si="48"/>
        <v>SA-12-15</v>
      </c>
      <c r="H574" s="17" t="s">
        <v>609</v>
      </c>
      <c r="I574" s="13" t="str">
        <f t="shared" si="50"/>
        <v>N</v>
      </c>
      <c r="J574" s="13"/>
      <c r="K574" s="13" t="str">
        <f>_xlfn.IFNA(VLOOKUP(G574,'Ref-LI-SaaS Baseline'!$D$2:$G$128,3,FALSE),"")</f>
        <v/>
      </c>
      <c r="L574" s="13" t="str">
        <f t="shared" si="51"/>
        <v>N</v>
      </c>
      <c r="M574" s="13" t="str">
        <f>IFERROR(VLOOKUP(G574,'Important Notes'!I:I,1,FALSE)," ")</f>
        <v xml:space="preserve"> </v>
      </c>
      <c r="N574" s="13" t="str">
        <f t="shared" si="52"/>
        <v>N</v>
      </c>
      <c r="O574" s="13" t="str">
        <f>IFERROR(VLOOKUP(G574,'Important Notes'!D:D,1,FALSE)," ")</f>
        <v xml:space="preserve"> </v>
      </c>
      <c r="P574" s="13" t="str">
        <f>VLOOKUP(D574,'Ref-NIST 800-53 (Rev. 4)'!A:D,4,FALSE)</f>
        <v>P1</v>
      </c>
      <c r="Q574" s="13" t="s">
        <v>1152</v>
      </c>
    </row>
    <row r="575" spans="1:17">
      <c r="A575" s="13" t="str">
        <f t="shared" si="49"/>
        <v>SA</v>
      </c>
      <c r="B575" s="13" t="str">
        <f>VLOOKUP(A575,'Ref-Families'!A:B,2,FALSE)</f>
        <v xml:space="preserve"> System and Services Acquisition</v>
      </c>
      <c r="C575" s="13" t="str">
        <f>TRIM(VLOOKUP(D575,'Ref-NIST 800-53 (Rev. 4)'!A:C,3,FALSE))</f>
        <v>DEVELOPMENT PROCESS, STANDARDS, AND TOOLS</v>
      </c>
      <c r="D575" s="12" t="s">
        <v>183</v>
      </c>
      <c r="E575" s="13" t="str">
        <f>TRIM(VLOOKUP(G575,'Ref-ALL NIST 800-53 Controls'!A:F,6,FALSE))</f>
        <v/>
      </c>
      <c r="F575" s="55">
        <v>0</v>
      </c>
      <c r="G575" s="2" t="str">
        <f t="shared" si="48"/>
        <v>SA-15-0</v>
      </c>
      <c r="H575" s="17" t="s">
        <v>716</v>
      </c>
      <c r="I575" s="13" t="str">
        <f t="shared" si="50"/>
        <v>N</v>
      </c>
      <c r="J575" s="13"/>
      <c r="K575" s="13" t="str">
        <f>_xlfn.IFNA(VLOOKUP(G575,'Ref-LI-SaaS Baseline'!$D$2:$G$128,3,FALSE),"")</f>
        <v/>
      </c>
      <c r="L575" s="13" t="str">
        <f t="shared" si="51"/>
        <v>N</v>
      </c>
      <c r="M575" s="13" t="str">
        <f>IFERROR(VLOOKUP(G575,'Important Notes'!I:I,1,FALSE)," ")</f>
        <v xml:space="preserve"> </v>
      </c>
      <c r="N575" s="13" t="str">
        <f t="shared" si="52"/>
        <v>Y</v>
      </c>
      <c r="O575" s="13" t="str">
        <f>IFERROR(VLOOKUP(G575,'Important Notes'!D:D,1,FALSE)," ")</f>
        <v>SA-15-0</v>
      </c>
      <c r="P575" s="13" t="str">
        <f>VLOOKUP(D575,'Ref-NIST 800-53 (Rev. 4)'!A:D,4,FALSE)</f>
        <v>P2</v>
      </c>
      <c r="Q575" s="13" t="s">
        <v>1152</v>
      </c>
    </row>
    <row r="576" spans="1:17">
      <c r="A576" s="13" t="str">
        <f t="shared" si="49"/>
        <v>SA</v>
      </c>
      <c r="B576" s="13" t="str">
        <f>VLOOKUP(A576,'Ref-Families'!A:B,2,FALSE)</f>
        <v xml:space="preserve"> System and Services Acquisition</v>
      </c>
      <c r="C576" s="13" t="str">
        <f>TRIM(VLOOKUP(D576,'Ref-NIST 800-53 (Rev. 4)'!A:C,3,FALSE))</f>
        <v>DEVELOPMENT PROCESS, STANDARDS, AND TOOLS</v>
      </c>
      <c r="D576" s="12" t="s">
        <v>183</v>
      </c>
      <c r="E576" s="13" t="str">
        <f>TRIM(VLOOKUP(G576,'Ref-ALL NIST 800-53 Controls'!A:F,6,FALSE))</f>
        <v>QUALITY METRICS</v>
      </c>
      <c r="F576" s="55">
        <v>1</v>
      </c>
      <c r="G576" s="2" t="str">
        <f t="shared" si="48"/>
        <v>SA-15-1</v>
      </c>
      <c r="H576" s="17" t="s">
        <v>609</v>
      </c>
      <c r="I576" s="13" t="str">
        <f t="shared" si="50"/>
        <v>N</v>
      </c>
      <c r="J576" s="13"/>
      <c r="K576" s="13" t="str">
        <f>_xlfn.IFNA(VLOOKUP(G576,'Ref-LI-SaaS Baseline'!$D$2:$G$128,3,FALSE),"")</f>
        <v/>
      </c>
      <c r="L576" s="13" t="str">
        <f t="shared" si="51"/>
        <v>N</v>
      </c>
      <c r="M576" s="13" t="str">
        <f>IFERROR(VLOOKUP(G576,'Important Notes'!I:I,1,FALSE)," ")</f>
        <v xml:space="preserve"> </v>
      </c>
      <c r="N576" s="13" t="str">
        <f t="shared" si="52"/>
        <v>N</v>
      </c>
      <c r="O576" s="13" t="str">
        <f>IFERROR(VLOOKUP(G576,'Important Notes'!D:D,1,FALSE)," ")</f>
        <v xml:space="preserve"> </v>
      </c>
      <c r="P576" s="13" t="str">
        <f>VLOOKUP(D576,'Ref-NIST 800-53 (Rev. 4)'!A:D,4,FALSE)</f>
        <v>P2</v>
      </c>
      <c r="Q576" s="13" t="s">
        <v>1152</v>
      </c>
    </row>
    <row r="577" spans="1:17">
      <c r="A577" s="13" t="str">
        <f t="shared" si="49"/>
        <v>SA</v>
      </c>
      <c r="B577" s="13" t="str">
        <f>VLOOKUP(A577,'Ref-Families'!A:B,2,FALSE)</f>
        <v xml:space="preserve"> System and Services Acquisition</v>
      </c>
      <c r="C577" s="13" t="str">
        <f>TRIM(VLOOKUP(D577,'Ref-NIST 800-53 (Rev. 4)'!A:C,3,FALSE))</f>
        <v>DEVELOPMENT PROCESS, STANDARDS, AND TOOLS</v>
      </c>
      <c r="D577" s="12" t="s">
        <v>183</v>
      </c>
      <c r="E577" s="13" t="str">
        <f>TRIM(VLOOKUP(G577,'Ref-ALL NIST 800-53 Controls'!A:F,6,FALSE))</f>
        <v>SECURITY TRACKING TOOLS</v>
      </c>
      <c r="F577" s="55">
        <v>2</v>
      </c>
      <c r="G577" s="2" t="str">
        <f t="shared" si="48"/>
        <v>SA-15-2</v>
      </c>
      <c r="H577" s="17" t="s">
        <v>609</v>
      </c>
      <c r="I577" s="13" t="str">
        <f t="shared" si="50"/>
        <v>N</v>
      </c>
      <c r="J577" s="13"/>
      <c r="K577" s="13" t="str">
        <f>_xlfn.IFNA(VLOOKUP(G577,'Ref-LI-SaaS Baseline'!$D$2:$G$128,3,FALSE),"")</f>
        <v/>
      </c>
      <c r="L577" s="13" t="str">
        <f t="shared" si="51"/>
        <v>N</v>
      </c>
      <c r="M577" s="13" t="str">
        <f>IFERROR(VLOOKUP(G577,'Important Notes'!I:I,1,FALSE)," ")</f>
        <v xml:space="preserve"> </v>
      </c>
      <c r="N577" s="13" t="str">
        <f t="shared" si="52"/>
        <v>N</v>
      </c>
      <c r="O577" s="13" t="str">
        <f>IFERROR(VLOOKUP(G577,'Important Notes'!D:D,1,FALSE)," ")</f>
        <v xml:space="preserve"> </v>
      </c>
      <c r="P577" s="13" t="str">
        <f>VLOOKUP(D577,'Ref-NIST 800-53 (Rev. 4)'!A:D,4,FALSE)</f>
        <v>P2</v>
      </c>
      <c r="Q577" s="13" t="s">
        <v>1152</v>
      </c>
    </row>
    <row r="578" spans="1:17">
      <c r="A578" s="13" t="str">
        <f t="shared" si="49"/>
        <v>SA</v>
      </c>
      <c r="B578" s="13" t="str">
        <f>VLOOKUP(A578,'Ref-Families'!A:B,2,FALSE)</f>
        <v xml:space="preserve"> System and Services Acquisition</v>
      </c>
      <c r="C578" s="13" t="str">
        <f>TRIM(VLOOKUP(D578,'Ref-NIST 800-53 (Rev. 4)'!A:C,3,FALSE))</f>
        <v>DEVELOPMENT PROCESS, STANDARDS, AND TOOLS</v>
      </c>
      <c r="D578" s="12" t="s">
        <v>183</v>
      </c>
      <c r="E578" s="13" t="str">
        <f>TRIM(VLOOKUP(G578,'Ref-ALL NIST 800-53 Controls'!A:F,6,FALSE))</f>
        <v>CRITICALITY ANALYSIS</v>
      </c>
      <c r="F578" s="55">
        <v>3</v>
      </c>
      <c r="G578" s="2" t="str">
        <f t="shared" ref="G578:G641" si="54">CONCATENATE(D578,"-",F578)</f>
        <v>SA-15-3</v>
      </c>
      <c r="H578" s="17" t="s">
        <v>184</v>
      </c>
      <c r="I578" s="13" t="str">
        <f t="shared" si="50"/>
        <v>N</v>
      </c>
      <c r="J578" s="13"/>
      <c r="K578" s="13" t="str">
        <f>_xlfn.IFNA(VLOOKUP(G578,'Ref-LI-SaaS Baseline'!$D$2:$G$128,3,FALSE),"")</f>
        <v/>
      </c>
      <c r="L578" s="13" t="str">
        <f t="shared" si="51"/>
        <v>N</v>
      </c>
      <c r="M578" s="13" t="str">
        <f>IFERROR(VLOOKUP(G578,'Important Notes'!I:I,1,FALSE)," ")</f>
        <v xml:space="preserve"> </v>
      </c>
      <c r="N578" s="13" t="str">
        <f t="shared" si="52"/>
        <v>N</v>
      </c>
      <c r="O578" s="13" t="str">
        <f>IFERROR(VLOOKUP(G578,'Important Notes'!D:D,1,FALSE)," ")</f>
        <v xml:space="preserve"> </v>
      </c>
      <c r="P578" s="13" t="str">
        <f>VLOOKUP(D578,'Ref-NIST 800-53 (Rev. 4)'!A:D,4,FALSE)</f>
        <v>P2</v>
      </c>
      <c r="Q578" s="13" t="s">
        <v>1152</v>
      </c>
    </row>
    <row r="579" spans="1:17">
      <c r="A579" s="13" t="str">
        <f t="shared" ref="A579:A642" si="55">LEFT(D579,2)</f>
        <v>SA</v>
      </c>
      <c r="B579" s="13" t="str">
        <f>VLOOKUP(A579,'Ref-Families'!A:B,2,FALSE)</f>
        <v xml:space="preserve"> System and Services Acquisition</v>
      </c>
      <c r="C579" s="13" t="str">
        <f>TRIM(VLOOKUP(D579,'Ref-NIST 800-53 (Rev. 4)'!A:C,3,FALSE))</f>
        <v>DEVELOPMENT PROCESS, STANDARDS, AND TOOLS</v>
      </c>
      <c r="D579" s="12" t="s">
        <v>183</v>
      </c>
      <c r="E579" s="13" t="str">
        <f>TRIM(VLOOKUP(G579,'Ref-ALL NIST 800-53 Controls'!A:F,6,FALSE))</f>
        <v>THREAT MODELING / VULNERABILITY ANALYSIS</v>
      </c>
      <c r="F579" s="55">
        <v>4</v>
      </c>
      <c r="G579" s="2" t="str">
        <f t="shared" si="54"/>
        <v>SA-15-4</v>
      </c>
      <c r="H579" s="17" t="s">
        <v>97</v>
      </c>
      <c r="I579" s="13" t="str">
        <f t="shared" ref="I579:I642" si="56">IF(J579 = "", "N", "Y")</f>
        <v>N</v>
      </c>
      <c r="J579" s="13"/>
      <c r="K579" s="13" t="str">
        <f>_xlfn.IFNA(VLOOKUP(G579,'Ref-LI-SaaS Baseline'!$D$2:$G$128,3,FALSE),"")</f>
        <v/>
      </c>
      <c r="L579" s="13" t="str">
        <f t="shared" ref="L579:L642" si="57">IF(M579=" ","N","Y")</f>
        <v>N</v>
      </c>
      <c r="M579" s="13" t="str">
        <f>IFERROR(VLOOKUP(G579,'Important Notes'!I:I,1,FALSE)," ")</f>
        <v xml:space="preserve"> </v>
      </c>
      <c r="N579" s="13" t="str">
        <f t="shared" ref="N579:N642" si="58">IF(O579= " ", "N", "Y")</f>
        <v>N</v>
      </c>
      <c r="O579" s="13" t="str">
        <f>IFERROR(VLOOKUP(G579,'Important Notes'!D:D,1,FALSE)," ")</f>
        <v xml:space="preserve"> </v>
      </c>
      <c r="P579" s="13" t="str">
        <f>VLOOKUP(D579,'Ref-NIST 800-53 (Rev. 4)'!A:D,4,FALSE)</f>
        <v>P2</v>
      </c>
      <c r="Q579" s="13" t="s">
        <v>1152</v>
      </c>
    </row>
    <row r="580" spans="1:17">
      <c r="A580" s="13" t="str">
        <f t="shared" si="55"/>
        <v>SA</v>
      </c>
      <c r="B580" s="13" t="str">
        <f>VLOOKUP(A580,'Ref-Families'!A:B,2,FALSE)</f>
        <v xml:space="preserve"> System and Services Acquisition</v>
      </c>
      <c r="C580" s="13" t="str">
        <f>TRIM(VLOOKUP(D580,'Ref-NIST 800-53 (Rev. 4)'!A:C,3,FALSE))</f>
        <v>DEVELOPMENT PROCESS, STANDARDS, AND TOOLS</v>
      </c>
      <c r="D580" s="12" t="s">
        <v>183</v>
      </c>
      <c r="E580" s="13" t="str">
        <f>TRIM(VLOOKUP(G580,'Ref-ALL NIST 800-53 Controls'!A:F,6,FALSE))</f>
        <v>ATTACK SURFACE REDUCTION</v>
      </c>
      <c r="F580" s="55">
        <v>5</v>
      </c>
      <c r="G580" s="2" t="str">
        <f t="shared" si="54"/>
        <v>SA-15-5</v>
      </c>
      <c r="H580" s="17" t="s">
        <v>72</v>
      </c>
      <c r="I580" s="13" t="str">
        <f t="shared" si="56"/>
        <v>N</v>
      </c>
      <c r="J580" s="13"/>
      <c r="K580" s="13" t="str">
        <f>_xlfn.IFNA(VLOOKUP(G580,'Ref-LI-SaaS Baseline'!$D$2:$G$128,3,FALSE),"")</f>
        <v/>
      </c>
      <c r="L580" s="13" t="str">
        <f t="shared" si="57"/>
        <v>N</v>
      </c>
      <c r="M580" s="13" t="str">
        <f>IFERROR(VLOOKUP(G580,'Important Notes'!I:I,1,FALSE)," ")</f>
        <v xml:space="preserve"> </v>
      </c>
      <c r="N580" s="13" t="str">
        <f t="shared" si="58"/>
        <v>N</v>
      </c>
      <c r="O580" s="13" t="str">
        <f>IFERROR(VLOOKUP(G580,'Important Notes'!D:D,1,FALSE)," ")</f>
        <v xml:space="preserve"> </v>
      </c>
      <c r="P580" s="13" t="str">
        <f>VLOOKUP(D580,'Ref-NIST 800-53 (Rev. 4)'!A:D,4,FALSE)</f>
        <v>P2</v>
      </c>
      <c r="Q580" s="13" t="s">
        <v>1152</v>
      </c>
    </row>
    <row r="581" spans="1:17">
      <c r="A581" s="13" t="str">
        <f t="shared" si="55"/>
        <v>SA</v>
      </c>
      <c r="B581" s="13" t="str">
        <f>VLOOKUP(A581,'Ref-Families'!A:B,2,FALSE)</f>
        <v xml:space="preserve"> System and Services Acquisition</v>
      </c>
      <c r="C581" s="13" t="str">
        <f>TRIM(VLOOKUP(D581,'Ref-NIST 800-53 (Rev. 4)'!A:C,3,FALSE))</f>
        <v>DEVELOPMENT PROCESS, STANDARDS, AND TOOLS</v>
      </c>
      <c r="D581" s="12" t="s">
        <v>183</v>
      </c>
      <c r="E581" s="13" t="str">
        <f>TRIM(VLOOKUP(G581,'Ref-ALL NIST 800-53 Controls'!A:F,6,FALSE))</f>
        <v>CONTINUOUS IMPROVEMENT</v>
      </c>
      <c r="F581" s="55">
        <v>6</v>
      </c>
      <c r="G581" s="2" t="str">
        <f t="shared" si="54"/>
        <v>SA-15-6</v>
      </c>
      <c r="H581" s="17" t="s">
        <v>609</v>
      </c>
      <c r="I581" s="13" t="str">
        <f t="shared" si="56"/>
        <v>N</v>
      </c>
      <c r="J581" s="13"/>
      <c r="K581" s="13" t="str">
        <f>_xlfn.IFNA(VLOOKUP(G581,'Ref-LI-SaaS Baseline'!$D$2:$G$128,3,FALSE),"")</f>
        <v/>
      </c>
      <c r="L581" s="13" t="str">
        <f t="shared" si="57"/>
        <v>N</v>
      </c>
      <c r="M581" s="13" t="str">
        <f>IFERROR(VLOOKUP(G581,'Important Notes'!I:I,1,FALSE)," ")</f>
        <v xml:space="preserve"> </v>
      </c>
      <c r="N581" s="13" t="str">
        <f t="shared" si="58"/>
        <v>N</v>
      </c>
      <c r="O581" s="13" t="str">
        <f>IFERROR(VLOOKUP(G581,'Important Notes'!D:D,1,FALSE)," ")</f>
        <v xml:space="preserve"> </v>
      </c>
      <c r="P581" s="13" t="str">
        <f>VLOOKUP(D581,'Ref-NIST 800-53 (Rev. 4)'!A:D,4,FALSE)</f>
        <v>P2</v>
      </c>
      <c r="Q581" s="13" t="s">
        <v>1152</v>
      </c>
    </row>
    <row r="582" spans="1:17">
      <c r="A582" s="13" t="str">
        <f t="shared" si="55"/>
        <v>SA</v>
      </c>
      <c r="B582" s="13" t="str">
        <f>VLOOKUP(A582,'Ref-Families'!A:B,2,FALSE)</f>
        <v xml:space="preserve"> System and Services Acquisition</v>
      </c>
      <c r="C582" s="13" t="str">
        <f>TRIM(VLOOKUP(D582,'Ref-NIST 800-53 (Rev. 4)'!A:C,3,FALSE))</f>
        <v>DEVELOPMENT PROCESS, STANDARDS, AND TOOLS</v>
      </c>
      <c r="D582" s="12" t="s">
        <v>183</v>
      </c>
      <c r="E582" s="13" t="str">
        <f>TRIM(VLOOKUP(G582,'Ref-ALL NIST 800-53 Controls'!A:F,6,FALSE))</f>
        <v>AUTOMATED VULNERABILITY ANALYSIS</v>
      </c>
      <c r="F582" s="55">
        <v>7</v>
      </c>
      <c r="G582" s="2" t="str">
        <f t="shared" si="54"/>
        <v>SA-15-7</v>
      </c>
      <c r="H582" s="17" t="s">
        <v>168</v>
      </c>
      <c r="I582" s="13" t="str">
        <f t="shared" si="56"/>
        <v>N</v>
      </c>
      <c r="J582" s="13"/>
      <c r="K582" s="13" t="str">
        <f>_xlfn.IFNA(VLOOKUP(G582,'Ref-LI-SaaS Baseline'!$D$2:$G$128,3,FALSE),"")</f>
        <v/>
      </c>
      <c r="L582" s="13" t="str">
        <f t="shared" si="57"/>
        <v>N</v>
      </c>
      <c r="M582" s="13" t="str">
        <f>IFERROR(VLOOKUP(G582,'Important Notes'!I:I,1,FALSE)," ")</f>
        <v xml:space="preserve"> </v>
      </c>
      <c r="N582" s="13" t="str">
        <f t="shared" si="58"/>
        <v>N</v>
      </c>
      <c r="O582" s="13" t="str">
        <f>IFERROR(VLOOKUP(G582,'Important Notes'!D:D,1,FALSE)," ")</f>
        <v xml:space="preserve"> </v>
      </c>
      <c r="P582" s="13" t="str">
        <f>VLOOKUP(D582,'Ref-NIST 800-53 (Rev. 4)'!A:D,4,FALSE)</f>
        <v>P2</v>
      </c>
      <c r="Q582" s="13" t="s">
        <v>1152</v>
      </c>
    </row>
    <row r="583" spans="1:17">
      <c r="A583" s="13" t="str">
        <f t="shared" si="55"/>
        <v>SA</v>
      </c>
      <c r="B583" s="13" t="str">
        <f>VLOOKUP(A583,'Ref-Families'!A:B,2,FALSE)</f>
        <v xml:space="preserve"> System and Services Acquisition</v>
      </c>
      <c r="C583" s="13" t="str">
        <f>TRIM(VLOOKUP(D583,'Ref-NIST 800-53 (Rev. 4)'!A:C,3,FALSE))</f>
        <v>DEVELOPMENT PROCESS, STANDARDS, AND TOOLS</v>
      </c>
      <c r="D583" s="12" t="s">
        <v>183</v>
      </c>
      <c r="E583" s="13" t="str">
        <f>TRIM(VLOOKUP(G583,'Ref-ALL NIST 800-53 Controls'!A:F,6,FALSE))</f>
        <v>REUSE OF THREAT / VULNERABILITY INFORMATION</v>
      </c>
      <c r="F583" s="55">
        <v>8</v>
      </c>
      <c r="G583" s="2" t="str">
        <f t="shared" si="54"/>
        <v>SA-15-8</v>
      </c>
      <c r="H583" s="17" t="s">
        <v>609</v>
      </c>
      <c r="I583" s="13" t="str">
        <f t="shared" si="56"/>
        <v>N</v>
      </c>
      <c r="J583" s="13"/>
      <c r="K583" s="13" t="str">
        <f>_xlfn.IFNA(VLOOKUP(G583,'Ref-LI-SaaS Baseline'!$D$2:$G$128,3,FALSE),"")</f>
        <v/>
      </c>
      <c r="L583" s="13" t="str">
        <f t="shared" si="57"/>
        <v>N</v>
      </c>
      <c r="M583" s="13" t="str">
        <f>IFERROR(VLOOKUP(G583,'Important Notes'!I:I,1,FALSE)," ")</f>
        <v xml:space="preserve"> </v>
      </c>
      <c r="N583" s="13" t="str">
        <f t="shared" si="58"/>
        <v>N</v>
      </c>
      <c r="O583" s="13" t="str">
        <f>IFERROR(VLOOKUP(G583,'Important Notes'!D:D,1,FALSE)," ")</f>
        <v xml:space="preserve"> </v>
      </c>
      <c r="P583" s="13" t="str">
        <f>VLOOKUP(D583,'Ref-NIST 800-53 (Rev. 4)'!A:D,4,FALSE)</f>
        <v>P2</v>
      </c>
      <c r="Q583" s="13" t="s">
        <v>1152</v>
      </c>
    </row>
    <row r="584" spans="1:17">
      <c r="A584" s="13" t="str">
        <f t="shared" si="55"/>
        <v>SA</v>
      </c>
      <c r="B584" s="13" t="str">
        <f>VLOOKUP(A584,'Ref-Families'!A:B,2,FALSE)</f>
        <v xml:space="preserve"> System and Services Acquisition</v>
      </c>
      <c r="C584" s="13" t="str">
        <f>TRIM(VLOOKUP(D584,'Ref-NIST 800-53 (Rev. 4)'!A:C,3,FALSE))</f>
        <v>DEVELOPMENT PROCESS, STANDARDS, AND TOOLS</v>
      </c>
      <c r="D584" s="12" t="s">
        <v>183</v>
      </c>
      <c r="E584" s="13" t="str">
        <f>TRIM(VLOOKUP(G584,'Ref-ALL NIST 800-53 Controls'!A:F,6,FALSE))</f>
        <v>USE OF LIVE DATA</v>
      </c>
      <c r="F584" s="55">
        <v>9</v>
      </c>
      <c r="G584" s="2" t="str">
        <f t="shared" si="54"/>
        <v>SA-15-9</v>
      </c>
      <c r="H584" s="17" t="s">
        <v>609</v>
      </c>
      <c r="I584" s="13" t="str">
        <f t="shared" si="56"/>
        <v>N</v>
      </c>
      <c r="J584" s="13"/>
      <c r="K584" s="13" t="str">
        <f>_xlfn.IFNA(VLOOKUP(G584,'Ref-LI-SaaS Baseline'!$D$2:$G$128,3,FALSE),"")</f>
        <v/>
      </c>
      <c r="L584" s="13" t="str">
        <f t="shared" si="57"/>
        <v>N</v>
      </c>
      <c r="M584" s="13" t="str">
        <f>IFERROR(VLOOKUP(G584,'Important Notes'!I:I,1,FALSE)," ")</f>
        <v xml:space="preserve"> </v>
      </c>
      <c r="N584" s="13" t="str">
        <f t="shared" si="58"/>
        <v>N</v>
      </c>
      <c r="O584" s="13" t="str">
        <f>IFERROR(VLOOKUP(G584,'Important Notes'!D:D,1,FALSE)," ")</f>
        <v xml:space="preserve"> </v>
      </c>
      <c r="P584" s="13" t="str">
        <f>VLOOKUP(D584,'Ref-NIST 800-53 (Rev. 4)'!A:D,4,FALSE)</f>
        <v>P2</v>
      </c>
      <c r="Q584" s="13" t="s">
        <v>1152</v>
      </c>
    </row>
    <row r="585" spans="1:17">
      <c r="A585" s="13" t="str">
        <f t="shared" si="55"/>
        <v>SA</v>
      </c>
      <c r="B585" s="13" t="str">
        <f>VLOOKUP(A585,'Ref-Families'!A:B,2,FALSE)</f>
        <v xml:space="preserve"> System and Services Acquisition</v>
      </c>
      <c r="C585" s="13" t="str">
        <f>TRIM(VLOOKUP(D585,'Ref-NIST 800-53 (Rev. 4)'!A:C,3,FALSE))</f>
        <v>DEVELOPMENT PROCESS, STANDARDS, AND TOOLS</v>
      </c>
      <c r="D585" s="12" t="s">
        <v>183</v>
      </c>
      <c r="E585" s="13" t="str">
        <f>TRIM(VLOOKUP(G585,'Ref-ALL NIST 800-53 Controls'!A:F,6,FALSE))</f>
        <v>INCIDENT RESPONSE PLAN</v>
      </c>
      <c r="F585" s="55">
        <v>10</v>
      </c>
      <c r="G585" s="2" t="str">
        <f t="shared" si="54"/>
        <v>SA-15-10</v>
      </c>
      <c r="H585" s="17" t="s">
        <v>185</v>
      </c>
      <c r="I585" s="13" t="str">
        <f t="shared" si="56"/>
        <v>N</v>
      </c>
      <c r="J585" s="13"/>
      <c r="K585" s="13" t="str">
        <f>_xlfn.IFNA(VLOOKUP(G585,'Ref-LI-SaaS Baseline'!$D$2:$G$128,3,FALSE),"")</f>
        <v/>
      </c>
      <c r="L585" s="13" t="str">
        <f t="shared" si="57"/>
        <v>N</v>
      </c>
      <c r="M585" s="13" t="str">
        <f>IFERROR(VLOOKUP(G585,'Important Notes'!I:I,1,FALSE)," ")</f>
        <v xml:space="preserve"> </v>
      </c>
      <c r="N585" s="13" t="str">
        <f t="shared" si="58"/>
        <v>N</v>
      </c>
      <c r="O585" s="13" t="str">
        <f>IFERROR(VLOOKUP(G585,'Important Notes'!D:D,1,FALSE)," ")</f>
        <v xml:space="preserve"> </v>
      </c>
      <c r="P585" s="13" t="str">
        <f>VLOOKUP(D585,'Ref-NIST 800-53 (Rev. 4)'!A:D,4,FALSE)</f>
        <v>P2</v>
      </c>
      <c r="Q585" s="13" t="s">
        <v>1152</v>
      </c>
    </row>
    <row r="586" spans="1:17">
      <c r="A586" s="13" t="str">
        <f t="shared" si="55"/>
        <v>SA</v>
      </c>
      <c r="B586" s="13" t="str">
        <f>VLOOKUP(A586,'Ref-Families'!A:B,2,FALSE)</f>
        <v xml:space="preserve"> System and Services Acquisition</v>
      </c>
      <c r="C586" s="13" t="str">
        <f>TRIM(VLOOKUP(D586,'Ref-NIST 800-53 (Rev. 4)'!A:C,3,FALSE))</f>
        <v>DEVELOPMENT PROCESS, STANDARDS, AND TOOLS</v>
      </c>
      <c r="D586" s="12" t="s">
        <v>183</v>
      </c>
      <c r="E586" s="13" t="str">
        <f>TRIM(VLOOKUP(G586,'Ref-ALL NIST 800-53 Controls'!A:F,6,FALSE))</f>
        <v>ARCHIVE INFORMATION SYSTEM / COMPONENT</v>
      </c>
      <c r="F586" s="55">
        <v>11</v>
      </c>
      <c r="G586" s="2" t="str">
        <f t="shared" si="54"/>
        <v>SA-15-11</v>
      </c>
      <c r="H586" s="17" t="s">
        <v>609</v>
      </c>
      <c r="I586" s="13" t="str">
        <f t="shared" si="56"/>
        <v>N</v>
      </c>
      <c r="J586" s="13"/>
      <c r="K586" s="13" t="str">
        <f>_xlfn.IFNA(VLOOKUP(G586,'Ref-LI-SaaS Baseline'!$D$2:$G$128,3,FALSE),"")</f>
        <v/>
      </c>
      <c r="L586" s="13" t="str">
        <f t="shared" si="57"/>
        <v>N</v>
      </c>
      <c r="M586" s="13" t="str">
        <f>IFERROR(VLOOKUP(G586,'Important Notes'!I:I,1,FALSE)," ")</f>
        <v xml:space="preserve"> </v>
      </c>
      <c r="N586" s="13" t="str">
        <f t="shared" si="58"/>
        <v>N</v>
      </c>
      <c r="O586" s="13" t="str">
        <f>IFERROR(VLOOKUP(G586,'Important Notes'!D:D,1,FALSE)," ")</f>
        <v xml:space="preserve"> </v>
      </c>
      <c r="P586" s="13" t="str">
        <f>VLOOKUP(D586,'Ref-NIST 800-53 (Rev. 4)'!A:D,4,FALSE)</f>
        <v>P2</v>
      </c>
      <c r="Q586" s="13" t="s">
        <v>1152</v>
      </c>
    </row>
    <row r="587" spans="1:17">
      <c r="A587" s="13" t="str">
        <f t="shared" si="55"/>
        <v>SA</v>
      </c>
      <c r="B587" s="13" t="str">
        <f>VLOOKUP(A587,'Ref-Families'!A:B,2,FALSE)</f>
        <v xml:space="preserve"> System and Services Acquisition</v>
      </c>
      <c r="C587" s="13" t="str">
        <f>TRIM(VLOOKUP(D587,'Ref-NIST 800-53 (Rev. 4)'!A:C,3,FALSE))</f>
        <v>DEVELOPER-PROVIDED TRAINING</v>
      </c>
      <c r="D587" s="12" t="s">
        <v>510</v>
      </c>
      <c r="E587" s="13" t="str">
        <f>TRIM(VLOOKUP(G587,'Ref-ALL NIST 800-53 Controls'!A:F,6,FALSE))</f>
        <v/>
      </c>
      <c r="F587" s="56">
        <v>0</v>
      </c>
      <c r="G587" s="2" t="str">
        <f t="shared" si="54"/>
        <v>SA-16-0</v>
      </c>
      <c r="H587" s="17" t="s">
        <v>717</v>
      </c>
      <c r="I587" s="13" t="str">
        <f t="shared" si="56"/>
        <v>N</v>
      </c>
      <c r="J587" s="13"/>
      <c r="K587" s="13" t="str">
        <f>_xlfn.IFNA(VLOOKUP(G587,'Ref-LI-SaaS Baseline'!$D$2:$G$128,3,FALSE),"")</f>
        <v/>
      </c>
      <c r="L587" s="13" t="str">
        <f t="shared" si="57"/>
        <v>N</v>
      </c>
      <c r="M587" s="13" t="str">
        <f>IFERROR(VLOOKUP(G587,'Important Notes'!I:I,1,FALSE)," ")</f>
        <v xml:space="preserve"> </v>
      </c>
      <c r="N587" s="13" t="str">
        <f t="shared" si="58"/>
        <v>Y</v>
      </c>
      <c r="O587" s="13" t="str">
        <f>IFERROR(VLOOKUP(G587,'Important Notes'!D:D,1,FALSE)," ")</f>
        <v>SA-16-0</v>
      </c>
      <c r="P587" s="13" t="str">
        <f>VLOOKUP(D587,'Ref-NIST 800-53 (Rev. 4)'!A:D,4,FALSE)</f>
        <v>P2</v>
      </c>
      <c r="Q587" s="13" t="s">
        <v>1152</v>
      </c>
    </row>
    <row r="588" spans="1:17">
      <c r="A588" s="13" t="str">
        <f t="shared" si="55"/>
        <v>SA</v>
      </c>
      <c r="B588" s="13" t="str">
        <f>VLOOKUP(A588,'Ref-Families'!A:B,2,FALSE)</f>
        <v xml:space="preserve"> System and Services Acquisition</v>
      </c>
      <c r="C588" s="13" t="str">
        <f>TRIM(VLOOKUP(D588,'Ref-NIST 800-53 (Rev. 4)'!A:C,3,FALSE))</f>
        <v>DEVELOPER SECURITY ARCHITECTURE AND DESIGN</v>
      </c>
      <c r="D588" s="12" t="s">
        <v>186</v>
      </c>
      <c r="E588" s="13" t="str">
        <f>TRIM(VLOOKUP(G588,'Ref-ALL NIST 800-53 Controls'!A:F,6,FALSE))</f>
        <v/>
      </c>
      <c r="F588" s="55">
        <v>0</v>
      </c>
      <c r="G588" s="2" t="str">
        <f t="shared" si="54"/>
        <v>SA-17-0</v>
      </c>
      <c r="H588" s="17" t="s">
        <v>718</v>
      </c>
      <c r="I588" s="13" t="str">
        <f t="shared" si="56"/>
        <v>N</v>
      </c>
      <c r="J588" s="13"/>
      <c r="K588" s="13" t="str">
        <f>_xlfn.IFNA(VLOOKUP(G588,'Ref-LI-SaaS Baseline'!$D$2:$G$128,3,FALSE),"")</f>
        <v/>
      </c>
      <c r="L588" s="13" t="str">
        <f t="shared" si="57"/>
        <v>N</v>
      </c>
      <c r="M588" s="13" t="str">
        <f>IFERROR(VLOOKUP(G588,'Important Notes'!I:I,1,FALSE)," ")</f>
        <v xml:space="preserve"> </v>
      </c>
      <c r="N588" s="13" t="str">
        <f t="shared" si="58"/>
        <v>Y</v>
      </c>
      <c r="O588" s="13" t="str">
        <f>IFERROR(VLOOKUP(G588,'Important Notes'!D:D,1,FALSE)," ")</f>
        <v>SA-17-0</v>
      </c>
      <c r="P588" s="13" t="str">
        <f>VLOOKUP(D588,'Ref-NIST 800-53 (Rev. 4)'!A:D,4,FALSE)</f>
        <v>P1</v>
      </c>
      <c r="Q588" s="13" t="s">
        <v>1152</v>
      </c>
    </row>
    <row r="589" spans="1:17">
      <c r="A589" s="13" t="str">
        <f t="shared" si="55"/>
        <v>SA</v>
      </c>
      <c r="B589" s="13" t="str">
        <f>VLOOKUP(A589,'Ref-Families'!A:B,2,FALSE)</f>
        <v xml:space="preserve"> System and Services Acquisition</v>
      </c>
      <c r="C589" s="13" t="str">
        <f>TRIM(VLOOKUP(D589,'Ref-NIST 800-53 (Rev. 4)'!A:C,3,FALSE))</f>
        <v>DEVELOPER SECURITY ARCHITECTURE AND DESIGN</v>
      </c>
      <c r="D589" s="12" t="s">
        <v>186</v>
      </c>
      <c r="E589" s="13" t="str">
        <f>TRIM(VLOOKUP(G589,'Ref-ALL NIST 800-53 Controls'!A:F,6,FALSE))</f>
        <v>FORMAL POLICY MODEL</v>
      </c>
      <c r="F589" s="55">
        <v>1</v>
      </c>
      <c r="G589" s="2" t="str">
        <f t="shared" si="54"/>
        <v>SA-17-1</v>
      </c>
      <c r="H589" s="17" t="s">
        <v>609</v>
      </c>
      <c r="I589" s="13" t="str">
        <f t="shared" si="56"/>
        <v>N</v>
      </c>
      <c r="J589" s="13"/>
      <c r="K589" s="13" t="str">
        <f>_xlfn.IFNA(VLOOKUP(G589,'Ref-LI-SaaS Baseline'!$D$2:$G$128,3,FALSE),"")</f>
        <v/>
      </c>
      <c r="L589" s="13" t="str">
        <f t="shared" si="57"/>
        <v>N</v>
      </c>
      <c r="M589" s="13" t="str">
        <f>IFERROR(VLOOKUP(G589,'Important Notes'!I:I,1,FALSE)," ")</f>
        <v xml:space="preserve"> </v>
      </c>
      <c r="N589" s="13" t="str">
        <f t="shared" si="58"/>
        <v>N</v>
      </c>
      <c r="O589" s="13" t="str">
        <f>IFERROR(VLOOKUP(G589,'Important Notes'!D:D,1,FALSE)," ")</f>
        <v xml:space="preserve"> </v>
      </c>
      <c r="P589" s="13" t="str">
        <f>VLOOKUP(D589,'Ref-NIST 800-53 (Rev. 4)'!A:D,4,FALSE)</f>
        <v>P1</v>
      </c>
      <c r="Q589" s="13" t="s">
        <v>1152</v>
      </c>
    </row>
    <row r="590" spans="1:17">
      <c r="A590" s="13" t="str">
        <f t="shared" si="55"/>
        <v>SA</v>
      </c>
      <c r="B590" s="13" t="str">
        <f>VLOOKUP(A590,'Ref-Families'!A:B,2,FALSE)</f>
        <v xml:space="preserve"> System and Services Acquisition</v>
      </c>
      <c r="C590" s="13" t="str">
        <f>TRIM(VLOOKUP(D590,'Ref-NIST 800-53 (Rev. 4)'!A:C,3,FALSE))</f>
        <v>DEVELOPER SECURITY ARCHITECTURE AND DESIGN</v>
      </c>
      <c r="D590" s="12" t="s">
        <v>186</v>
      </c>
      <c r="E590" s="13" t="str">
        <f>TRIM(VLOOKUP(G590,'Ref-ALL NIST 800-53 Controls'!A:F,6,FALSE))</f>
        <v>SECURITY- RELEVANT COMPONENTS</v>
      </c>
      <c r="F590" s="55">
        <v>2</v>
      </c>
      <c r="G590" s="2" t="str">
        <f t="shared" si="54"/>
        <v>SA-17-2</v>
      </c>
      <c r="H590" s="17" t="s">
        <v>173</v>
      </c>
      <c r="I590" s="13" t="str">
        <f t="shared" si="56"/>
        <v>N</v>
      </c>
      <c r="J590" s="13"/>
      <c r="K590" s="13" t="str">
        <f>_xlfn.IFNA(VLOOKUP(G590,'Ref-LI-SaaS Baseline'!$D$2:$G$128,3,FALSE),"")</f>
        <v/>
      </c>
      <c r="L590" s="13" t="str">
        <f t="shared" si="57"/>
        <v>N</v>
      </c>
      <c r="M590" s="13" t="str">
        <f>IFERROR(VLOOKUP(G590,'Important Notes'!I:I,1,FALSE)," ")</f>
        <v xml:space="preserve"> </v>
      </c>
      <c r="N590" s="13" t="str">
        <f t="shared" si="58"/>
        <v>N</v>
      </c>
      <c r="O590" s="13" t="str">
        <f>IFERROR(VLOOKUP(G590,'Important Notes'!D:D,1,FALSE)," ")</f>
        <v xml:space="preserve"> </v>
      </c>
      <c r="P590" s="13" t="str">
        <f>VLOOKUP(D590,'Ref-NIST 800-53 (Rev. 4)'!A:D,4,FALSE)</f>
        <v>P1</v>
      </c>
      <c r="Q590" s="13" t="s">
        <v>1152</v>
      </c>
    </row>
    <row r="591" spans="1:17">
      <c r="A591" s="13" t="str">
        <f t="shared" si="55"/>
        <v>SA</v>
      </c>
      <c r="B591" s="13" t="str">
        <f>VLOOKUP(A591,'Ref-Families'!A:B,2,FALSE)</f>
        <v xml:space="preserve"> System and Services Acquisition</v>
      </c>
      <c r="C591" s="13" t="str">
        <f>TRIM(VLOOKUP(D591,'Ref-NIST 800-53 (Rev. 4)'!A:C,3,FALSE))</f>
        <v>DEVELOPER SECURITY ARCHITECTURE AND DESIGN</v>
      </c>
      <c r="D591" s="12" t="s">
        <v>186</v>
      </c>
      <c r="E591" s="13" t="str">
        <f>TRIM(VLOOKUP(G591,'Ref-ALL NIST 800-53 Controls'!A:F,6,FALSE))</f>
        <v>FORMAL CORRESPONDENCE</v>
      </c>
      <c r="F591" s="55">
        <v>3</v>
      </c>
      <c r="G591" s="2" t="str">
        <f t="shared" si="54"/>
        <v>SA-17-3</v>
      </c>
      <c r="H591" s="17" t="s">
        <v>173</v>
      </c>
      <c r="I591" s="13" t="str">
        <f t="shared" si="56"/>
        <v>N</v>
      </c>
      <c r="J591" s="13"/>
      <c r="K591" s="13" t="str">
        <f>_xlfn.IFNA(VLOOKUP(G591,'Ref-LI-SaaS Baseline'!$D$2:$G$128,3,FALSE),"")</f>
        <v/>
      </c>
      <c r="L591" s="13" t="str">
        <f t="shared" si="57"/>
        <v>N</v>
      </c>
      <c r="M591" s="13" t="str">
        <f>IFERROR(VLOOKUP(G591,'Important Notes'!I:I,1,FALSE)," ")</f>
        <v xml:space="preserve"> </v>
      </c>
      <c r="N591" s="13" t="str">
        <f t="shared" si="58"/>
        <v>N</v>
      </c>
      <c r="O591" s="13" t="str">
        <f>IFERROR(VLOOKUP(G591,'Important Notes'!D:D,1,FALSE)," ")</f>
        <v xml:space="preserve"> </v>
      </c>
      <c r="P591" s="13" t="str">
        <f>VLOOKUP(D591,'Ref-NIST 800-53 (Rev. 4)'!A:D,4,FALSE)</f>
        <v>P1</v>
      </c>
      <c r="Q591" s="13" t="s">
        <v>1152</v>
      </c>
    </row>
    <row r="592" spans="1:17">
      <c r="A592" s="13" t="str">
        <f t="shared" si="55"/>
        <v>SA</v>
      </c>
      <c r="B592" s="13" t="str">
        <f>VLOOKUP(A592,'Ref-Families'!A:B,2,FALSE)</f>
        <v xml:space="preserve"> System and Services Acquisition</v>
      </c>
      <c r="C592" s="13" t="str">
        <f>TRIM(VLOOKUP(D592,'Ref-NIST 800-53 (Rev. 4)'!A:C,3,FALSE))</f>
        <v>DEVELOPER SECURITY ARCHITECTURE AND DESIGN</v>
      </c>
      <c r="D592" s="12" t="s">
        <v>186</v>
      </c>
      <c r="E592" s="13" t="str">
        <f>TRIM(VLOOKUP(G592,'Ref-ALL NIST 800-53 Controls'!A:F,6,FALSE))</f>
        <v>INFORMAL CORRESPONDENCE</v>
      </c>
      <c r="F592" s="55">
        <v>4</v>
      </c>
      <c r="G592" s="2" t="str">
        <f t="shared" si="54"/>
        <v>SA-17-4</v>
      </c>
      <c r="H592" s="17" t="s">
        <v>173</v>
      </c>
      <c r="I592" s="13" t="str">
        <f t="shared" si="56"/>
        <v>N</v>
      </c>
      <c r="J592" s="13"/>
      <c r="K592" s="13" t="str">
        <f>_xlfn.IFNA(VLOOKUP(G592,'Ref-LI-SaaS Baseline'!$D$2:$G$128,3,FALSE),"")</f>
        <v/>
      </c>
      <c r="L592" s="13" t="str">
        <f t="shared" si="57"/>
        <v>N</v>
      </c>
      <c r="M592" s="13" t="str">
        <f>IFERROR(VLOOKUP(G592,'Important Notes'!I:I,1,FALSE)," ")</f>
        <v xml:space="preserve"> </v>
      </c>
      <c r="N592" s="13" t="str">
        <f t="shared" si="58"/>
        <v>N</v>
      </c>
      <c r="O592" s="13" t="str">
        <f>IFERROR(VLOOKUP(G592,'Important Notes'!D:D,1,FALSE)," ")</f>
        <v xml:space="preserve"> </v>
      </c>
      <c r="P592" s="13" t="str">
        <f>VLOOKUP(D592,'Ref-NIST 800-53 (Rev. 4)'!A:D,4,FALSE)</f>
        <v>P1</v>
      </c>
      <c r="Q592" s="13" t="s">
        <v>1152</v>
      </c>
    </row>
    <row r="593" spans="1:17">
      <c r="A593" s="13" t="str">
        <f t="shared" si="55"/>
        <v>SA</v>
      </c>
      <c r="B593" s="13" t="str">
        <f>VLOOKUP(A593,'Ref-Families'!A:B,2,FALSE)</f>
        <v xml:space="preserve"> System and Services Acquisition</v>
      </c>
      <c r="C593" s="13" t="str">
        <f>TRIM(VLOOKUP(D593,'Ref-NIST 800-53 (Rev. 4)'!A:C,3,FALSE))</f>
        <v>DEVELOPER SECURITY ARCHITECTURE AND DESIGN</v>
      </c>
      <c r="D593" s="12" t="s">
        <v>186</v>
      </c>
      <c r="E593" s="13" t="str">
        <f>TRIM(VLOOKUP(G593,'Ref-ALL NIST 800-53 Controls'!A:F,6,FALSE))</f>
        <v>CONCEPTUALLY SIMPLE DESIGN</v>
      </c>
      <c r="F593" s="55">
        <v>5</v>
      </c>
      <c r="G593" s="2" t="str">
        <f t="shared" si="54"/>
        <v>SA-17-5</v>
      </c>
      <c r="H593" s="17" t="s">
        <v>187</v>
      </c>
      <c r="I593" s="13" t="str">
        <f t="shared" si="56"/>
        <v>N</v>
      </c>
      <c r="J593" s="13"/>
      <c r="K593" s="13" t="str">
        <f>_xlfn.IFNA(VLOOKUP(G593,'Ref-LI-SaaS Baseline'!$D$2:$G$128,3,FALSE),"")</f>
        <v/>
      </c>
      <c r="L593" s="13" t="str">
        <f t="shared" si="57"/>
        <v>N</v>
      </c>
      <c r="M593" s="13" t="str">
        <f>IFERROR(VLOOKUP(G593,'Important Notes'!I:I,1,FALSE)," ")</f>
        <v xml:space="preserve"> </v>
      </c>
      <c r="N593" s="13" t="str">
        <f t="shared" si="58"/>
        <v>N</v>
      </c>
      <c r="O593" s="13" t="str">
        <f>IFERROR(VLOOKUP(G593,'Important Notes'!D:D,1,FALSE)," ")</f>
        <v xml:space="preserve"> </v>
      </c>
      <c r="P593" s="13" t="str">
        <f>VLOOKUP(D593,'Ref-NIST 800-53 (Rev. 4)'!A:D,4,FALSE)</f>
        <v>P1</v>
      </c>
      <c r="Q593" s="13" t="s">
        <v>1152</v>
      </c>
    </row>
    <row r="594" spans="1:17">
      <c r="A594" s="13" t="str">
        <f t="shared" si="55"/>
        <v>SA</v>
      </c>
      <c r="B594" s="13" t="str">
        <f>VLOOKUP(A594,'Ref-Families'!A:B,2,FALSE)</f>
        <v xml:space="preserve"> System and Services Acquisition</v>
      </c>
      <c r="C594" s="13" t="str">
        <f>TRIM(VLOOKUP(D594,'Ref-NIST 800-53 (Rev. 4)'!A:C,3,FALSE))</f>
        <v>DEVELOPER SECURITY ARCHITECTURE AND DESIGN</v>
      </c>
      <c r="D594" s="12" t="s">
        <v>186</v>
      </c>
      <c r="E594" s="13" t="str">
        <f>TRIM(VLOOKUP(G594,'Ref-ALL NIST 800-53 Controls'!A:F,6,FALSE))</f>
        <v>STRUCTURE FOR TESTING</v>
      </c>
      <c r="F594" s="55">
        <v>6</v>
      </c>
      <c r="G594" s="2" t="str">
        <f t="shared" si="54"/>
        <v>SA-17-6</v>
      </c>
      <c r="H594" s="17" t="s">
        <v>82</v>
      </c>
      <c r="I594" s="13" t="str">
        <f t="shared" si="56"/>
        <v>N</v>
      </c>
      <c r="J594" s="13"/>
      <c r="K594" s="13" t="str">
        <f>_xlfn.IFNA(VLOOKUP(G594,'Ref-LI-SaaS Baseline'!$D$2:$G$128,3,FALSE),"")</f>
        <v/>
      </c>
      <c r="L594" s="13" t="str">
        <f t="shared" si="57"/>
        <v>N</v>
      </c>
      <c r="M594" s="13" t="str">
        <f>IFERROR(VLOOKUP(G594,'Important Notes'!I:I,1,FALSE)," ")</f>
        <v xml:space="preserve"> </v>
      </c>
      <c r="N594" s="13" t="str">
        <f t="shared" si="58"/>
        <v>N</v>
      </c>
      <c r="O594" s="13" t="str">
        <f>IFERROR(VLOOKUP(G594,'Important Notes'!D:D,1,FALSE)," ")</f>
        <v xml:space="preserve"> </v>
      </c>
      <c r="P594" s="13" t="str">
        <f>VLOOKUP(D594,'Ref-NIST 800-53 (Rev. 4)'!A:D,4,FALSE)</f>
        <v>P1</v>
      </c>
      <c r="Q594" s="13" t="s">
        <v>1152</v>
      </c>
    </row>
    <row r="595" spans="1:17">
      <c r="A595" s="13" t="str">
        <f t="shared" si="55"/>
        <v>SA</v>
      </c>
      <c r="B595" s="13" t="str">
        <f>VLOOKUP(A595,'Ref-Families'!A:B,2,FALSE)</f>
        <v xml:space="preserve"> System and Services Acquisition</v>
      </c>
      <c r="C595" s="13" t="str">
        <f>TRIM(VLOOKUP(D595,'Ref-NIST 800-53 (Rev. 4)'!A:C,3,FALSE))</f>
        <v>DEVELOPER SECURITY ARCHITECTURE AND DESIGN</v>
      </c>
      <c r="D595" s="12" t="s">
        <v>186</v>
      </c>
      <c r="E595" s="13" t="str">
        <f>TRIM(VLOOKUP(G595,'Ref-ALL NIST 800-53 Controls'!A:F,6,FALSE))</f>
        <v>STRUCTURE FOR LEAST PRIVILEGE</v>
      </c>
      <c r="F595" s="55">
        <v>7</v>
      </c>
      <c r="G595" s="2" t="str">
        <f t="shared" si="54"/>
        <v>SA-17-7</v>
      </c>
      <c r="H595" s="17" t="s">
        <v>188</v>
      </c>
      <c r="I595" s="13" t="str">
        <f t="shared" si="56"/>
        <v>N</v>
      </c>
      <c r="J595" s="13"/>
      <c r="K595" s="13" t="str">
        <f>_xlfn.IFNA(VLOOKUP(G595,'Ref-LI-SaaS Baseline'!$D$2:$G$128,3,FALSE),"")</f>
        <v/>
      </c>
      <c r="L595" s="13" t="str">
        <f t="shared" si="57"/>
        <v>N</v>
      </c>
      <c r="M595" s="13" t="str">
        <f>IFERROR(VLOOKUP(G595,'Important Notes'!I:I,1,FALSE)," ")</f>
        <v xml:space="preserve"> </v>
      </c>
      <c r="N595" s="13" t="str">
        <f t="shared" si="58"/>
        <v>N</v>
      </c>
      <c r="O595" s="13" t="str">
        <f>IFERROR(VLOOKUP(G595,'Important Notes'!D:D,1,FALSE)," ")</f>
        <v xml:space="preserve"> </v>
      </c>
      <c r="P595" s="13" t="str">
        <f>VLOOKUP(D595,'Ref-NIST 800-53 (Rev. 4)'!A:D,4,FALSE)</f>
        <v>P1</v>
      </c>
      <c r="Q595" s="13" t="s">
        <v>1152</v>
      </c>
    </row>
    <row r="596" spans="1:17">
      <c r="A596" s="13" t="str">
        <f t="shared" si="55"/>
        <v>SC</v>
      </c>
      <c r="B596" s="13" t="str">
        <f>VLOOKUP(A596,'Ref-Families'!A:B,2,FALSE)</f>
        <v xml:space="preserve"> System and Communications Protection</v>
      </c>
      <c r="C596" s="13" t="str">
        <f>TRIM(VLOOKUP(D596,'Ref-NIST 800-53 (Rev. 4)'!A:C,3,FALSE))</f>
        <v>SYSTEM AND COMMUNICATIONS PROTECTION POLICY AND PROCEDURES</v>
      </c>
      <c r="D596" s="12" t="s">
        <v>513</v>
      </c>
      <c r="E596" s="13" t="str">
        <f>TRIM(VLOOKUP(G596,'Ref-ALL NIST 800-53 Controls'!A:F,6,FALSE))</f>
        <v/>
      </c>
      <c r="F596" s="56">
        <v>0</v>
      </c>
      <c r="G596" s="2" t="str">
        <f t="shared" si="54"/>
        <v>SC-1-0</v>
      </c>
      <c r="H596" s="17" t="s">
        <v>219</v>
      </c>
      <c r="I596" s="13" t="str">
        <f t="shared" si="56"/>
        <v>Y</v>
      </c>
      <c r="J596" s="13" t="str">
        <f t="shared" ref="J596:J642" si="59">G596</f>
        <v>SC-1-0</v>
      </c>
      <c r="K596" s="13" t="str">
        <f>_xlfn.IFNA(VLOOKUP(G596,'Ref-LI-SaaS Baseline'!$D$2:$G$128,3,FALSE),"")</f>
        <v>Attest</v>
      </c>
      <c r="L596" s="13" t="str">
        <f t="shared" si="57"/>
        <v>Y</v>
      </c>
      <c r="M596" s="13" t="str">
        <f>IFERROR(VLOOKUP(G596,'Important Notes'!I:I,1,FALSE)," ")</f>
        <v>SC-1-0</v>
      </c>
      <c r="N596" s="13" t="str">
        <f t="shared" si="58"/>
        <v>Y</v>
      </c>
      <c r="O596" s="13" t="str">
        <f>IFERROR(VLOOKUP(G596,'Important Notes'!D:D,1,FALSE)," ")</f>
        <v>SC-1-0</v>
      </c>
      <c r="P596" s="13" t="str">
        <f>VLOOKUP(D596,'Ref-NIST 800-53 (Rev. 4)'!A:D,4,FALSE)</f>
        <v>P1</v>
      </c>
      <c r="Q596" s="13" t="s">
        <v>1152</v>
      </c>
    </row>
    <row r="597" spans="1:17">
      <c r="A597" s="13" t="str">
        <f t="shared" si="55"/>
        <v>SC</v>
      </c>
      <c r="B597" s="13" t="str">
        <f>VLOOKUP(A597,'Ref-Families'!A:B,2,FALSE)</f>
        <v xml:space="preserve"> System and Communications Protection</v>
      </c>
      <c r="C597" s="13" t="str">
        <f>TRIM(VLOOKUP(D597,'Ref-NIST 800-53 (Rev. 4)'!A:C,3,FALSE))</f>
        <v>APPLICATION PARTITIONING</v>
      </c>
      <c r="D597" s="12" t="s">
        <v>189</v>
      </c>
      <c r="E597" s="13" t="str">
        <f>TRIM(VLOOKUP(G597,'Ref-ALL NIST 800-53 Controls'!A:F,6,FALSE))</f>
        <v/>
      </c>
      <c r="F597" s="55">
        <v>0</v>
      </c>
      <c r="G597" s="2" t="str">
        <f t="shared" si="54"/>
        <v>SC-2-0</v>
      </c>
      <c r="H597" s="17" t="s">
        <v>719</v>
      </c>
      <c r="I597" s="13" t="str">
        <f t="shared" si="56"/>
        <v>N</v>
      </c>
      <c r="J597" s="13"/>
      <c r="K597" s="13" t="str">
        <f>_xlfn.IFNA(VLOOKUP(G597,'Ref-LI-SaaS Baseline'!$D$2:$G$128,3,FALSE),"")</f>
        <v/>
      </c>
      <c r="L597" s="13" t="str">
        <f t="shared" si="57"/>
        <v>Y</v>
      </c>
      <c r="M597" s="13" t="str">
        <f>IFERROR(VLOOKUP(G597,'Important Notes'!I:I,1,FALSE)," ")</f>
        <v>SC-2-0</v>
      </c>
      <c r="N597" s="13" t="str">
        <f t="shared" si="58"/>
        <v>Y</v>
      </c>
      <c r="O597" s="13" t="str">
        <f>IFERROR(VLOOKUP(G597,'Important Notes'!D:D,1,FALSE)," ")</f>
        <v>SC-2-0</v>
      </c>
      <c r="P597" s="13" t="str">
        <f>VLOOKUP(D597,'Ref-NIST 800-53 (Rev. 4)'!A:D,4,FALSE)</f>
        <v>P1</v>
      </c>
      <c r="Q597" s="13" t="s">
        <v>1152</v>
      </c>
    </row>
    <row r="598" spans="1:17">
      <c r="A598" s="13" t="str">
        <f t="shared" si="55"/>
        <v>SC</v>
      </c>
      <c r="B598" s="13" t="str">
        <f>VLOOKUP(A598,'Ref-Families'!A:B,2,FALSE)</f>
        <v xml:space="preserve"> System and Communications Protection</v>
      </c>
      <c r="C598" s="13" t="str">
        <f>TRIM(VLOOKUP(D598,'Ref-NIST 800-53 (Rev. 4)'!A:C,3,FALSE))</f>
        <v>APPLICATION PARTITIONING</v>
      </c>
      <c r="D598" s="12" t="s">
        <v>189</v>
      </c>
      <c r="E598" s="13" t="str">
        <f>TRIM(VLOOKUP(G598,'Ref-ALL NIST 800-53 Controls'!A:F,6,FALSE))</f>
        <v>INTERFACES FOR NON-PRIVILEGED USERS</v>
      </c>
      <c r="F598" s="55">
        <v>1</v>
      </c>
      <c r="G598" s="2" t="str">
        <f t="shared" si="54"/>
        <v>SC-2-1</v>
      </c>
      <c r="H598" s="17" t="s">
        <v>9</v>
      </c>
      <c r="I598" s="13" t="str">
        <f t="shared" si="56"/>
        <v>N</v>
      </c>
      <c r="J598" s="13"/>
      <c r="K598" s="13" t="str">
        <f>_xlfn.IFNA(VLOOKUP(G598,'Ref-LI-SaaS Baseline'!$D$2:$G$128,3,FALSE),"")</f>
        <v/>
      </c>
      <c r="L598" s="13" t="str">
        <f t="shared" si="57"/>
        <v>N</v>
      </c>
      <c r="M598" s="13" t="str">
        <f>IFERROR(VLOOKUP(G598,'Important Notes'!I:I,1,FALSE)," ")</f>
        <v xml:space="preserve"> </v>
      </c>
      <c r="N598" s="13" t="str">
        <f t="shared" si="58"/>
        <v>N</v>
      </c>
      <c r="O598" s="13" t="str">
        <f>IFERROR(VLOOKUP(G598,'Important Notes'!D:D,1,FALSE)," ")</f>
        <v xml:space="preserve"> </v>
      </c>
      <c r="P598" s="13" t="str">
        <f>VLOOKUP(D598,'Ref-NIST 800-53 (Rev. 4)'!A:D,4,FALSE)</f>
        <v>P1</v>
      </c>
      <c r="Q598" s="13" t="s">
        <v>1152</v>
      </c>
    </row>
    <row r="599" spans="1:17">
      <c r="A599" s="13" t="str">
        <f t="shared" si="55"/>
        <v>SC</v>
      </c>
      <c r="B599" s="13" t="str">
        <f>VLOOKUP(A599,'Ref-Families'!A:B,2,FALSE)</f>
        <v xml:space="preserve"> System and Communications Protection</v>
      </c>
      <c r="C599" s="13" t="str">
        <f>TRIM(VLOOKUP(D599,'Ref-NIST 800-53 (Rev. 4)'!A:C,3,FALSE))</f>
        <v>SECURITY FUNCTION ISOLATION</v>
      </c>
      <c r="D599" s="12" t="s">
        <v>187</v>
      </c>
      <c r="E599" s="13" t="str">
        <f>TRIM(VLOOKUP(G599,'Ref-ALL NIST 800-53 Controls'!A:F,6,FALSE))</f>
        <v/>
      </c>
      <c r="F599" s="55">
        <v>0</v>
      </c>
      <c r="G599" s="2" t="str">
        <f t="shared" si="54"/>
        <v>SC-3-0</v>
      </c>
      <c r="H599" s="17" t="s">
        <v>720</v>
      </c>
      <c r="I599" s="13" t="str">
        <f t="shared" si="56"/>
        <v>N</v>
      </c>
      <c r="J599" s="13"/>
      <c r="K599" s="13" t="str">
        <f>_xlfn.IFNA(VLOOKUP(G599,'Ref-LI-SaaS Baseline'!$D$2:$G$128,3,FALSE),"")</f>
        <v/>
      </c>
      <c r="L599" s="13" t="str">
        <f t="shared" si="57"/>
        <v>N</v>
      </c>
      <c r="M599" s="13" t="str">
        <f>IFERROR(VLOOKUP(G599,'Important Notes'!I:I,1,FALSE)," ")</f>
        <v xml:space="preserve"> </v>
      </c>
      <c r="N599" s="13" t="str">
        <f t="shared" si="58"/>
        <v>Y</v>
      </c>
      <c r="O599" s="13" t="str">
        <f>IFERROR(VLOOKUP(G599,'Important Notes'!D:D,1,FALSE)," ")</f>
        <v>SC-3-0</v>
      </c>
      <c r="P599" s="13" t="str">
        <f>VLOOKUP(D599,'Ref-NIST 800-53 (Rev. 4)'!A:D,4,FALSE)</f>
        <v>P1</v>
      </c>
      <c r="Q599" s="13" t="s">
        <v>1152</v>
      </c>
    </row>
    <row r="600" spans="1:17">
      <c r="A600" s="13" t="str">
        <f t="shared" si="55"/>
        <v>SC</v>
      </c>
      <c r="B600" s="13" t="str">
        <f>VLOOKUP(A600,'Ref-Families'!A:B,2,FALSE)</f>
        <v xml:space="preserve"> System and Communications Protection</v>
      </c>
      <c r="C600" s="13" t="str">
        <f>TRIM(VLOOKUP(D600,'Ref-NIST 800-53 (Rev. 4)'!A:C,3,FALSE))</f>
        <v>SECURITY FUNCTION ISOLATION</v>
      </c>
      <c r="D600" s="12" t="s">
        <v>187</v>
      </c>
      <c r="E600" s="13" t="str">
        <f>TRIM(VLOOKUP(G600,'Ref-ALL NIST 800-53 Controls'!A:F,6,FALSE))</f>
        <v>HARDWARE SEPARATION</v>
      </c>
      <c r="F600" s="55">
        <v>1</v>
      </c>
      <c r="G600" s="2" t="str">
        <f t="shared" si="54"/>
        <v>SC-3-1</v>
      </c>
      <c r="H600" s="17" t="s">
        <v>609</v>
      </c>
      <c r="I600" s="13" t="str">
        <f t="shared" si="56"/>
        <v>N</v>
      </c>
      <c r="J600" s="13"/>
      <c r="K600" s="13" t="str">
        <f>_xlfn.IFNA(VLOOKUP(G600,'Ref-LI-SaaS Baseline'!$D$2:$G$128,3,FALSE),"")</f>
        <v/>
      </c>
      <c r="L600" s="13" t="str">
        <f t="shared" si="57"/>
        <v>N</v>
      </c>
      <c r="M600" s="13" t="str">
        <f>IFERROR(VLOOKUP(G600,'Important Notes'!I:I,1,FALSE)," ")</f>
        <v xml:space="preserve"> </v>
      </c>
      <c r="N600" s="13" t="str">
        <f t="shared" si="58"/>
        <v>N</v>
      </c>
      <c r="O600" s="13" t="str">
        <f>IFERROR(VLOOKUP(G600,'Important Notes'!D:D,1,FALSE)," ")</f>
        <v xml:space="preserve"> </v>
      </c>
      <c r="P600" s="13" t="str">
        <f>VLOOKUP(D600,'Ref-NIST 800-53 (Rev. 4)'!A:D,4,FALSE)</f>
        <v>P1</v>
      </c>
      <c r="Q600" s="13" t="s">
        <v>1152</v>
      </c>
    </row>
    <row r="601" spans="1:17">
      <c r="A601" s="13" t="str">
        <f t="shared" si="55"/>
        <v>SC</v>
      </c>
      <c r="B601" s="13" t="str">
        <f>VLOOKUP(A601,'Ref-Families'!A:B,2,FALSE)</f>
        <v xml:space="preserve"> System and Communications Protection</v>
      </c>
      <c r="C601" s="13" t="str">
        <f>TRIM(VLOOKUP(D601,'Ref-NIST 800-53 (Rev. 4)'!A:C,3,FALSE))</f>
        <v>SECURITY FUNCTION ISOLATION</v>
      </c>
      <c r="D601" s="12" t="s">
        <v>187</v>
      </c>
      <c r="E601" s="13" t="str">
        <f>TRIM(VLOOKUP(G601,'Ref-ALL NIST 800-53 Controls'!A:F,6,FALSE))</f>
        <v>ACCESS / FLOW CONTROL FUNCTIONS</v>
      </c>
      <c r="F601" s="55">
        <v>2</v>
      </c>
      <c r="G601" s="2" t="str">
        <f t="shared" si="54"/>
        <v>SC-3-2</v>
      </c>
      <c r="H601" s="17" t="s">
        <v>609</v>
      </c>
      <c r="I601" s="13" t="str">
        <f t="shared" si="56"/>
        <v>N</v>
      </c>
      <c r="J601" s="13"/>
      <c r="K601" s="13" t="str">
        <f>_xlfn.IFNA(VLOOKUP(G601,'Ref-LI-SaaS Baseline'!$D$2:$G$128,3,FALSE),"")</f>
        <v/>
      </c>
      <c r="L601" s="13" t="str">
        <f t="shared" si="57"/>
        <v>N</v>
      </c>
      <c r="M601" s="13" t="str">
        <f>IFERROR(VLOOKUP(G601,'Important Notes'!I:I,1,FALSE)," ")</f>
        <v xml:space="preserve"> </v>
      </c>
      <c r="N601" s="13" t="str">
        <f t="shared" si="58"/>
        <v>N</v>
      </c>
      <c r="O601" s="13" t="str">
        <f>IFERROR(VLOOKUP(G601,'Important Notes'!D:D,1,FALSE)," ")</f>
        <v xml:space="preserve"> </v>
      </c>
      <c r="P601" s="13" t="str">
        <f>VLOOKUP(D601,'Ref-NIST 800-53 (Rev. 4)'!A:D,4,FALSE)</f>
        <v>P1</v>
      </c>
      <c r="Q601" s="13" t="s">
        <v>1152</v>
      </c>
    </row>
    <row r="602" spans="1:17">
      <c r="A602" s="13" t="str">
        <f t="shared" si="55"/>
        <v>SC</v>
      </c>
      <c r="B602" s="13" t="str">
        <f>VLOOKUP(A602,'Ref-Families'!A:B,2,FALSE)</f>
        <v xml:space="preserve"> System and Communications Protection</v>
      </c>
      <c r="C602" s="13" t="str">
        <f>TRIM(VLOOKUP(D602,'Ref-NIST 800-53 (Rev. 4)'!A:C,3,FALSE))</f>
        <v>SECURITY FUNCTION ISOLATION</v>
      </c>
      <c r="D602" s="12" t="s">
        <v>187</v>
      </c>
      <c r="E602" s="13" t="str">
        <f>TRIM(VLOOKUP(G602,'Ref-ALL NIST 800-53 Controls'!A:F,6,FALSE))</f>
        <v>MINIMIZE NONSECURITY FUNCTIONALITY</v>
      </c>
      <c r="F602" s="55">
        <v>3</v>
      </c>
      <c r="G602" s="2" t="str">
        <f t="shared" si="54"/>
        <v>SC-3-3</v>
      </c>
      <c r="H602" s="17" t="s">
        <v>609</v>
      </c>
      <c r="I602" s="13" t="str">
        <f t="shared" si="56"/>
        <v>N</v>
      </c>
      <c r="J602" s="13"/>
      <c r="K602" s="13" t="str">
        <f>_xlfn.IFNA(VLOOKUP(G602,'Ref-LI-SaaS Baseline'!$D$2:$G$128,3,FALSE),"")</f>
        <v/>
      </c>
      <c r="L602" s="13" t="str">
        <f t="shared" si="57"/>
        <v>N</v>
      </c>
      <c r="M602" s="13" t="str">
        <f>IFERROR(VLOOKUP(G602,'Important Notes'!I:I,1,FALSE)," ")</f>
        <v xml:space="preserve"> </v>
      </c>
      <c r="N602" s="13" t="str">
        <f t="shared" si="58"/>
        <v>N</v>
      </c>
      <c r="O602" s="13" t="str">
        <f>IFERROR(VLOOKUP(G602,'Important Notes'!D:D,1,FALSE)," ")</f>
        <v xml:space="preserve"> </v>
      </c>
      <c r="P602" s="13" t="str">
        <f>VLOOKUP(D602,'Ref-NIST 800-53 (Rev. 4)'!A:D,4,FALSE)</f>
        <v>P1</v>
      </c>
      <c r="Q602" s="13" t="s">
        <v>1152</v>
      </c>
    </row>
    <row r="603" spans="1:17">
      <c r="A603" s="13" t="str">
        <f t="shared" si="55"/>
        <v>SC</v>
      </c>
      <c r="B603" s="13" t="str">
        <f>VLOOKUP(A603,'Ref-Families'!A:B,2,FALSE)</f>
        <v xml:space="preserve"> System and Communications Protection</v>
      </c>
      <c r="C603" s="13" t="str">
        <f>TRIM(VLOOKUP(D603,'Ref-NIST 800-53 (Rev. 4)'!A:C,3,FALSE))</f>
        <v>SECURITY FUNCTION ISOLATION</v>
      </c>
      <c r="D603" s="12" t="s">
        <v>187</v>
      </c>
      <c r="E603" s="13" t="str">
        <f>TRIM(VLOOKUP(G603,'Ref-ALL NIST 800-53 Controls'!A:F,6,FALSE))</f>
        <v>MODULE COUPLING AND COHESIVENESS</v>
      </c>
      <c r="F603" s="55">
        <v>4</v>
      </c>
      <c r="G603" s="2" t="str">
        <f t="shared" si="54"/>
        <v>SC-3-4</v>
      </c>
      <c r="H603" s="17" t="s">
        <v>609</v>
      </c>
      <c r="I603" s="13" t="str">
        <f t="shared" si="56"/>
        <v>N</v>
      </c>
      <c r="J603" s="13"/>
      <c r="K603" s="13" t="str">
        <f>_xlfn.IFNA(VLOOKUP(G603,'Ref-LI-SaaS Baseline'!$D$2:$G$128,3,FALSE),"")</f>
        <v/>
      </c>
      <c r="L603" s="13" t="str">
        <f t="shared" si="57"/>
        <v>N</v>
      </c>
      <c r="M603" s="13" t="str">
        <f>IFERROR(VLOOKUP(G603,'Important Notes'!I:I,1,FALSE)," ")</f>
        <v xml:space="preserve"> </v>
      </c>
      <c r="N603" s="13" t="str">
        <f t="shared" si="58"/>
        <v>N</v>
      </c>
      <c r="O603" s="13" t="str">
        <f>IFERROR(VLOOKUP(G603,'Important Notes'!D:D,1,FALSE)," ")</f>
        <v xml:space="preserve"> </v>
      </c>
      <c r="P603" s="13" t="str">
        <f>VLOOKUP(D603,'Ref-NIST 800-53 (Rev. 4)'!A:D,4,FALSE)</f>
        <v>P1</v>
      </c>
      <c r="Q603" s="13" t="s">
        <v>1152</v>
      </c>
    </row>
    <row r="604" spans="1:17">
      <c r="A604" s="13" t="str">
        <f t="shared" si="55"/>
        <v>SC</v>
      </c>
      <c r="B604" s="13" t="str">
        <f>VLOOKUP(A604,'Ref-Families'!A:B,2,FALSE)</f>
        <v xml:space="preserve"> System and Communications Protection</v>
      </c>
      <c r="C604" s="13" t="str">
        <f>TRIM(VLOOKUP(D604,'Ref-NIST 800-53 (Rev. 4)'!A:C,3,FALSE))</f>
        <v>SECURITY FUNCTION ISOLATION</v>
      </c>
      <c r="D604" s="12" t="s">
        <v>187</v>
      </c>
      <c r="E604" s="13" t="str">
        <f>TRIM(VLOOKUP(G604,'Ref-ALL NIST 800-53 Controls'!A:F,6,FALSE))</f>
        <v>LAYERED STRUCTURES</v>
      </c>
      <c r="F604" s="55">
        <v>5</v>
      </c>
      <c r="G604" s="2" t="str">
        <f t="shared" si="54"/>
        <v>SC-3-5</v>
      </c>
      <c r="H604" s="17" t="s">
        <v>609</v>
      </c>
      <c r="I604" s="13" t="str">
        <f t="shared" si="56"/>
        <v>N</v>
      </c>
      <c r="J604" s="13"/>
      <c r="K604" s="13" t="str">
        <f>_xlfn.IFNA(VLOOKUP(G604,'Ref-LI-SaaS Baseline'!$D$2:$G$128,3,FALSE),"")</f>
        <v/>
      </c>
      <c r="L604" s="13" t="str">
        <f t="shared" si="57"/>
        <v>N</v>
      </c>
      <c r="M604" s="13" t="str">
        <f>IFERROR(VLOOKUP(G604,'Important Notes'!I:I,1,FALSE)," ")</f>
        <v xml:space="preserve"> </v>
      </c>
      <c r="N604" s="13" t="str">
        <f t="shared" si="58"/>
        <v>N</v>
      </c>
      <c r="O604" s="13" t="str">
        <f>IFERROR(VLOOKUP(G604,'Important Notes'!D:D,1,FALSE)," ")</f>
        <v xml:space="preserve"> </v>
      </c>
      <c r="P604" s="13" t="str">
        <f>VLOOKUP(D604,'Ref-NIST 800-53 (Rev. 4)'!A:D,4,FALSE)</f>
        <v>P1</v>
      </c>
      <c r="Q604" s="13" t="s">
        <v>1152</v>
      </c>
    </row>
    <row r="605" spans="1:17">
      <c r="A605" s="13" t="str">
        <f t="shared" si="55"/>
        <v>SC</v>
      </c>
      <c r="B605" s="13" t="str">
        <f>VLOOKUP(A605,'Ref-Families'!A:B,2,FALSE)</f>
        <v xml:space="preserve"> System and Communications Protection</v>
      </c>
      <c r="C605" s="13" t="str">
        <f>TRIM(VLOOKUP(D605,'Ref-NIST 800-53 (Rev. 4)'!A:C,3,FALSE))</f>
        <v>INFORMATION IN SHARED RESOURCES</v>
      </c>
      <c r="D605" s="12" t="s">
        <v>197</v>
      </c>
      <c r="E605" s="13" t="str">
        <f>TRIM(VLOOKUP(G605,'Ref-ALL NIST 800-53 Controls'!A:F,6,FALSE))</f>
        <v/>
      </c>
      <c r="F605" s="55">
        <v>0</v>
      </c>
      <c r="G605" s="2" t="str">
        <f t="shared" si="54"/>
        <v>SC-4-0</v>
      </c>
      <c r="H605" s="17" t="s">
        <v>721</v>
      </c>
      <c r="I605" s="13" t="str">
        <f t="shared" si="56"/>
        <v>N</v>
      </c>
      <c r="J605" s="13"/>
      <c r="K605" s="13" t="str">
        <f>_xlfn.IFNA(VLOOKUP(G605,'Ref-LI-SaaS Baseline'!$D$2:$G$128,3,FALSE),"")</f>
        <v/>
      </c>
      <c r="L605" s="13" t="str">
        <f t="shared" si="57"/>
        <v>Y</v>
      </c>
      <c r="M605" s="13" t="str">
        <f>IFERROR(VLOOKUP(G605,'Important Notes'!I:I,1,FALSE)," ")</f>
        <v>SC-4-0</v>
      </c>
      <c r="N605" s="13" t="str">
        <f t="shared" si="58"/>
        <v>Y</v>
      </c>
      <c r="O605" s="13" t="str">
        <f>IFERROR(VLOOKUP(G605,'Important Notes'!D:D,1,FALSE)," ")</f>
        <v>SC-4-0</v>
      </c>
      <c r="P605" s="13" t="str">
        <f>VLOOKUP(D605,'Ref-NIST 800-53 (Rev. 4)'!A:D,4,FALSE)</f>
        <v>P1</v>
      </c>
      <c r="Q605" s="13" t="s">
        <v>1152</v>
      </c>
    </row>
    <row r="606" spans="1:17">
      <c r="A606" s="13" t="str">
        <f t="shared" si="55"/>
        <v>SC</v>
      </c>
      <c r="B606" s="13" t="str">
        <f>VLOOKUP(A606,'Ref-Families'!A:B,2,FALSE)</f>
        <v xml:space="preserve"> System and Communications Protection</v>
      </c>
      <c r="C606" s="13" t="str">
        <f>TRIM(VLOOKUP(D606,'Ref-NIST 800-53 (Rev. 4)'!A:C,3,FALSE))</f>
        <v>INFORMATION IN SHARED RESOURCES</v>
      </c>
      <c r="D606" s="12" t="s">
        <v>197</v>
      </c>
      <c r="E606" s="13" t="str">
        <f>TRIM(VLOOKUP(G606,'Ref-ALL NIST 800-53 Controls'!A:F,6,FALSE))</f>
        <v>SECURITY LEVELS</v>
      </c>
      <c r="F606" s="55">
        <v>1</v>
      </c>
      <c r="G606" s="2" t="str">
        <f t="shared" si="54"/>
        <v>SC-4-1</v>
      </c>
      <c r="H606" s="17" t="s">
        <v>611</v>
      </c>
      <c r="I606" s="13" t="str">
        <f t="shared" si="56"/>
        <v>N</v>
      </c>
      <c r="J606" s="13"/>
      <c r="K606" s="13" t="str">
        <f>_xlfn.IFNA(VLOOKUP(G606,'Ref-LI-SaaS Baseline'!$D$2:$G$128,3,FALSE),"")</f>
        <v/>
      </c>
      <c r="L606" s="13" t="str">
        <f t="shared" si="57"/>
        <v>N</v>
      </c>
      <c r="M606" s="13" t="str">
        <f>IFERROR(VLOOKUP(G606,'Important Notes'!I:I,1,FALSE)," ")</f>
        <v xml:space="preserve"> </v>
      </c>
      <c r="N606" s="13" t="str">
        <f t="shared" si="58"/>
        <v>N</v>
      </c>
      <c r="O606" s="13" t="str">
        <f>IFERROR(VLOOKUP(G606,'Important Notes'!D:D,1,FALSE)," ")</f>
        <v xml:space="preserve"> </v>
      </c>
      <c r="P606" s="13" t="str">
        <f>VLOOKUP(D606,'Ref-NIST 800-53 (Rev. 4)'!A:D,4,FALSE)</f>
        <v>P1</v>
      </c>
      <c r="Q606" s="13" t="s">
        <v>1152</v>
      </c>
    </row>
    <row r="607" spans="1:17">
      <c r="A607" s="13" t="str">
        <f t="shared" si="55"/>
        <v>SC</v>
      </c>
      <c r="B607" s="13" t="str">
        <f>VLOOKUP(A607,'Ref-Families'!A:B,2,FALSE)</f>
        <v xml:space="preserve"> System and Communications Protection</v>
      </c>
      <c r="C607" s="13" t="str">
        <f>TRIM(VLOOKUP(D607,'Ref-NIST 800-53 (Rev. 4)'!A:C,3,FALSE))</f>
        <v>INFORMATION IN SHARED RESOURCES</v>
      </c>
      <c r="D607" s="12" t="s">
        <v>197</v>
      </c>
      <c r="E607" s="13" t="str">
        <f>TRIM(VLOOKUP(G607,'Ref-ALL NIST 800-53 Controls'!A:F,6,FALSE))</f>
        <v>PERIODS PROCESSING</v>
      </c>
      <c r="F607" s="55">
        <v>2</v>
      </c>
      <c r="G607" s="2" t="str">
        <f t="shared" si="54"/>
        <v>SC-4-2</v>
      </c>
      <c r="H607" s="17" t="s">
        <v>609</v>
      </c>
      <c r="I607" s="13" t="str">
        <f t="shared" si="56"/>
        <v>N</v>
      </c>
      <c r="J607" s="13"/>
      <c r="K607" s="13" t="str">
        <f>_xlfn.IFNA(VLOOKUP(G607,'Ref-LI-SaaS Baseline'!$D$2:$G$128,3,FALSE),"")</f>
        <v/>
      </c>
      <c r="L607" s="13" t="str">
        <f t="shared" si="57"/>
        <v>N</v>
      </c>
      <c r="M607" s="13" t="str">
        <f>IFERROR(VLOOKUP(G607,'Important Notes'!I:I,1,FALSE)," ")</f>
        <v xml:space="preserve"> </v>
      </c>
      <c r="N607" s="13" t="str">
        <f t="shared" si="58"/>
        <v>N</v>
      </c>
      <c r="O607" s="13" t="str">
        <f>IFERROR(VLOOKUP(G607,'Important Notes'!D:D,1,FALSE)," ")</f>
        <v xml:space="preserve"> </v>
      </c>
      <c r="P607" s="13" t="str">
        <f>VLOOKUP(D607,'Ref-NIST 800-53 (Rev. 4)'!A:D,4,FALSE)</f>
        <v>P1</v>
      </c>
      <c r="Q607" s="13" t="s">
        <v>1152</v>
      </c>
    </row>
    <row r="608" spans="1:17">
      <c r="A608" s="13" t="str">
        <f t="shared" si="55"/>
        <v>SC</v>
      </c>
      <c r="B608" s="13" t="str">
        <f>VLOOKUP(A608,'Ref-Families'!A:B,2,FALSE)</f>
        <v xml:space="preserve"> System and Communications Protection</v>
      </c>
      <c r="C608" s="13" t="str">
        <f>TRIM(VLOOKUP(D608,'Ref-NIST 800-53 (Rev. 4)'!A:C,3,FALSE))</f>
        <v>DENIAL OF SERVICE PROTECTION</v>
      </c>
      <c r="D608" s="12" t="s">
        <v>190</v>
      </c>
      <c r="E608" s="13" t="str">
        <f>TRIM(VLOOKUP(G608,'Ref-ALL NIST 800-53 Controls'!A:F,6,FALSE))</f>
        <v/>
      </c>
      <c r="F608" s="55">
        <v>0</v>
      </c>
      <c r="G608" s="2" t="str">
        <f t="shared" si="54"/>
        <v>SC-5-0</v>
      </c>
      <c r="H608" s="17" t="s">
        <v>722</v>
      </c>
      <c r="I608" s="13" t="str">
        <f t="shared" si="56"/>
        <v>Y</v>
      </c>
      <c r="J608" s="13" t="str">
        <f t="shared" si="59"/>
        <v>SC-5-0</v>
      </c>
      <c r="K608" s="13" t="str">
        <f>_xlfn.IFNA(VLOOKUP(G608,'Ref-LI-SaaS Baseline'!$D$2:$G$128,3,FALSE),"")</f>
        <v>Document and Assess (Conditional)</v>
      </c>
      <c r="L608" s="13" t="str">
        <f t="shared" si="57"/>
        <v>Y</v>
      </c>
      <c r="M608" s="13" t="str">
        <f>IFERROR(VLOOKUP(G608,'Important Notes'!I:I,1,FALSE)," ")</f>
        <v>SC-5-0</v>
      </c>
      <c r="N608" s="13" t="str">
        <f t="shared" si="58"/>
        <v>Y</v>
      </c>
      <c r="O608" s="13" t="str">
        <f>IFERROR(VLOOKUP(G608,'Important Notes'!D:D,1,FALSE)," ")</f>
        <v>SC-5-0</v>
      </c>
      <c r="P608" s="13" t="str">
        <f>VLOOKUP(D608,'Ref-NIST 800-53 (Rev. 4)'!A:D,4,FALSE)</f>
        <v>P1</v>
      </c>
      <c r="Q608" s="13" t="s">
        <v>1152</v>
      </c>
    </row>
    <row r="609" spans="1:17">
      <c r="A609" s="13" t="str">
        <f t="shared" si="55"/>
        <v>SC</v>
      </c>
      <c r="B609" s="13" t="str">
        <f>VLOOKUP(A609,'Ref-Families'!A:B,2,FALSE)</f>
        <v xml:space="preserve"> System and Communications Protection</v>
      </c>
      <c r="C609" s="13" t="str">
        <f>TRIM(VLOOKUP(D609,'Ref-NIST 800-53 (Rev. 4)'!A:C,3,FALSE))</f>
        <v>DENIAL OF SERVICE PROTECTION</v>
      </c>
      <c r="D609" s="12" t="s">
        <v>190</v>
      </c>
      <c r="E609" s="13" t="str">
        <f>TRIM(VLOOKUP(G609,'Ref-ALL NIST 800-53 Controls'!A:F,6,FALSE))</f>
        <v>RESTRICT INTERNAL USERS</v>
      </c>
      <c r="F609" s="55">
        <v>1</v>
      </c>
      <c r="G609" s="2" t="str">
        <f t="shared" si="54"/>
        <v>SC-5-1</v>
      </c>
      <c r="H609" s="17" t="s">
        <v>609</v>
      </c>
      <c r="I609" s="13" t="str">
        <f t="shared" si="56"/>
        <v>N</v>
      </c>
      <c r="J609" s="13"/>
      <c r="K609" s="13" t="str">
        <f>_xlfn.IFNA(VLOOKUP(G609,'Ref-LI-SaaS Baseline'!$D$2:$G$128,3,FALSE),"")</f>
        <v/>
      </c>
      <c r="L609" s="13" t="str">
        <f t="shared" si="57"/>
        <v>N</v>
      </c>
      <c r="M609" s="13" t="str">
        <f>IFERROR(VLOOKUP(G609,'Important Notes'!I:I,1,FALSE)," ")</f>
        <v xml:space="preserve"> </v>
      </c>
      <c r="N609" s="13" t="str">
        <f t="shared" si="58"/>
        <v>N</v>
      </c>
      <c r="O609" s="13" t="str">
        <f>IFERROR(VLOOKUP(G609,'Important Notes'!D:D,1,FALSE)," ")</f>
        <v xml:space="preserve"> </v>
      </c>
      <c r="P609" s="13" t="str">
        <f>VLOOKUP(D609,'Ref-NIST 800-53 (Rev. 4)'!A:D,4,FALSE)</f>
        <v>P1</v>
      </c>
      <c r="Q609" s="13" t="s">
        <v>1152</v>
      </c>
    </row>
    <row r="610" spans="1:17">
      <c r="A610" s="13" t="str">
        <f t="shared" si="55"/>
        <v>SC</v>
      </c>
      <c r="B610" s="13" t="str">
        <f>VLOOKUP(A610,'Ref-Families'!A:B,2,FALSE)</f>
        <v xml:space="preserve"> System and Communications Protection</v>
      </c>
      <c r="C610" s="13" t="str">
        <f>TRIM(VLOOKUP(D610,'Ref-NIST 800-53 (Rev. 4)'!A:C,3,FALSE))</f>
        <v>DENIAL OF SERVICE PROTECTION</v>
      </c>
      <c r="D610" s="12" t="s">
        <v>190</v>
      </c>
      <c r="E610" s="13" t="str">
        <f>TRIM(VLOOKUP(G610,'Ref-ALL NIST 800-53 Controls'!A:F,6,FALSE))</f>
        <v>EXCESS CAPACITY / BANDWIDTH / REDUNDANCY</v>
      </c>
      <c r="F610" s="55">
        <v>2</v>
      </c>
      <c r="G610" s="2" t="str">
        <f t="shared" si="54"/>
        <v>SC-5-2</v>
      </c>
      <c r="H610" s="17" t="s">
        <v>609</v>
      </c>
      <c r="I610" s="13" t="str">
        <f t="shared" si="56"/>
        <v>N</v>
      </c>
      <c r="J610" s="13"/>
      <c r="K610" s="13" t="str">
        <f>_xlfn.IFNA(VLOOKUP(G610,'Ref-LI-SaaS Baseline'!$D$2:$G$128,3,FALSE),"")</f>
        <v/>
      </c>
      <c r="L610" s="13" t="str">
        <f t="shared" si="57"/>
        <v>N</v>
      </c>
      <c r="M610" s="13" t="str">
        <f>IFERROR(VLOOKUP(G610,'Important Notes'!I:I,1,FALSE)," ")</f>
        <v xml:space="preserve"> </v>
      </c>
      <c r="N610" s="13" t="str">
        <f t="shared" si="58"/>
        <v>N</v>
      </c>
      <c r="O610" s="13" t="str">
        <f>IFERROR(VLOOKUP(G610,'Important Notes'!D:D,1,FALSE)," ")</f>
        <v xml:space="preserve"> </v>
      </c>
      <c r="P610" s="13" t="str">
        <f>VLOOKUP(D610,'Ref-NIST 800-53 (Rev. 4)'!A:D,4,FALSE)</f>
        <v>P1</v>
      </c>
      <c r="Q610" s="13" t="s">
        <v>1152</v>
      </c>
    </row>
    <row r="611" spans="1:17">
      <c r="A611" s="13" t="str">
        <f t="shared" si="55"/>
        <v>SC</v>
      </c>
      <c r="B611" s="13" t="str">
        <f>VLOOKUP(A611,'Ref-Families'!A:B,2,FALSE)</f>
        <v xml:space="preserve"> System and Communications Protection</v>
      </c>
      <c r="C611" s="13" t="str">
        <f>TRIM(VLOOKUP(D611,'Ref-NIST 800-53 (Rev. 4)'!A:C,3,FALSE))</f>
        <v>DENIAL OF SERVICE PROTECTION</v>
      </c>
      <c r="D611" s="12" t="s">
        <v>190</v>
      </c>
      <c r="E611" s="13" t="str">
        <f>TRIM(VLOOKUP(G611,'Ref-ALL NIST 800-53 Controls'!A:F,6,FALSE))</f>
        <v>DETECTION / MONITORING</v>
      </c>
      <c r="F611" s="55">
        <v>3</v>
      </c>
      <c r="G611" s="2" t="str">
        <f t="shared" si="54"/>
        <v>SC-5-3</v>
      </c>
      <c r="H611" s="17" t="s">
        <v>99</v>
      </c>
      <c r="I611" s="13" t="str">
        <f t="shared" si="56"/>
        <v>N</v>
      </c>
      <c r="J611" s="13"/>
      <c r="K611" s="13" t="str">
        <f>_xlfn.IFNA(VLOOKUP(G611,'Ref-LI-SaaS Baseline'!$D$2:$G$128,3,FALSE),"")</f>
        <v/>
      </c>
      <c r="L611" s="13" t="str">
        <f t="shared" si="57"/>
        <v>N</v>
      </c>
      <c r="M611" s="13" t="str">
        <f>IFERROR(VLOOKUP(G611,'Important Notes'!I:I,1,FALSE)," ")</f>
        <v xml:space="preserve"> </v>
      </c>
      <c r="N611" s="13" t="str">
        <f t="shared" si="58"/>
        <v>N</v>
      </c>
      <c r="O611" s="13" t="str">
        <f>IFERROR(VLOOKUP(G611,'Important Notes'!D:D,1,FALSE)," ")</f>
        <v xml:space="preserve"> </v>
      </c>
      <c r="P611" s="13" t="str">
        <f>VLOOKUP(D611,'Ref-NIST 800-53 (Rev. 4)'!A:D,4,FALSE)</f>
        <v>P1</v>
      </c>
      <c r="Q611" s="13" t="s">
        <v>1152</v>
      </c>
    </row>
    <row r="612" spans="1:17">
      <c r="A612" s="13" t="str">
        <f t="shared" si="55"/>
        <v>SC</v>
      </c>
      <c r="B612" s="13" t="str">
        <f>VLOOKUP(A612,'Ref-Families'!A:B,2,FALSE)</f>
        <v xml:space="preserve"> System and Communications Protection</v>
      </c>
      <c r="C612" s="13" t="str">
        <f>TRIM(VLOOKUP(D612,'Ref-NIST 800-53 (Rev. 4)'!A:C,3,FALSE))</f>
        <v>BOUNDARY PROTECTION</v>
      </c>
      <c r="D612" s="12" t="s">
        <v>32</v>
      </c>
      <c r="E612" s="13" t="str">
        <f>TRIM(VLOOKUP(G612,'Ref-ALL NIST 800-53 Controls'!A:F,6,FALSE))</f>
        <v/>
      </c>
      <c r="F612" s="55">
        <v>0</v>
      </c>
      <c r="G612" s="2" t="str">
        <f t="shared" si="54"/>
        <v>SC-7-0</v>
      </c>
      <c r="H612" s="17" t="s">
        <v>723</v>
      </c>
      <c r="I612" s="13" t="str">
        <f t="shared" si="56"/>
        <v>Y</v>
      </c>
      <c r="J612" s="13" t="str">
        <f t="shared" si="59"/>
        <v>SC-7-0</v>
      </c>
      <c r="K612" s="13" t="str">
        <f>_xlfn.IFNA(VLOOKUP(G612,'Ref-LI-SaaS Baseline'!$D$2:$G$128,3,FALSE),"")</f>
        <v>Document and Assess</v>
      </c>
      <c r="L612" s="13" t="str">
        <f t="shared" si="57"/>
        <v>Y</v>
      </c>
      <c r="M612" s="13" t="str">
        <f>IFERROR(VLOOKUP(G612,'Important Notes'!I:I,1,FALSE)," ")</f>
        <v>SC-7-0</v>
      </c>
      <c r="N612" s="13" t="str">
        <f t="shared" si="58"/>
        <v>Y</v>
      </c>
      <c r="O612" s="13" t="str">
        <f>IFERROR(VLOOKUP(G612,'Important Notes'!D:D,1,FALSE)," ")</f>
        <v>SC-7-0</v>
      </c>
      <c r="P612" s="13" t="str">
        <f>VLOOKUP(D612,'Ref-NIST 800-53 (Rev. 4)'!A:D,4,FALSE)</f>
        <v>P1</v>
      </c>
      <c r="Q612" s="13" t="s">
        <v>1152</v>
      </c>
    </row>
    <row r="613" spans="1:17">
      <c r="A613" s="13" t="str">
        <f t="shared" si="55"/>
        <v>SC</v>
      </c>
      <c r="B613" s="13" t="str">
        <f>VLOOKUP(A613,'Ref-Families'!A:B,2,FALSE)</f>
        <v xml:space="preserve"> System and Communications Protection</v>
      </c>
      <c r="C613" s="13" t="str">
        <f>TRIM(VLOOKUP(D613,'Ref-NIST 800-53 (Rev. 4)'!A:C,3,FALSE))</f>
        <v>BOUNDARY PROTECTION</v>
      </c>
      <c r="D613" s="12" t="s">
        <v>32</v>
      </c>
      <c r="E613" s="13" t="str">
        <f>TRIM(VLOOKUP(G613,'Ref-ALL NIST 800-53 Controls'!A:F,6,FALSE))</f>
        <v>PHYSICALLY SEPARATED SUBNETWORKS</v>
      </c>
      <c r="F613" s="55">
        <v>1</v>
      </c>
      <c r="G613" s="2" t="str">
        <f t="shared" si="54"/>
        <v>SC-7-1</v>
      </c>
      <c r="H613" s="17" t="s">
        <v>611</v>
      </c>
      <c r="I613" s="13" t="str">
        <f t="shared" si="56"/>
        <v>N</v>
      </c>
      <c r="J613" s="13"/>
      <c r="K613" s="13" t="str">
        <f>_xlfn.IFNA(VLOOKUP(G613,'Ref-LI-SaaS Baseline'!$D$2:$G$128,3,FALSE),"")</f>
        <v/>
      </c>
      <c r="L613" s="13" t="str">
        <f t="shared" si="57"/>
        <v>N</v>
      </c>
      <c r="M613" s="13" t="str">
        <f>IFERROR(VLOOKUP(G613,'Important Notes'!I:I,1,FALSE)," ")</f>
        <v xml:space="preserve"> </v>
      </c>
      <c r="N613" s="13" t="str">
        <f t="shared" si="58"/>
        <v>N</v>
      </c>
      <c r="O613" s="13" t="str">
        <f>IFERROR(VLOOKUP(G613,'Important Notes'!D:D,1,FALSE)," ")</f>
        <v xml:space="preserve"> </v>
      </c>
      <c r="P613" s="13" t="str">
        <f>VLOOKUP(D613,'Ref-NIST 800-53 (Rev. 4)'!A:D,4,FALSE)</f>
        <v>P1</v>
      </c>
      <c r="Q613" s="13" t="s">
        <v>1152</v>
      </c>
    </row>
    <row r="614" spans="1:17">
      <c r="A614" s="13" t="str">
        <f t="shared" si="55"/>
        <v>SC</v>
      </c>
      <c r="B614" s="13" t="str">
        <f>VLOOKUP(A614,'Ref-Families'!A:B,2,FALSE)</f>
        <v xml:space="preserve"> System and Communications Protection</v>
      </c>
      <c r="C614" s="13" t="str">
        <f>TRIM(VLOOKUP(D614,'Ref-NIST 800-53 (Rev. 4)'!A:C,3,FALSE))</f>
        <v>BOUNDARY PROTECTION</v>
      </c>
      <c r="D614" s="12" t="s">
        <v>32</v>
      </c>
      <c r="E614" s="13" t="str">
        <f>TRIM(VLOOKUP(G614,'Ref-ALL NIST 800-53 Controls'!A:F,6,FALSE))</f>
        <v>PUBLIC ACCESS</v>
      </c>
      <c r="F614" s="55">
        <v>2</v>
      </c>
      <c r="G614" s="2" t="str">
        <f t="shared" si="54"/>
        <v>SC-7-2</v>
      </c>
      <c r="H614" s="17" t="s">
        <v>611</v>
      </c>
      <c r="I614" s="13" t="str">
        <f t="shared" si="56"/>
        <v>N</v>
      </c>
      <c r="J614" s="13"/>
      <c r="K614" s="13" t="str">
        <f>_xlfn.IFNA(VLOOKUP(G614,'Ref-LI-SaaS Baseline'!$D$2:$G$128,3,FALSE),"")</f>
        <v/>
      </c>
      <c r="L614" s="13" t="str">
        <f t="shared" si="57"/>
        <v>N</v>
      </c>
      <c r="M614" s="13" t="str">
        <f>IFERROR(VLOOKUP(G614,'Important Notes'!I:I,1,FALSE)," ")</f>
        <v xml:space="preserve"> </v>
      </c>
      <c r="N614" s="13" t="str">
        <f t="shared" si="58"/>
        <v>N</v>
      </c>
      <c r="O614" s="13" t="str">
        <f>IFERROR(VLOOKUP(G614,'Important Notes'!D:D,1,FALSE)," ")</f>
        <v xml:space="preserve"> </v>
      </c>
      <c r="P614" s="13" t="str">
        <f>VLOOKUP(D614,'Ref-NIST 800-53 (Rev. 4)'!A:D,4,FALSE)</f>
        <v>P1</v>
      </c>
      <c r="Q614" s="13" t="s">
        <v>1152</v>
      </c>
    </row>
    <row r="615" spans="1:17">
      <c r="A615" s="13" t="str">
        <f t="shared" si="55"/>
        <v>SC</v>
      </c>
      <c r="B615" s="13" t="str">
        <f>VLOOKUP(A615,'Ref-Families'!A:B,2,FALSE)</f>
        <v xml:space="preserve"> System and Communications Protection</v>
      </c>
      <c r="C615" s="13" t="str">
        <f>TRIM(VLOOKUP(D615,'Ref-NIST 800-53 (Rev. 4)'!A:C,3,FALSE))</f>
        <v>BOUNDARY PROTECTION</v>
      </c>
      <c r="D615" s="12" t="s">
        <v>32</v>
      </c>
      <c r="E615" s="13" t="str">
        <f>TRIM(VLOOKUP(G615,'Ref-ALL NIST 800-53 Controls'!A:F,6,FALSE))</f>
        <v>ACCESS POINTS</v>
      </c>
      <c r="F615" s="55">
        <v>3</v>
      </c>
      <c r="G615" s="2" t="str">
        <f t="shared" si="54"/>
        <v>SC-7-3</v>
      </c>
      <c r="H615" s="17" t="s">
        <v>609</v>
      </c>
      <c r="I615" s="13" t="str">
        <f t="shared" si="56"/>
        <v>N</v>
      </c>
      <c r="J615" s="13"/>
      <c r="K615" s="13" t="str">
        <f>_xlfn.IFNA(VLOOKUP(G615,'Ref-LI-SaaS Baseline'!$D$2:$G$128,3,FALSE),"")</f>
        <v/>
      </c>
      <c r="L615" s="13" t="str">
        <f t="shared" si="57"/>
        <v>Y</v>
      </c>
      <c r="M615" s="13" t="str">
        <f>IFERROR(VLOOKUP(G615,'Important Notes'!I:I,1,FALSE)," ")</f>
        <v>SC-7-3</v>
      </c>
      <c r="N615" s="13" t="str">
        <f t="shared" si="58"/>
        <v>Y</v>
      </c>
      <c r="O615" s="13" t="str">
        <f>IFERROR(VLOOKUP(G615,'Important Notes'!D:D,1,FALSE)," ")</f>
        <v>SC-7-3</v>
      </c>
      <c r="P615" s="13" t="str">
        <f>VLOOKUP(D615,'Ref-NIST 800-53 (Rev. 4)'!A:D,4,FALSE)</f>
        <v>P1</v>
      </c>
      <c r="Q615" s="13" t="s">
        <v>1152</v>
      </c>
    </row>
    <row r="616" spans="1:17">
      <c r="A616" s="13" t="str">
        <f t="shared" si="55"/>
        <v>SC</v>
      </c>
      <c r="B616" s="13" t="str">
        <f>VLOOKUP(A616,'Ref-Families'!A:B,2,FALSE)</f>
        <v xml:space="preserve"> System and Communications Protection</v>
      </c>
      <c r="C616" s="13" t="str">
        <f>TRIM(VLOOKUP(D616,'Ref-NIST 800-53 (Rev. 4)'!A:C,3,FALSE))</f>
        <v>BOUNDARY PROTECTION</v>
      </c>
      <c r="D616" s="12" t="s">
        <v>32</v>
      </c>
      <c r="E616" s="13" t="str">
        <f>TRIM(VLOOKUP(G616,'Ref-ALL NIST 800-53 Controls'!A:F,6,FALSE))</f>
        <v>EXTERNAL TELECOMMUNICATIONS SERVICES</v>
      </c>
      <c r="F616" s="55">
        <v>4</v>
      </c>
      <c r="G616" s="2" t="str">
        <f t="shared" si="54"/>
        <v>SC-7-4</v>
      </c>
      <c r="H616" s="17" t="s">
        <v>191</v>
      </c>
      <c r="I616" s="13" t="str">
        <f t="shared" si="56"/>
        <v>N</v>
      </c>
      <c r="J616" s="13"/>
      <c r="K616" s="13" t="str">
        <f>_xlfn.IFNA(VLOOKUP(G616,'Ref-LI-SaaS Baseline'!$D$2:$G$128,3,FALSE),"")</f>
        <v/>
      </c>
      <c r="L616" s="13" t="str">
        <f t="shared" si="57"/>
        <v>Y</v>
      </c>
      <c r="M616" s="13" t="str">
        <f>IFERROR(VLOOKUP(G616,'Important Notes'!I:I,1,FALSE)," ")</f>
        <v>SC-7-4</v>
      </c>
      <c r="N616" s="13" t="str">
        <f t="shared" si="58"/>
        <v>Y</v>
      </c>
      <c r="O616" s="13" t="str">
        <f>IFERROR(VLOOKUP(G616,'Important Notes'!D:D,1,FALSE)," ")</f>
        <v>SC-7-4</v>
      </c>
      <c r="P616" s="13" t="str">
        <f>VLOOKUP(D616,'Ref-NIST 800-53 (Rev. 4)'!A:D,4,FALSE)</f>
        <v>P1</v>
      </c>
      <c r="Q616" s="13" t="s">
        <v>1152</v>
      </c>
    </row>
    <row r="617" spans="1:17">
      <c r="A617" s="13" t="str">
        <f t="shared" si="55"/>
        <v>SC</v>
      </c>
      <c r="B617" s="13" t="str">
        <f>VLOOKUP(A617,'Ref-Families'!A:B,2,FALSE)</f>
        <v xml:space="preserve"> System and Communications Protection</v>
      </c>
      <c r="C617" s="13" t="str">
        <f>TRIM(VLOOKUP(D617,'Ref-NIST 800-53 (Rev. 4)'!A:C,3,FALSE))</f>
        <v>BOUNDARY PROTECTION</v>
      </c>
      <c r="D617" s="12" t="s">
        <v>32</v>
      </c>
      <c r="E617" s="13" t="str">
        <f>TRIM(VLOOKUP(G617,'Ref-ALL NIST 800-53 Controls'!A:F,6,FALSE))</f>
        <v>DENY BY DEFAULT / ALLOW BY EXCEPTION</v>
      </c>
      <c r="F617" s="55">
        <v>5</v>
      </c>
      <c r="G617" s="2" t="str">
        <f t="shared" si="54"/>
        <v>SC-7-5</v>
      </c>
      <c r="H617" s="17" t="s">
        <v>609</v>
      </c>
      <c r="I617" s="13" t="str">
        <f t="shared" si="56"/>
        <v>N</v>
      </c>
      <c r="J617" s="13"/>
      <c r="K617" s="13" t="str">
        <f>_xlfn.IFNA(VLOOKUP(G617,'Ref-LI-SaaS Baseline'!$D$2:$G$128,3,FALSE),"")</f>
        <v/>
      </c>
      <c r="L617" s="13" t="str">
        <f t="shared" si="57"/>
        <v>Y</v>
      </c>
      <c r="M617" s="13" t="str">
        <f>IFERROR(VLOOKUP(G617,'Important Notes'!I:I,1,FALSE)," ")</f>
        <v>SC-7-5</v>
      </c>
      <c r="N617" s="13" t="str">
        <f t="shared" si="58"/>
        <v>Y</v>
      </c>
      <c r="O617" s="13" t="str">
        <f>IFERROR(VLOOKUP(G617,'Important Notes'!D:D,1,FALSE)," ")</f>
        <v>SC-7-5</v>
      </c>
      <c r="P617" s="13" t="str">
        <f>VLOOKUP(D617,'Ref-NIST 800-53 (Rev. 4)'!A:D,4,FALSE)</f>
        <v>P1</v>
      </c>
      <c r="Q617" s="13" t="s">
        <v>1152</v>
      </c>
    </row>
    <row r="618" spans="1:17">
      <c r="A618" s="13" t="str">
        <f t="shared" si="55"/>
        <v>SC</v>
      </c>
      <c r="B618" s="13" t="str">
        <f>VLOOKUP(A618,'Ref-Families'!A:B,2,FALSE)</f>
        <v xml:space="preserve"> System and Communications Protection</v>
      </c>
      <c r="C618" s="13" t="str">
        <f>TRIM(VLOOKUP(D618,'Ref-NIST 800-53 (Rev. 4)'!A:C,3,FALSE))</f>
        <v>BOUNDARY PROTECTION</v>
      </c>
      <c r="D618" s="12" t="s">
        <v>32</v>
      </c>
      <c r="E618" s="13" t="str">
        <f>TRIM(VLOOKUP(G618,'Ref-ALL NIST 800-53 Controls'!A:F,6,FALSE))</f>
        <v>RESPONSE TO RECOGNIZED FAILURES</v>
      </c>
      <c r="F618" s="55">
        <v>6</v>
      </c>
      <c r="G618" s="2" t="str">
        <f t="shared" si="54"/>
        <v>SC-7-6</v>
      </c>
      <c r="H618" s="17" t="s">
        <v>611</v>
      </c>
      <c r="I618" s="13" t="str">
        <f t="shared" si="56"/>
        <v>N</v>
      </c>
      <c r="J618" s="13"/>
      <c r="K618" s="13" t="str">
        <f>_xlfn.IFNA(VLOOKUP(G618,'Ref-LI-SaaS Baseline'!$D$2:$G$128,3,FALSE),"")</f>
        <v/>
      </c>
      <c r="L618" s="13" t="str">
        <f t="shared" si="57"/>
        <v>N</v>
      </c>
      <c r="M618" s="13" t="str">
        <f>IFERROR(VLOOKUP(G618,'Important Notes'!I:I,1,FALSE)," ")</f>
        <v xml:space="preserve"> </v>
      </c>
      <c r="N618" s="13" t="str">
        <f t="shared" si="58"/>
        <v>N</v>
      </c>
      <c r="O618" s="13" t="str">
        <f>IFERROR(VLOOKUP(G618,'Important Notes'!D:D,1,FALSE)," ")</f>
        <v xml:space="preserve"> </v>
      </c>
      <c r="P618" s="13" t="str">
        <f>VLOOKUP(D618,'Ref-NIST 800-53 (Rev. 4)'!A:D,4,FALSE)</f>
        <v>P1</v>
      </c>
      <c r="Q618" s="13" t="s">
        <v>1152</v>
      </c>
    </row>
    <row r="619" spans="1:17">
      <c r="A619" s="13" t="str">
        <f t="shared" si="55"/>
        <v>SC</v>
      </c>
      <c r="B619" s="13" t="str">
        <f>VLOOKUP(A619,'Ref-Families'!A:B,2,FALSE)</f>
        <v xml:space="preserve"> System and Communications Protection</v>
      </c>
      <c r="C619" s="13" t="str">
        <f>TRIM(VLOOKUP(D619,'Ref-NIST 800-53 (Rev. 4)'!A:C,3,FALSE))</f>
        <v>BOUNDARY PROTECTION</v>
      </c>
      <c r="D619" s="12" t="s">
        <v>32</v>
      </c>
      <c r="E619" s="13" t="str">
        <f>TRIM(VLOOKUP(G619,'Ref-ALL NIST 800-53 Controls'!A:F,6,FALSE))</f>
        <v>PREVENT SPLIT TUNNELING FOR REMOTE DEVICES</v>
      </c>
      <c r="F619" s="55">
        <v>7</v>
      </c>
      <c r="G619" s="2" t="str">
        <f t="shared" si="54"/>
        <v>SC-7-7</v>
      </c>
      <c r="H619" s="17" t="s">
        <v>609</v>
      </c>
      <c r="I619" s="13" t="str">
        <f t="shared" si="56"/>
        <v>N</v>
      </c>
      <c r="J619" s="13"/>
      <c r="K619" s="13" t="str">
        <f>_xlfn.IFNA(VLOOKUP(G619,'Ref-LI-SaaS Baseline'!$D$2:$G$128,3,FALSE),"")</f>
        <v/>
      </c>
      <c r="L619" s="13" t="str">
        <f t="shared" si="57"/>
        <v>Y</v>
      </c>
      <c r="M619" s="13" t="str">
        <f>IFERROR(VLOOKUP(G619,'Important Notes'!I:I,1,FALSE)," ")</f>
        <v>SC-7-7</v>
      </c>
      <c r="N619" s="13" t="str">
        <f t="shared" si="58"/>
        <v>Y</v>
      </c>
      <c r="O619" s="13" t="str">
        <f>IFERROR(VLOOKUP(G619,'Important Notes'!D:D,1,FALSE)," ")</f>
        <v>SC-7-7</v>
      </c>
      <c r="P619" s="13" t="str">
        <f>VLOOKUP(D619,'Ref-NIST 800-53 (Rev. 4)'!A:D,4,FALSE)</f>
        <v>P1</v>
      </c>
      <c r="Q619" s="13" t="s">
        <v>1152</v>
      </c>
    </row>
    <row r="620" spans="1:17">
      <c r="A620" s="13" t="str">
        <f t="shared" si="55"/>
        <v>SC</v>
      </c>
      <c r="B620" s="13" t="str">
        <f>VLOOKUP(A620,'Ref-Families'!A:B,2,FALSE)</f>
        <v xml:space="preserve"> System and Communications Protection</v>
      </c>
      <c r="C620" s="13" t="str">
        <f>TRIM(VLOOKUP(D620,'Ref-NIST 800-53 (Rev. 4)'!A:C,3,FALSE))</f>
        <v>BOUNDARY PROTECTION</v>
      </c>
      <c r="D620" s="12" t="s">
        <v>32</v>
      </c>
      <c r="E620" s="13" t="str">
        <f>TRIM(VLOOKUP(G620,'Ref-ALL NIST 800-53 Controls'!A:F,6,FALSE))</f>
        <v>ROUTE TRAFFIC TO AUTHENTICATED PROXY SERVERS</v>
      </c>
      <c r="F620" s="55">
        <v>8</v>
      </c>
      <c r="G620" s="2" t="str">
        <f t="shared" si="54"/>
        <v>SC-7-8</v>
      </c>
      <c r="H620" s="17" t="s">
        <v>192</v>
      </c>
      <c r="I620" s="13" t="str">
        <f t="shared" si="56"/>
        <v>N</v>
      </c>
      <c r="J620" s="13"/>
      <c r="K620" s="13" t="str">
        <f>_xlfn.IFNA(VLOOKUP(G620,'Ref-LI-SaaS Baseline'!$D$2:$G$128,3,FALSE),"")</f>
        <v/>
      </c>
      <c r="L620" s="13" t="str">
        <f t="shared" si="57"/>
        <v>Y</v>
      </c>
      <c r="M620" s="13" t="str">
        <f>IFERROR(VLOOKUP(G620,'Important Notes'!I:I,1,FALSE)," ")</f>
        <v>SC-7-8</v>
      </c>
      <c r="N620" s="13" t="str">
        <f t="shared" si="58"/>
        <v>Y</v>
      </c>
      <c r="O620" s="13" t="str">
        <f>IFERROR(VLOOKUP(G620,'Important Notes'!D:D,1,FALSE)," ")</f>
        <v>SC-7-8</v>
      </c>
      <c r="P620" s="13" t="str">
        <f>VLOOKUP(D620,'Ref-NIST 800-53 (Rev. 4)'!A:D,4,FALSE)</f>
        <v>P1</v>
      </c>
      <c r="Q620" s="13" t="s">
        <v>1152</v>
      </c>
    </row>
    <row r="621" spans="1:17">
      <c r="A621" s="13" t="str">
        <f t="shared" si="55"/>
        <v>SC</v>
      </c>
      <c r="B621" s="13" t="str">
        <f>VLOOKUP(A621,'Ref-Families'!A:B,2,FALSE)</f>
        <v xml:space="preserve"> System and Communications Protection</v>
      </c>
      <c r="C621" s="13" t="str">
        <f>TRIM(VLOOKUP(D621,'Ref-NIST 800-53 (Rev. 4)'!A:C,3,FALSE))</f>
        <v>BOUNDARY PROTECTION</v>
      </c>
      <c r="D621" s="12" t="s">
        <v>32</v>
      </c>
      <c r="E621" s="13" t="str">
        <f>TRIM(VLOOKUP(G621,'Ref-ALL NIST 800-53 Controls'!A:F,6,FALSE))</f>
        <v>RESTRICT THREATENING OUTGOING COMMUNICATIONS TRAFFIC</v>
      </c>
      <c r="F621" s="55">
        <v>9</v>
      </c>
      <c r="G621" s="2" t="str">
        <f t="shared" si="54"/>
        <v>SC-7-9</v>
      </c>
      <c r="H621" s="17" t="s">
        <v>193</v>
      </c>
      <c r="I621" s="13" t="str">
        <f t="shared" si="56"/>
        <v>N</v>
      </c>
      <c r="J621" s="13"/>
      <c r="K621" s="13" t="str">
        <f>_xlfn.IFNA(VLOOKUP(G621,'Ref-LI-SaaS Baseline'!$D$2:$G$128,3,FALSE),"")</f>
        <v/>
      </c>
      <c r="L621" s="13" t="str">
        <f t="shared" si="57"/>
        <v>N</v>
      </c>
      <c r="M621" s="13" t="str">
        <f>IFERROR(VLOOKUP(G621,'Important Notes'!I:I,1,FALSE)," ")</f>
        <v xml:space="preserve"> </v>
      </c>
      <c r="N621" s="13" t="str">
        <f t="shared" si="58"/>
        <v>N</v>
      </c>
      <c r="O621" s="13" t="str">
        <f>IFERROR(VLOOKUP(G621,'Important Notes'!D:D,1,FALSE)," ")</f>
        <v xml:space="preserve"> </v>
      </c>
      <c r="P621" s="13" t="str">
        <f>VLOOKUP(D621,'Ref-NIST 800-53 (Rev. 4)'!A:D,4,FALSE)</f>
        <v>P1</v>
      </c>
      <c r="Q621" s="13" t="s">
        <v>1152</v>
      </c>
    </row>
    <row r="622" spans="1:17">
      <c r="A622" s="13" t="str">
        <f t="shared" si="55"/>
        <v>SC</v>
      </c>
      <c r="B622" s="13" t="str">
        <f>VLOOKUP(A622,'Ref-Families'!A:B,2,FALSE)</f>
        <v xml:space="preserve"> System and Communications Protection</v>
      </c>
      <c r="C622" s="13" t="str">
        <f>TRIM(VLOOKUP(D622,'Ref-NIST 800-53 (Rev. 4)'!A:C,3,FALSE))</f>
        <v>BOUNDARY PROTECTION</v>
      </c>
      <c r="D622" s="12" t="s">
        <v>32</v>
      </c>
      <c r="E622" s="13" t="str">
        <f>TRIM(VLOOKUP(G622,'Ref-ALL NIST 800-53 Controls'!A:F,6,FALSE))</f>
        <v>PREVENT UNAUTHORIZED EXFILTRATION</v>
      </c>
      <c r="F622" s="55">
        <v>10</v>
      </c>
      <c r="G622" s="2" t="str">
        <f t="shared" si="54"/>
        <v>SC-7-10</v>
      </c>
      <c r="H622" s="17" t="s">
        <v>17</v>
      </c>
      <c r="I622" s="13" t="str">
        <f t="shared" si="56"/>
        <v>N</v>
      </c>
      <c r="J622" s="13"/>
      <c r="K622" s="13" t="str">
        <f>_xlfn.IFNA(VLOOKUP(G622,'Ref-LI-SaaS Baseline'!$D$2:$G$128,3,FALSE),"")</f>
        <v/>
      </c>
      <c r="L622" s="13" t="str">
        <f t="shared" si="57"/>
        <v>N</v>
      </c>
      <c r="M622" s="13" t="str">
        <f>IFERROR(VLOOKUP(G622,'Important Notes'!I:I,1,FALSE)," ")</f>
        <v xml:space="preserve"> </v>
      </c>
      <c r="N622" s="13" t="str">
        <f t="shared" si="58"/>
        <v>Y</v>
      </c>
      <c r="O622" s="13" t="str">
        <f>IFERROR(VLOOKUP(G622,'Important Notes'!D:D,1,FALSE)," ")</f>
        <v>SC-7-10</v>
      </c>
      <c r="P622" s="13" t="str">
        <f>VLOOKUP(D622,'Ref-NIST 800-53 (Rev. 4)'!A:D,4,FALSE)</f>
        <v>P1</v>
      </c>
      <c r="Q622" s="13" t="s">
        <v>1152</v>
      </c>
    </row>
    <row r="623" spans="1:17">
      <c r="A623" s="13" t="str">
        <f t="shared" si="55"/>
        <v>SC</v>
      </c>
      <c r="B623" s="13" t="str">
        <f>VLOOKUP(A623,'Ref-Families'!A:B,2,FALSE)</f>
        <v xml:space="preserve"> System and Communications Protection</v>
      </c>
      <c r="C623" s="13" t="str">
        <f>TRIM(VLOOKUP(D623,'Ref-NIST 800-53 (Rev. 4)'!A:C,3,FALSE))</f>
        <v>BOUNDARY PROTECTION</v>
      </c>
      <c r="D623" s="12" t="s">
        <v>32</v>
      </c>
      <c r="E623" s="13" t="str">
        <f>TRIM(VLOOKUP(G623,'Ref-ALL NIST 800-53 Controls'!A:F,6,FALSE))</f>
        <v>RESTRICT INCOMING COMMUNICATIONS TRAFFIC</v>
      </c>
      <c r="F623" s="55">
        <v>11</v>
      </c>
      <c r="G623" s="2" t="str">
        <f t="shared" si="54"/>
        <v>SC-7-11</v>
      </c>
      <c r="H623" s="17" t="s">
        <v>9</v>
      </c>
      <c r="I623" s="13" t="str">
        <f t="shared" si="56"/>
        <v>N</v>
      </c>
      <c r="J623" s="13"/>
      <c r="K623" s="13" t="str">
        <f>_xlfn.IFNA(VLOOKUP(G623,'Ref-LI-SaaS Baseline'!$D$2:$G$128,3,FALSE),"")</f>
        <v/>
      </c>
      <c r="L623" s="13" t="str">
        <f t="shared" si="57"/>
        <v>N</v>
      </c>
      <c r="M623" s="13" t="str">
        <f>IFERROR(VLOOKUP(G623,'Important Notes'!I:I,1,FALSE)," ")</f>
        <v xml:space="preserve"> </v>
      </c>
      <c r="N623" s="13" t="str">
        <f t="shared" si="58"/>
        <v>N</v>
      </c>
      <c r="O623" s="13" t="str">
        <f>IFERROR(VLOOKUP(G623,'Important Notes'!D:D,1,FALSE)," ")</f>
        <v xml:space="preserve"> </v>
      </c>
      <c r="P623" s="13" t="str">
        <f>VLOOKUP(D623,'Ref-NIST 800-53 (Rev. 4)'!A:D,4,FALSE)</f>
        <v>P1</v>
      </c>
      <c r="Q623" s="13" t="s">
        <v>1152</v>
      </c>
    </row>
    <row r="624" spans="1:17">
      <c r="A624" s="13" t="str">
        <f t="shared" si="55"/>
        <v>SC</v>
      </c>
      <c r="B624" s="13" t="str">
        <f>VLOOKUP(A624,'Ref-Families'!A:B,2,FALSE)</f>
        <v xml:space="preserve"> System and Communications Protection</v>
      </c>
      <c r="C624" s="13" t="str">
        <f>TRIM(VLOOKUP(D624,'Ref-NIST 800-53 (Rev. 4)'!A:C,3,FALSE))</f>
        <v>BOUNDARY PROTECTION</v>
      </c>
      <c r="D624" s="12" t="s">
        <v>32</v>
      </c>
      <c r="E624" s="13" t="str">
        <f>TRIM(VLOOKUP(G624,'Ref-ALL NIST 800-53 Controls'!A:F,6,FALSE))</f>
        <v>HOST-BASED PROTECTION</v>
      </c>
      <c r="F624" s="55">
        <v>12</v>
      </c>
      <c r="G624" s="2" t="str">
        <f t="shared" si="54"/>
        <v>SC-7-12</v>
      </c>
      <c r="H624" s="17" t="s">
        <v>609</v>
      </c>
      <c r="I624" s="13" t="str">
        <f t="shared" si="56"/>
        <v>N</v>
      </c>
      <c r="J624" s="13"/>
      <c r="K624" s="13" t="str">
        <f>_xlfn.IFNA(VLOOKUP(G624,'Ref-LI-SaaS Baseline'!$D$2:$G$128,3,FALSE),"")</f>
        <v/>
      </c>
      <c r="L624" s="13" t="str">
        <f t="shared" si="57"/>
        <v>Y</v>
      </c>
      <c r="M624" s="13" t="str">
        <f>IFERROR(VLOOKUP(G624,'Important Notes'!I:I,1,FALSE)," ")</f>
        <v>SC-7-12</v>
      </c>
      <c r="N624" s="13" t="str">
        <f t="shared" si="58"/>
        <v>Y</v>
      </c>
      <c r="O624" s="13" t="str">
        <f>IFERROR(VLOOKUP(G624,'Important Notes'!D:D,1,FALSE)," ")</f>
        <v>SC-7-12</v>
      </c>
      <c r="P624" s="13" t="str">
        <f>VLOOKUP(D624,'Ref-NIST 800-53 (Rev. 4)'!A:D,4,FALSE)</f>
        <v>P1</v>
      </c>
      <c r="Q624" s="13" t="s">
        <v>1152</v>
      </c>
    </row>
    <row r="625" spans="1:17">
      <c r="A625" s="13" t="str">
        <f t="shared" si="55"/>
        <v>SC</v>
      </c>
      <c r="B625" s="13" t="str">
        <f>VLOOKUP(A625,'Ref-Families'!A:B,2,FALSE)</f>
        <v xml:space="preserve"> System and Communications Protection</v>
      </c>
      <c r="C625" s="13" t="str">
        <f>TRIM(VLOOKUP(D625,'Ref-NIST 800-53 (Rev. 4)'!A:C,3,FALSE))</f>
        <v>BOUNDARY PROTECTION</v>
      </c>
      <c r="D625" s="12" t="s">
        <v>32</v>
      </c>
      <c r="E625" s="13" t="str">
        <f>TRIM(VLOOKUP(G625,'Ref-ALL NIST 800-53 Controls'!A:F,6,FALSE))</f>
        <v>ISOLATION OF SECURITY TOOLS / MECHANISMS / SUPPORT COMPONENTS</v>
      </c>
      <c r="F625" s="55">
        <v>13</v>
      </c>
      <c r="G625" s="2" t="str">
        <f t="shared" si="54"/>
        <v>SC-7-13</v>
      </c>
      <c r="H625" s="17" t="s">
        <v>194</v>
      </c>
      <c r="I625" s="13" t="str">
        <f t="shared" si="56"/>
        <v>N</v>
      </c>
      <c r="J625" s="13"/>
      <c r="K625" s="13" t="str">
        <f>_xlfn.IFNA(VLOOKUP(G625,'Ref-LI-SaaS Baseline'!$D$2:$G$128,3,FALSE),"")</f>
        <v/>
      </c>
      <c r="L625" s="13" t="str">
        <f t="shared" si="57"/>
        <v>Y</v>
      </c>
      <c r="M625" s="13" t="str">
        <f>IFERROR(VLOOKUP(G625,'Important Notes'!I:I,1,FALSE)," ")</f>
        <v>SC-7-13</v>
      </c>
      <c r="N625" s="13" t="str">
        <f t="shared" si="58"/>
        <v>Y</v>
      </c>
      <c r="O625" s="13" t="str">
        <f>IFERROR(VLOOKUP(G625,'Important Notes'!D:D,1,FALSE)," ")</f>
        <v>SC-7-13</v>
      </c>
      <c r="P625" s="13" t="str">
        <f>VLOOKUP(D625,'Ref-NIST 800-53 (Rev. 4)'!A:D,4,FALSE)</f>
        <v>P1</v>
      </c>
      <c r="Q625" s="13" t="s">
        <v>1152</v>
      </c>
    </row>
    <row r="626" spans="1:17">
      <c r="A626" s="13" t="str">
        <f t="shared" si="55"/>
        <v>SC</v>
      </c>
      <c r="B626" s="13" t="str">
        <f>VLOOKUP(A626,'Ref-Families'!A:B,2,FALSE)</f>
        <v xml:space="preserve"> System and Communications Protection</v>
      </c>
      <c r="C626" s="13" t="str">
        <f>TRIM(VLOOKUP(D626,'Ref-NIST 800-53 (Rev. 4)'!A:C,3,FALSE))</f>
        <v>BOUNDARY PROTECTION</v>
      </c>
      <c r="D626" s="12" t="s">
        <v>32</v>
      </c>
      <c r="E626" s="13" t="str">
        <f>TRIM(VLOOKUP(G626,'Ref-ALL NIST 800-53 Controls'!A:F,6,FALSE))</f>
        <v>PROTECTS AGAINST UNAUTHORIZED PHYSICAL CONNECTIONS</v>
      </c>
      <c r="F626" s="55">
        <v>14</v>
      </c>
      <c r="G626" s="2" t="str">
        <f t="shared" si="54"/>
        <v>SC-7-14</v>
      </c>
      <c r="H626" s="17" t="s">
        <v>195</v>
      </c>
      <c r="I626" s="13" t="str">
        <f t="shared" si="56"/>
        <v>N</v>
      </c>
      <c r="J626" s="13"/>
      <c r="K626" s="13" t="str">
        <f>_xlfn.IFNA(VLOOKUP(G626,'Ref-LI-SaaS Baseline'!$D$2:$G$128,3,FALSE),"")</f>
        <v/>
      </c>
      <c r="L626" s="13" t="str">
        <f t="shared" si="57"/>
        <v>N</v>
      </c>
      <c r="M626" s="13" t="str">
        <f>IFERROR(VLOOKUP(G626,'Important Notes'!I:I,1,FALSE)," ")</f>
        <v xml:space="preserve"> </v>
      </c>
      <c r="N626" s="13" t="str">
        <f t="shared" si="58"/>
        <v>N</v>
      </c>
      <c r="O626" s="13" t="str">
        <f>IFERROR(VLOOKUP(G626,'Important Notes'!D:D,1,FALSE)," ")</f>
        <v xml:space="preserve"> </v>
      </c>
      <c r="P626" s="13" t="str">
        <f>VLOOKUP(D626,'Ref-NIST 800-53 (Rev. 4)'!A:D,4,FALSE)</f>
        <v>P1</v>
      </c>
      <c r="Q626" s="13" t="s">
        <v>1152</v>
      </c>
    </row>
    <row r="627" spans="1:17">
      <c r="A627" s="13" t="str">
        <f t="shared" si="55"/>
        <v>SC</v>
      </c>
      <c r="B627" s="13" t="str">
        <f>VLOOKUP(A627,'Ref-Families'!A:B,2,FALSE)</f>
        <v xml:space="preserve"> System and Communications Protection</v>
      </c>
      <c r="C627" s="13" t="str">
        <f>TRIM(VLOOKUP(D627,'Ref-NIST 800-53 (Rev. 4)'!A:C,3,FALSE))</f>
        <v>BOUNDARY PROTECTION</v>
      </c>
      <c r="D627" s="12" t="s">
        <v>32</v>
      </c>
      <c r="E627" s="13" t="str">
        <f>TRIM(VLOOKUP(G627,'Ref-ALL NIST 800-53 Controls'!A:F,6,FALSE))</f>
        <v>ROUTE PRIVILEGED NETWORK ACCESSES</v>
      </c>
      <c r="F627" s="55">
        <v>15</v>
      </c>
      <c r="G627" s="2" t="str">
        <f t="shared" si="54"/>
        <v>SC-7-15</v>
      </c>
      <c r="H627" s="17" t="s">
        <v>196</v>
      </c>
      <c r="I627" s="13" t="str">
        <f t="shared" si="56"/>
        <v>N</v>
      </c>
      <c r="J627" s="13"/>
      <c r="K627" s="13" t="str">
        <f>_xlfn.IFNA(VLOOKUP(G627,'Ref-LI-SaaS Baseline'!$D$2:$G$128,3,FALSE),"")</f>
        <v/>
      </c>
      <c r="L627" s="13" t="str">
        <f t="shared" si="57"/>
        <v>N</v>
      </c>
      <c r="M627" s="13" t="str">
        <f>IFERROR(VLOOKUP(G627,'Important Notes'!I:I,1,FALSE)," ")</f>
        <v xml:space="preserve"> </v>
      </c>
      <c r="N627" s="13" t="str">
        <f t="shared" si="58"/>
        <v>N</v>
      </c>
      <c r="O627" s="13" t="str">
        <f>IFERROR(VLOOKUP(G627,'Important Notes'!D:D,1,FALSE)," ")</f>
        <v xml:space="preserve"> </v>
      </c>
      <c r="P627" s="13" t="str">
        <f>VLOOKUP(D627,'Ref-NIST 800-53 (Rev. 4)'!A:D,4,FALSE)</f>
        <v>P1</v>
      </c>
      <c r="Q627" s="13" t="s">
        <v>1152</v>
      </c>
    </row>
    <row r="628" spans="1:17">
      <c r="A628" s="13" t="str">
        <f t="shared" si="55"/>
        <v>SC</v>
      </c>
      <c r="B628" s="13" t="str">
        <f>VLOOKUP(A628,'Ref-Families'!A:B,2,FALSE)</f>
        <v xml:space="preserve"> System and Communications Protection</v>
      </c>
      <c r="C628" s="13" t="str">
        <f>TRIM(VLOOKUP(D628,'Ref-NIST 800-53 (Rev. 4)'!A:C,3,FALSE))</f>
        <v>BOUNDARY PROTECTION</v>
      </c>
      <c r="D628" s="12" t="s">
        <v>32</v>
      </c>
      <c r="E628" s="13" t="str">
        <f>TRIM(VLOOKUP(G628,'Ref-ALL NIST 800-53 Controls'!A:F,6,FALSE))</f>
        <v>PREVENT DISCOVERY OF COMPONENTS / DEVICES</v>
      </c>
      <c r="F628" s="55">
        <v>16</v>
      </c>
      <c r="G628" s="2" t="str">
        <f t="shared" si="54"/>
        <v>SC-7-16</v>
      </c>
      <c r="H628" s="17" t="s">
        <v>609</v>
      </c>
      <c r="I628" s="13" t="str">
        <f t="shared" si="56"/>
        <v>N</v>
      </c>
      <c r="J628" s="13"/>
      <c r="K628" s="13" t="str">
        <f>_xlfn.IFNA(VLOOKUP(G628,'Ref-LI-SaaS Baseline'!$D$2:$G$128,3,FALSE),"")</f>
        <v/>
      </c>
      <c r="L628" s="13" t="str">
        <f t="shared" si="57"/>
        <v>N</v>
      </c>
      <c r="M628" s="13" t="str">
        <f>IFERROR(VLOOKUP(G628,'Important Notes'!I:I,1,FALSE)," ")</f>
        <v xml:space="preserve"> </v>
      </c>
      <c r="N628" s="13" t="str">
        <f t="shared" si="58"/>
        <v>N</v>
      </c>
      <c r="O628" s="13" t="str">
        <f>IFERROR(VLOOKUP(G628,'Important Notes'!D:D,1,FALSE)," ")</f>
        <v xml:space="preserve"> </v>
      </c>
      <c r="P628" s="13" t="str">
        <f>VLOOKUP(D628,'Ref-NIST 800-53 (Rev. 4)'!A:D,4,FALSE)</f>
        <v>P1</v>
      </c>
      <c r="Q628" s="13" t="s">
        <v>1152</v>
      </c>
    </row>
    <row r="629" spans="1:17">
      <c r="A629" s="13" t="str">
        <f t="shared" si="55"/>
        <v>SC</v>
      </c>
      <c r="B629" s="13" t="str">
        <f>VLOOKUP(A629,'Ref-Families'!A:B,2,FALSE)</f>
        <v xml:space="preserve"> System and Communications Protection</v>
      </c>
      <c r="C629" s="13" t="str">
        <f>TRIM(VLOOKUP(D629,'Ref-NIST 800-53 (Rev. 4)'!A:C,3,FALSE))</f>
        <v>BOUNDARY PROTECTION</v>
      </c>
      <c r="D629" s="12" t="s">
        <v>32</v>
      </c>
      <c r="E629" s="13" t="str">
        <f>TRIM(VLOOKUP(G629,'Ref-ALL NIST 800-53 Controls'!A:F,6,FALSE))</f>
        <v>AUTOMATED ENFORCEMENT OF PROTOCOL FORMATS</v>
      </c>
      <c r="F629" s="55">
        <v>17</v>
      </c>
      <c r="G629" s="2" t="str">
        <f t="shared" si="54"/>
        <v>SC-7-17</v>
      </c>
      <c r="H629" s="17" t="s">
        <v>197</v>
      </c>
      <c r="I629" s="13" t="str">
        <f t="shared" si="56"/>
        <v>N</v>
      </c>
      <c r="J629" s="13"/>
      <c r="K629" s="13" t="str">
        <f>_xlfn.IFNA(VLOOKUP(G629,'Ref-LI-SaaS Baseline'!$D$2:$G$128,3,FALSE),"")</f>
        <v/>
      </c>
      <c r="L629" s="13" t="str">
        <f t="shared" si="57"/>
        <v>N</v>
      </c>
      <c r="M629" s="13" t="str">
        <f>IFERROR(VLOOKUP(G629,'Important Notes'!I:I,1,FALSE)," ")</f>
        <v xml:space="preserve"> </v>
      </c>
      <c r="N629" s="13" t="str">
        <f t="shared" si="58"/>
        <v>N</v>
      </c>
      <c r="O629" s="13" t="str">
        <f>IFERROR(VLOOKUP(G629,'Important Notes'!D:D,1,FALSE)," ")</f>
        <v xml:space="preserve"> </v>
      </c>
      <c r="P629" s="13" t="str">
        <f>VLOOKUP(D629,'Ref-NIST 800-53 (Rev. 4)'!A:D,4,FALSE)</f>
        <v>P1</v>
      </c>
      <c r="Q629" s="13" t="s">
        <v>1152</v>
      </c>
    </row>
    <row r="630" spans="1:17">
      <c r="A630" s="13" t="str">
        <f t="shared" si="55"/>
        <v>SC</v>
      </c>
      <c r="B630" s="13" t="str">
        <f>VLOOKUP(A630,'Ref-Families'!A:B,2,FALSE)</f>
        <v xml:space="preserve"> System and Communications Protection</v>
      </c>
      <c r="C630" s="13" t="str">
        <f>TRIM(VLOOKUP(D630,'Ref-NIST 800-53 (Rev. 4)'!A:C,3,FALSE))</f>
        <v>BOUNDARY PROTECTION</v>
      </c>
      <c r="D630" s="12" t="s">
        <v>32</v>
      </c>
      <c r="E630" s="13" t="str">
        <f>TRIM(VLOOKUP(G630,'Ref-ALL NIST 800-53 Controls'!A:F,6,FALSE))</f>
        <v>FAIL SECURE</v>
      </c>
      <c r="F630" s="55">
        <v>18</v>
      </c>
      <c r="G630" s="2" t="str">
        <f t="shared" si="54"/>
        <v>SC-7-18</v>
      </c>
      <c r="H630" s="17" t="s">
        <v>198</v>
      </c>
      <c r="I630" s="13" t="str">
        <f t="shared" si="56"/>
        <v>N</v>
      </c>
      <c r="J630" s="13"/>
      <c r="K630" s="13" t="str">
        <f>_xlfn.IFNA(VLOOKUP(G630,'Ref-LI-SaaS Baseline'!$D$2:$G$128,3,FALSE),"")</f>
        <v/>
      </c>
      <c r="L630" s="13" t="str">
        <f t="shared" si="57"/>
        <v>Y</v>
      </c>
      <c r="M630" s="13" t="str">
        <f>IFERROR(VLOOKUP(G630,'Important Notes'!I:I,1,FALSE)," ")</f>
        <v>SC-7-18</v>
      </c>
      <c r="N630" s="13" t="str">
        <f t="shared" si="58"/>
        <v>Y</v>
      </c>
      <c r="O630" s="13" t="str">
        <f>IFERROR(VLOOKUP(G630,'Important Notes'!D:D,1,FALSE)," ")</f>
        <v>SC-7-18</v>
      </c>
      <c r="P630" s="13" t="str">
        <f>VLOOKUP(D630,'Ref-NIST 800-53 (Rev. 4)'!A:D,4,FALSE)</f>
        <v>P1</v>
      </c>
      <c r="Q630" s="13" t="s">
        <v>1152</v>
      </c>
    </row>
    <row r="631" spans="1:17">
      <c r="A631" s="13" t="str">
        <f t="shared" si="55"/>
        <v>SC</v>
      </c>
      <c r="B631" s="13" t="str">
        <f>VLOOKUP(A631,'Ref-Families'!A:B,2,FALSE)</f>
        <v xml:space="preserve"> System and Communications Protection</v>
      </c>
      <c r="C631" s="13" t="str">
        <f>TRIM(VLOOKUP(D631,'Ref-NIST 800-53 (Rev. 4)'!A:C,3,FALSE))</f>
        <v>BOUNDARY PROTECTION</v>
      </c>
      <c r="D631" s="12" t="s">
        <v>32</v>
      </c>
      <c r="E631" s="13" t="str">
        <f>TRIM(VLOOKUP(G631,'Ref-ALL NIST 800-53 Controls'!A:F,6,FALSE))</f>
        <v>BLOCKS COMMUNICATION FROM NON- ORGANIZATIONALLY CONFIGURED HOSTS</v>
      </c>
      <c r="F631" s="55">
        <v>19</v>
      </c>
      <c r="G631" s="2" t="str">
        <f t="shared" si="54"/>
        <v>SC-7-19</v>
      </c>
      <c r="H631" s="17" t="s">
        <v>609</v>
      </c>
      <c r="I631" s="13" t="str">
        <f t="shared" si="56"/>
        <v>N</v>
      </c>
      <c r="J631" s="13"/>
      <c r="K631" s="13" t="str">
        <f>_xlfn.IFNA(VLOOKUP(G631,'Ref-LI-SaaS Baseline'!$D$2:$G$128,3,FALSE),"")</f>
        <v/>
      </c>
      <c r="L631" s="13" t="str">
        <f t="shared" si="57"/>
        <v>N</v>
      </c>
      <c r="M631" s="13" t="str">
        <f>IFERROR(VLOOKUP(G631,'Important Notes'!I:I,1,FALSE)," ")</f>
        <v xml:space="preserve"> </v>
      </c>
      <c r="N631" s="13" t="str">
        <f t="shared" si="58"/>
        <v>N</v>
      </c>
      <c r="O631" s="13" t="str">
        <f>IFERROR(VLOOKUP(G631,'Important Notes'!D:D,1,FALSE)," ")</f>
        <v xml:space="preserve"> </v>
      </c>
      <c r="P631" s="13" t="str">
        <f>VLOOKUP(D631,'Ref-NIST 800-53 (Rev. 4)'!A:D,4,FALSE)</f>
        <v>P1</v>
      </c>
      <c r="Q631" s="13" t="s">
        <v>1152</v>
      </c>
    </row>
    <row r="632" spans="1:17">
      <c r="A632" s="13" t="str">
        <f t="shared" si="55"/>
        <v>SC</v>
      </c>
      <c r="B632" s="13" t="str">
        <f>VLOOKUP(A632,'Ref-Families'!A:B,2,FALSE)</f>
        <v xml:space="preserve"> System and Communications Protection</v>
      </c>
      <c r="C632" s="13" t="str">
        <f>TRIM(VLOOKUP(D632,'Ref-NIST 800-53 (Rev. 4)'!A:C,3,FALSE))</f>
        <v>BOUNDARY PROTECTION</v>
      </c>
      <c r="D632" s="12" t="s">
        <v>32</v>
      </c>
      <c r="E632" s="13" t="str">
        <f>TRIM(VLOOKUP(G632,'Ref-ALL NIST 800-53 Controls'!A:F,6,FALSE))</f>
        <v>DYNAMIC ISOLATION / SEGREGATION</v>
      </c>
      <c r="F632" s="55">
        <v>20</v>
      </c>
      <c r="G632" s="2" t="str">
        <f t="shared" si="54"/>
        <v>SC-7-20</v>
      </c>
      <c r="H632" s="17" t="s">
        <v>609</v>
      </c>
      <c r="I632" s="13" t="str">
        <f t="shared" si="56"/>
        <v>N</v>
      </c>
      <c r="J632" s="13"/>
      <c r="K632" s="13" t="str">
        <f>_xlfn.IFNA(VLOOKUP(G632,'Ref-LI-SaaS Baseline'!$D$2:$G$128,3,FALSE),"")</f>
        <v/>
      </c>
      <c r="L632" s="13" t="str">
        <f t="shared" si="57"/>
        <v>N</v>
      </c>
      <c r="M632" s="13" t="str">
        <f>IFERROR(VLOOKUP(G632,'Important Notes'!I:I,1,FALSE)," ")</f>
        <v xml:space="preserve"> </v>
      </c>
      <c r="N632" s="13" t="str">
        <f t="shared" si="58"/>
        <v>Y</v>
      </c>
      <c r="O632" s="13" t="str">
        <f>IFERROR(VLOOKUP(G632,'Important Notes'!D:D,1,FALSE)," ")</f>
        <v>SC-7-20</v>
      </c>
      <c r="P632" s="13" t="str">
        <f>VLOOKUP(D632,'Ref-NIST 800-53 (Rev. 4)'!A:D,4,FALSE)</f>
        <v>P1</v>
      </c>
      <c r="Q632" s="13" t="s">
        <v>1152</v>
      </c>
    </row>
    <row r="633" spans="1:17">
      <c r="A633" s="13" t="str">
        <f t="shared" si="55"/>
        <v>SC</v>
      </c>
      <c r="B633" s="13" t="str">
        <f>VLOOKUP(A633,'Ref-Families'!A:B,2,FALSE)</f>
        <v xml:space="preserve"> System and Communications Protection</v>
      </c>
      <c r="C633" s="13" t="str">
        <f>TRIM(VLOOKUP(D633,'Ref-NIST 800-53 (Rev. 4)'!A:C,3,FALSE))</f>
        <v>BOUNDARY PROTECTION</v>
      </c>
      <c r="D633" s="12" t="s">
        <v>32</v>
      </c>
      <c r="E633" s="13" t="str">
        <f>TRIM(VLOOKUP(G633,'Ref-ALL NIST 800-53 Controls'!A:F,6,FALSE))</f>
        <v>ISOLATION OF INFORMATION SYSTEM COMPONENTS</v>
      </c>
      <c r="F633" s="55">
        <v>21</v>
      </c>
      <c r="G633" s="2" t="str">
        <f t="shared" si="54"/>
        <v>SC-7-21</v>
      </c>
      <c r="H633" s="17" t="s">
        <v>199</v>
      </c>
      <c r="I633" s="13" t="str">
        <f t="shared" si="56"/>
        <v>N</v>
      </c>
      <c r="J633" s="13"/>
      <c r="K633" s="13" t="str">
        <f>_xlfn.IFNA(VLOOKUP(G633,'Ref-LI-SaaS Baseline'!$D$2:$G$128,3,FALSE),"")</f>
        <v/>
      </c>
      <c r="L633" s="13" t="str">
        <f t="shared" si="57"/>
        <v>N</v>
      </c>
      <c r="M633" s="13" t="str">
        <f>IFERROR(VLOOKUP(G633,'Important Notes'!I:I,1,FALSE)," ")</f>
        <v xml:space="preserve"> </v>
      </c>
      <c r="N633" s="13" t="str">
        <f t="shared" si="58"/>
        <v>Y</v>
      </c>
      <c r="O633" s="13" t="str">
        <f>IFERROR(VLOOKUP(G633,'Important Notes'!D:D,1,FALSE)," ")</f>
        <v>SC-7-21</v>
      </c>
      <c r="P633" s="13" t="str">
        <f>VLOOKUP(D633,'Ref-NIST 800-53 (Rev. 4)'!A:D,4,FALSE)</f>
        <v>P1</v>
      </c>
      <c r="Q633" s="13" t="s">
        <v>1152</v>
      </c>
    </row>
    <row r="634" spans="1:17">
      <c r="A634" s="13" t="str">
        <f t="shared" si="55"/>
        <v>SC</v>
      </c>
      <c r="B634" s="13" t="str">
        <f>VLOOKUP(A634,'Ref-Families'!A:B,2,FALSE)</f>
        <v xml:space="preserve"> System and Communications Protection</v>
      </c>
      <c r="C634" s="13" t="str">
        <f>TRIM(VLOOKUP(D634,'Ref-NIST 800-53 (Rev. 4)'!A:C,3,FALSE))</f>
        <v>BOUNDARY PROTECTION</v>
      </c>
      <c r="D634" s="12" t="s">
        <v>32</v>
      </c>
      <c r="E634" s="13" t="str">
        <f>TRIM(VLOOKUP(G634,'Ref-ALL NIST 800-53 Controls'!A:F,6,FALSE))</f>
        <v>SEPARATE SUBNETS FOR CONNECTING TO DIFFERENT SECURITY DOMAINS</v>
      </c>
      <c r="F634" s="55">
        <v>22</v>
      </c>
      <c r="G634" s="2" t="str">
        <f t="shared" si="54"/>
        <v>SC-7-22</v>
      </c>
      <c r="H634" s="17" t="s">
        <v>609</v>
      </c>
      <c r="I634" s="13" t="str">
        <f t="shared" si="56"/>
        <v>N</v>
      </c>
      <c r="J634" s="13"/>
      <c r="K634" s="13" t="str">
        <f>_xlfn.IFNA(VLOOKUP(G634,'Ref-LI-SaaS Baseline'!$D$2:$G$128,3,FALSE),"")</f>
        <v/>
      </c>
      <c r="L634" s="13" t="str">
        <f t="shared" si="57"/>
        <v>N</v>
      </c>
      <c r="M634" s="13" t="str">
        <f>IFERROR(VLOOKUP(G634,'Important Notes'!I:I,1,FALSE)," ")</f>
        <v xml:space="preserve"> </v>
      </c>
      <c r="N634" s="13" t="str">
        <f t="shared" si="58"/>
        <v>N</v>
      </c>
      <c r="O634" s="13" t="str">
        <f>IFERROR(VLOOKUP(G634,'Important Notes'!D:D,1,FALSE)," ")</f>
        <v xml:space="preserve"> </v>
      </c>
      <c r="P634" s="13" t="str">
        <f>VLOOKUP(D634,'Ref-NIST 800-53 (Rev. 4)'!A:D,4,FALSE)</f>
        <v>P1</v>
      </c>
      <c r="Q634" s="13" t="s">
        <v>1152</v>
      </c>
    </row>
    <row r="635" spans="1:17">
      <c r="A635" s="13" t="str">
        <f t="shared" si="55"/>
        <v>SC</v>
      </c>
      <c r="B635" s="13" t="str">
        <f>VLOOKUP(A635,'Ref-Families'!A:B,2,FALSE)</f>
        <v xml:space="preserve"> System and Communications Protection</v>
      </c>
      <c r="C635" s="13" t="str">
        <f>TRIM(VLOOKUP(D635,'Ref-NIST 800-53 (Rev. 4)'!A:C,3,FALSE))</f>
        <v>BOUNDARY PROTECTION</v>
      </c>
      <c r="D635" s="12" t="s">
        <v>32</v>
      </c>
      <c r="E635" s="13" t="str">
        <f>TRIM(VLOOKUP(G635,'Ref-ALL NIST 800-53 Controls'!A:F,6,FALSE))</f>
        <v>DISABLE SENDER FEEDBACK ON PROTOCOL VALIDATION FAILURE</v>
      </c>
      <c r="F635" s="55">
        <v>23</v>
      </c>
      <c r="G635" s="2" t="str">
        <f t="shared" si="54"/>
        <v>SC-7-23</v>
      </c>
      <c r="H635" s="17" t="s">
        <v>609</v>
      </c>
      <c r="I635" s="13" t="str">
        <f t="shared" si="56"/>
        <v>N</v>
      </c>
      <c r="J635" s="13"/>
      <c r="K635" s="13" t="str">
        <f>_xlfn.IFNA(VLOOKUP(G635,'Ref-LI-SaaS Baseline'!$D$2:$G$128,3,FALSE),"")</f>
        <v/>
      </c>
      <c r="L635" s="13" t="str">
        <f t="shared" si="57"/>
        <v>N</v>
      </c>
      <c r="M635" s="13" t="str">
        <f>IFERROR(VLOOKUP(G635,'Important Notes'!I:I,1,FALSE)," ")</f>
        <v xml:space="preserve"> </v>
      </c>
      <c r="N635" s="13" t="str">
        <f t="shared" si="58"/>
        <v>N</v>
      </c>
      <c r="O635" s="13" t="str">
        <f>IFERROR(VLOOKUP(G635,'Important Notes'!D:D,1,FALSE)," ")</f>
        <v xml:space="preserve"> </v>
      </c>
      <c r="P635" s="13" t="str">
        <f>VLOOKUP(D635,'Ref-NIST 800-53 (Rev. 4)'!A:D,4,FALSE)</f>
        <v>P1</v>
      </c>
      <c r="Q635" s="13" t="s">
        <v>1152</v>
      </c>
    </row>
    <row r="636" spans="1:17">
      <c r="A636" s="13" t="str">
        <f t="shared" si="55"/>
        <v>SC</v>
      </c>
      <c r="B636" s="13" t="str">
        <f>VLOOKUP(A636,'Ref-Families'!A:B,2,FALSE)</f>
        <v xml:space="preserve"> System and Communications Protection</v>
      </c>
      <c r="C636" s="13" t="str">
        <f>TRIM(VLOOKUP(D636,'Ref-NIST 800-53 (Rev. 4)'!A:C,3,FALSE))</f>
        <v>TRANSMISSION CONFIDENTIALITY AND INTEGRITY</v>
      </c>
      <c r="D636" s="12" t="s">
        <v>191</v>
      </c>
      <c r="E636" s="13" t="str">
        <f>TRIM(VLOOKUP(G636,'Ref-ALL NIST 800-53 Controls'!A:F,6,FALSE))</f>
        <v/>
      </c>
      <c r="F636" s="55">
        <v>0</v>
      </c>
      <c r="G636" s="2" t="str">
        <f t="shared" si="54"/>
        <v>SC-8-0</v>
      </c>
      <c r="H636" s="17" t="s">
        <v>724</v>
      </c>
      <c r="I636" s="13" t="str">
        <f t="shared" si="56"/>
        <v>N</v>
      </c>
      <c r="J636" s="13"/>
      <c r="K636" s="13" t="str">
        <f>_xlfn.IFNA(VLOOKUP(G636,'Ref-LI-SaaS Baseline'!$D$2:$G$128,3,FALSE),"")</f>
        <v/>
      </c>
      <c r="L636" s="13" t="str">
        <f t="shared" si="57"/>
        <v>Y</v>
      </c>
      <c r="M636" s="13" t="str">
        <f>IFERROR(VLOOKUP(G636,'Important Notes'!I:I,1,FALSE)," ")</f>
        <v>SC-8-0</v>
      </c>
      <c r="N636" s="13" t="str">
        <f t="shared" si="58"/>
        <v>Y</v>
      </c>
      <c r="O636" s="13" t="str">
        <f>IFERROR(VLOOKUP(G636,'Important Notes'!D:D,1,FALSE)," ")</f>
        <v>SC-8-0</v>
      </c>
      <c r="P636" s="13" t="str">
        <f>VLOOKUP(D636,'Ref-NIST 800-53 (Rev. 4)'!A:D,4,FALSE)</f>
        <v>P1</v>
      </c>
      <c r="Q636" s="13" t="s">
        <v>1152</v>
      </c>
    </row>
    <row r="637" spans="1:17">
      <c r="A637" s="13" t="str">
        <f t="shared" si="55"/>
        <v>SC</v>
      </c>
      <c r="B637" s="13" t="str">
        <f>VLOOKUP(A637,'Ref-Families'!A:B,2,FALSE)</f>
        <v xml:space="preserve"> System and Communications Protection</v>
      </c>
      <c r="C637" s="13" t="str">
        <f>TRIM(VLOOKUP(D637,'Ref-NIST 800-53 (Rev. 4)'!A:C,3,FALSE))</f>
        <v>TRANSMISSION CONFIDENTIALITY AND INTEGRITY</v>
      </c>
      <c r="D637" s="12" t="s">
        <v>191</v>
      </c>
      <c r="E637" s="13" t="str">
        <f>TRIM(VLOOKUP(G637,'Ref-ALL NIST 800-53 Controls'!A:F,6,FALSE))</f>
        <v>CRYPTOGRAPHIC OR ALTERNATE PHYSICAL PROTECTION</v>
      </c>
      <c r="F637" s="55">
        <v>1</v>
      </c>
      <c r="G637" s="2" t="str">
        <f t="shared" si="54"/>
        <v>SC-8-1</v>
      </c>
      <c r="H637" s="17" t="s">
        <v>79</v>
      </c>
      <c r="I637" s="13" t="str">
        <f t="shared" si="56"/>
        <v>N</v>
      </c>
      <c r="J637" s="13"/>
      <c r="K637" s="13" t="str">
        <f>_xlfn.IFNA(VLOOKUP(G637,'Ref-LI-SaaS Baseline'!$D$2:$G$128,3,FALSE),"")</f>
        <v/>
      </c>
      <c r="L637" s="13" t="str">
        <f t="shared" si="57"/>
        <v>Y</v>
      </c>
      <c r="M637" s="13" t="str">
        <f>IFERROR(VLOOKUP(G637,'Important Notes'!I:I,1,FALSE)," ")</f>
        <v>SC-8-1</v>
      </c>
      <c r="N637" s="13" t="str">
        <f t="shared" si="58"/>
        <v>Y</v>
      </c>
      <c r="O637" s="13" t="str">
        <f>IFERROR(VLOOKUP(G637,'Important Notes'!D:D,1,FALSE)," ")</f>
        <v>SC-8-1</v>
      </c>
      <c r="P637" s="13" t="str">
        <f>VLOOKUP(D637,'Ref-NIST 800-53 (Rev. 4)'!A:D,4,FALSE)</f>
        <v>P1</v>
      </c>
      <c r="Q637" s="13" t="s">
        <v>1152</v>
      </c>
    </row>
    <row r="638" spans="1:17">
      <c r="A638" s="13" t="str">
        <f t="shared" si="55"/>
        <v>SC</v>
      </c>
      <c r="B638" s="13" t="str">
        <f>VLOOKUP(A638,'Ref-Families'!A:B,2,FALSE)</f>
        <v xml:space="preserve"> System and Communications Protection</v>
      </c>
      <c r="C638" s="13" t="str">
        <f>TRIM(VLOOKUP(D638,'Ref-NIST 800-53 (Rev. 4)'!A:C,3,FALSE))</f>
        <v>TRANSMISSION CONFIDENTIALITY AND INTEGRITY</v>
      </c>
      <c r="D638" s="12" t="s">
        <v>191</v>
      </c>
      <c r="E638" s="13" t="str">
        <f>TRIM(VLOOKUP(G638,'Ref-ALL NIST 800-53 Controls'!A:F,6,FALSE))</f>
        <v>PRE / POST TRANSMISSION HANDLING</v>
      </c>
      <c r="F638" s="55">
        <v>2</v>
      </c>
      <c r="G638" s="2" t="str">
        <f t="shared" si="54"/>
        <v>SC-8-2</v>
      </c>
      <c r="H638" s="17" t="s">
        <v>65</v>
      </c>
      <c r="I638" s="13" t="str">
        <f t="shared" si="56"/>
        <v>N</v>
      </c>
      <c r="J638" s="13"/>
      <c r="K638" s="13" t="str">
        <f>_xlfn.IFNA(VLOOKUP(G638,'Ref-LI-SaaS Baseline'!$D$2:$G$128,3,FALSE),"")</f>
        <v/>
      </c>
      <c r="L638" s="13" t="str">
        <f t="shared" si="57"/>
        <v>N</v>
      </c>
      <c r="M638" s="13" t="str">
        <f>IFERROR(VLOOKUP(G638,'Important Notes'!I:I,1,FALSE)," ")</f>
        <v xml:space="preserve"> </v>
      </c>
      <c r="N638" s="13" t="str">
        <f t="shared" si="58"/>
        <v>N</v>
      </c>
      <c r="O638" s="13" t="str">
        <f>IFERROR(VLOOKUP(G638,'Important Notes'!D:D,1,FALSE)," ")</f>
        <v xml:space="preserve"> </v>
      </c>
      <c r="P638" s="13" t="str">
        <f>VLOOKUP(D638,'Ref-NIST 800-53 (Rev. 4)'!A:D,4,FALSE)</f>
        <v>P1</v>
      </c>
      <c r="Q638" s="13" t="s">
        <v>1152</v>
      </c>
    </row>
    <row r="639" spans="1:17">
      <c r="A639" s="13" t="str">
        <f t="shared" si="55"/>
        <v>SC</v>
      </c>
      <c r="B639" s="13" t="str">
        <f>VLOOKUP(A639,'Ref-Families'!A:B,2,FALSE)</f>
        <v xml:space="preserve"> System and Communications Protection</v>
      </c>
      <c r="C639" s="13" t="str">
        <f>TRIM(VLOOKUP(D639,'Ref-NIST 800-53 (Rev. 4)'!A:C,3,FALSE))</f>
        <v>TRANSMISSION CONFIDENTIALITY AND INTEGRITY</v>
      </c>
      <c r="D639" s="12" t="s">
        <v>191</v>
      </c>
      <c r="E639" s="13" t="str">
        <f>TRIM(VLOOKUP(G639,'Ref-ALL NIST 800-53 Controls'!A:F,6,FALSE))</f>
        <v>CRYPTOGRAPHIC PROTECTION FOR MESSAGE EXTERNALS</v>
      </c>
      <c r="F639" s="55">
        <v>3</v>
      </c>
      <c r="G639" s="2" t="str">
        <f t="shared" si="54"/>
        <v>SC-8-3</v>
      </c>
      <c r="H639" s="17" t="s">
        <v>174</v>
      </c>
      <c r="I639" s="13" t="str">
        <f t="shared" si="56"/>
        <v>N</v>
      </c>
      <c r="J639" s="13"/>
      <c r="K639" s="13" t="str">
        <f>_xlfn.IFNA(VLOOKUP(G639,'Ref-LI-SaaS Baseline'!$D$2:$G$128,3,FALSE),"")</f>
        <v/>
      </c>
      <c r="L639" s="13" t="str">
        <f t="shared" si="57"/>
        <v>N</v>
      </c>
      <c r="M639" s="13" t="str">
        <f>IFERROR(VLOOKUP(G639,'Important Notes'!I:I,1,FALSE)," ")</f>
        <v xml:space="preserve"> </v>
      </c>
      <c r="N639" s="13" t="str">
        <f t="shared" si="58"/>
        <v>N</v>
      </c>
      <c r="O639" s="13" t="str">
        <f>IFERROR(VLOOKUP(G639,'Important Notes'!D:D,1,FALSE)," ")</f>
        <v xml:space="preserve"> </v>
      </c>
      <c r="P639" s="13" t="str">
        <f>VLOOKUP(D639,'Ref-NIST 800-53 (Rev. 4)'!A:D,4,FALSE)</f>
        <v>P1</v>
      </c>
      <c r="Q639" s="13" t="s">
        <v>1152</v>
      </c>
    </row>
    <row r="640" spans="1:17">
      <c r="A640" s="13" t="str">
        <f t="shared" si="55"/>
        <v>SC</v>
      </c>
      <c r="B640" s="13" t="str">
        <f>VLOOKUP(A640,'Ref-Families'!A:B,2,FALSE)</f>
        <v xml:space="preserve"> System and Communications Protection</v>
      </c>
      <c r="C640" s="13" t="str">
        <f>TRIM(VLOOKUP(D640,'Ref-NIST 800-53 (Rev. 4)'!A:C,3,FALSE))</f>
        <v>TRANSMISSION CONFIDENTIALITY AND INTEGRITY</v>
      </c>
      <c r="D640" s="12" t="s">
        <v>191</v>
      </c>
      <c r="E640" s="13" t="str">
        <f>TRIM(VLOOKUP(G640,'Ref-ALL NIST 800-53 Controls'!A:F,6,FALSE))</f>
        <v>CONCEAL / RANDOMIZE COMMUNICATIONS</v>
      </c>
      <c r="F640" s="55">
        <v>4</v>
      </c>
      <c r="G640" s="2" t="str">
        <f t="shared" si="54"/>
        <v>SC-8-4</v>
      </c>
      <c r="H640" s="17" t="s">
        <v>174</v>
      </c>
      <c r="I640" s="13" t="str">
        <f t="shared" si="56"/>
        <v>N</v>
      </c>
      <c r="J640" s="13"/>
      <c r="K640" s="13" t="str">
        <f>_xlfn.IFNA(VLOOKUP(G640,'Ref-LI-SaaS Baseline'!$D$2:$G$128,3,FALSE),"")</f>
        <v/>
      </c>
      <c r="L640" s="13" t="str">
        <f t="shared" si="57"/>
        <v>N</v>
      </c>
      <c r="M640" s="13" t="str">
        <f>IFERROR(VLOOKUP(G640,'Important Notes'!I:I,1,FALSE)," ")</f>
        <v xml:space="preserve"> </v>
      </c>
      <c r="N640" s="13" t="str">
        <f t="shared" si="58"/>
        <v>N</v>
      </c>
      <c r="O640" s="13" t="str">
        <f>IFERROR(VLOOKUP(G640,'Important Notes'!D:D,1,FALSE)," ")</f>
        <v xml:space="preserve"> </v>
      </c>
      <c r="P640" s="13" t="str">
        <f>VLOOKUP(D640,'Ref-NIST 800-53 (Rev. 4)'!A:D,4,FALSE)</f>
        <v>P1</v>
      </c>
      <c r="Q640" s="13" t="s">
        <v>1152</v>
      </c>
    </row>
    <row r="641" spans="1:17">
      <c r="A641" s="13" t="str">
        <f t="shared" si="55"/>
        <v>SC</v>
      </c>
      <c r="B641" s="13" t="str">
        <f>VLOOKUP(A641,'Ref-Families'!A:B,2,FALSE)</f>
        <v xml:space="preserve"> System and Communications Protection</v>
      </c>
      <c r="C641" s="13" t="str">
        <f>TRIM(VLOOKUP(D641,'Ref-NIST 800-53 (Rev. 4)'!A:C,3,FALSE))</f>
        <v>NETWORK DISCONNECT</v>
      </c>
      <c r="D641" s="12" t="s">
        <v>524</v>
      </c>
      <c r="E641" s="13" t="str">
        <f>TRIM(VLOOKUP(G641,'Ref-ALL NIST 800-53 Controls'!A:F,6,FALSE))</f>
        <v/>
      </c>
      <c r="F641" s="56">
        <v>0</v>
      </c>
      <c r="G641" s="2" t="str">
        <f t="shared" si="54"/>
        <v>SC-10-0</v>
      </c>
      <c r="H641" s="17" t="s">
        <v>609</v>
      </c>
      <c r="I641" s="13" t="str">
        <f t="shared" si="56"/>
        <v>N</v>
      </c>
      <c r="J641" s="13"/>
      <c r="K641" s="13" t="str">
        <f>_xlfn.IFNA(VLOOKUP(G641,'Ref-LI-SaaS Baseline'!$D$2:$G$128,3,FALSE),"")</f>
        <v/>
      </c>
      <c r="L641" s="13" t="str">
        <f t="shared" si="57"/>
        <v>Y</v>
      </c>
      <c r="M641" s="13" t="str">
        <f>IFERROR(VLOOKUP(G641,'Important Notes'!I:I,1,FALSE)," ")</f>
        <v>SC-10-0</v>
      </c>
      <c r="N641" s="13" t="str">
        <f t="shared" si="58"/>
        <v>Y</v>
      </c>
      <c r="O641" s="13" t="str">
        <f>IFERROR(VLOOKUP(G641,'Important Notes'!D:D,1,FALSE)," ")</f>
        <v>SC-10-0</v>
      </c>
      <c r="P641" s="13" t="str">
        <f>VLOOKUP(D641,'Ref-NIST 800-53 (Rev. 4)'!A:D,4,FALSE)</f>
        <v>P2</v>
      </c>
      <c r="Q641" s="13" t="s">
        <v>1152</v>
      </c>
    </row>
    <row r="642" spans="1:17">
      <c r="A642" s="13" t="str">
        <f t="shared" si="55"/>
        <v>SC</v>
      </c>
      <c r="B642" s="13" t="str">
        <f>VLOOKUP(A642,'Ref-Families'!A:B,2,FALSE)</f>
        <v xml:space="preserve"> System and Communications Protection</v>
      </c>
      <c r="C642" s="13" t="str">
        <f>TRIM(VLOOKUP(D642,'Ref-NIST 800-53 (Rev. 4)'!A:C,3,FALSE))</f>
        <v>CRYPTOGRAPHIC KEY ESTABLISHMENT AND MANAGEMENT</v>
      </c>
      <c r="D642" s="12" t="s">
        <v>526</v>
      </c>
      <c r="E642" s="13" t="str">
        <f>TRIM(VLOOKUP(G642,'Ref-ALL NIST 800-53 Controls'!A:F,6,FALSE))</f>
        <v/>
      </c>
      <c r="F642" s="55">
        <v>0</v>
      </c>
      <c r="G642" s="2" t="str">
        <f t="shared" ref="G642:G705" si="60">CONCATENATE(D642,"-",F642)</f>
        <v>SC-12-0</v>
      </c>
      <c r="H642" s="17" t="s">
        <v>628</v>
      </c>
      <c r="I642" s="13" t="str">
        <f t="shared" si="56"/>
        <v>Y</v>
      </c>
      <c r="J642" s="13" t="str">
        <f t="shared" si="59"/>
        <v>SC-12-0</v>
      </c>
      <c r="K642" s="13" t="str">
        <f>_xlfn.IFNA(VLOOKUP(G642,'Ref-LI-SaaS Baseline'!$D$2:$G$128,3,FALSE),"")</f>
        <v>Document and Assess</v>
      </c>
      <c r="L642" s="13" t="str">
        <f t="shared" si="57"/>
        <v>Y</v>
      </c>
      <c r="M642" s="13" t="str">
        <f>IFERROR(VLOOKUP(G642,'Important Notes'!I:I,1,FALSE)," ")</f>
        <v>SC-12-0</v>
      </c>
      <c r="N642" s="13" t="str">
        <f t="shared" si="58"/>
        <v>Y</v>
      </c>
      <c r="O642" s="13" t="str">
        <f>IFERROR(VLOOKUP(G642,'Important Notes'!D:D,1,FALSE)," ")</f>
        <v>SC-12-0</v>
      </c>
      <c r="P642" s="13" t="str">
        <f>VLOOKUP(D642,'Ref-NIST 800-53 (Rev. 4)'!A:D,4,FALSE)</f>
        <v>P1</v>
      </c>
      <c r="Q642" s="13" t="s">
        <v>1152</v>
      </c>
    </row>
    <row r="643" spans="1:17">
      <c r="A643" s="13" t="str">
        <f t="shared" ref="A643:A706" si="61">LEFT(D643,2)</f>
        <v>SC</v>
      </c>
      <c r="B643" s="13" t="str">
        <f>VLOOKUP(A643,'Ref-Families'!A:B,2,FALSE)</f>
        <v xml:space="preserve"> System and Communications Protection</v>
      </c>
      <c r="C643" s="13" t="str">
        <f>TRIM(VLOOKUP(D643,'Ref-NIST 800-53 (Rev. 4)'!A:C,3,FALSE))</f>
        <v>CRYPTOGRAPHIC KEY ESTABLISHMENT AND MANAGEMENT</v>
      </c>
      <c r="D643" s="12" t="s">
        <v>526</v>
      </c>
      <c r="E643" s="13" t="str">
        <f>TRIM(VLOOKUP(G643,'Ref-ALL NIST 800-53 Controls'!A:F,6,FALSE))</f>
        <v>AVAILABILITY</v>
      </c>
      <c r="F643" s="55">
        <v>1</v>
      </c>
      <c r="G643" s="2" t="str">
        <f t="shared" si="60"/>
        <v>SC-12-1</v>
      </c>
      <c r="H643" s="17" t="s">
        <v>609</v>
      </c>
      <c r="I643" s="13" t="str">
        <f t="shared" ref="I643:I706" si="62">IF(J643 = "", "N", "Y")</f>
        <v>N</v>
      </c>
      <c r="J643" s="13"/>
      <c r="K643" s="13" t="str">
        <f>_xlfn.IFNA(VLOOKUP(G643,'Ref-LI-SaaS Baseline'!$D$2:$G$128,3,FALSE),"")</f>
        <v/>
      </c>
      <c r="L643" s="13" t="str">
        <f t="shared" ref="L643:L706" si="63">IF(M643=" ","N","Y")</f>
        <v>N</v>
      </c>
      <c r="M643" s="13" t="str">
        <f>IFERROR(VLOOKUP(G643,'Important Notes'!I:I,1,FALSE)," ")</f>
        <v xml:space="preserve"> </v>
      </c>
      <c r="N643" s="13" t="str">
        <f t="shared" ref="N643:N706" si="64">IF(O643= " ", "N", "Y")</f>
        <v>Y</v>
      </c>
      <c r="O643" s="13" t="str">
        <f>IFERROR(VLOOKUP(G643,'Important Notes'!D:D,1,FALSE)," ")</f>
        <v>SC-12-1</v>
      </c>
      <c r="P643" s="13" t="str">
        <f>VLOOKUP(D643,'Ref-NIST 800-53 (Rev. 4)'!A:D,4,FALSE)</f>
        <v>P1</v>
      </c>
      <c r="Q643" s="13" t="s">
        <v>1152</v>
      </c>
    </row>
    <row r="644" spans="1:17">
      <c r="A644" s="13" t="str">
        <f t="shared" si="61"/>
        <v>SC</v>
      </c>
      <c r="B644" s="13" t="str">
        <f>VLOOKUP(A644,'Ref-Families'!A:B,2,FALSE)</f>
        <v xml:space="preserve"> System and Communications Protection</v>
      </c>
      <c r="C644" s="13" t="str">
        <f>TRIM(VLOOKUP(D644,'Ref-NIST 800-53 (Rev. 4)'!A:C,3,FALSE))</f>
        <v>CRYPTOGRAPHIC KEY ESTABLISHMENT AND MANAGEMENT</v>
      </c>
      <c r="D644" s="12" t="s">
        <v>526</v>
      </c>
      <c r="E644" s="13" t="str">
        <f>TRIM(VLOOKUP(G644,'Ref-ALL NIST 800-53 Controls'!A:F,6,FALSE))</f>
        <v>SYMMETRIC KEYS</v>
      </c>
      <c r="F644" s="55">
        <v>2</v>
      </c>
      <c r="G644" s="2" t="str">
        <f t="shared" si="60"/>
        <v>SC-12-2</v>
      </c>
      <c r="H644" s="17" t="s">
        <v>609</v>
      </c>
      <c r="I644" s="13" t="str">
        <f t="shared" si="62"/>
        <v>N</v>
      </c>
      <c r="J644" s="13"/>
      <c r="K644" s="13" t="str">
        <f>_xlfn.IFNA(VLOOKUP(G644,'Ref-LI-SaaS Baseline'!$D$2:$G$128,3,FALSE),"")</f>
        <v/>
      </c>
      <c r="L644" s="13" t="str">
        <f t="shared" si="63"/>
        <v>Y</v>
      </c>
      <c r="M644" s="13" t="str">
        <f>IFERROR(VLOOKUP(G644,'Important Notes'!I:I,1,FALSE)," ")</f>
        <v>SC-12-2</v>
      </c>
      <c r="N644" s="13" t="str">
        <f t="shared" si="64"/>
        <v>Y</v>
      </c>
      <c r="O644" s="13" t="str">
        <f>IFERROR(VLOOKUP(G644,'Important Notes'!D:D,1,FALSE)," ")</f>
        <v>SC-12-2</v>
      </c>
      <c r="P644" s="13" t="str">
        <f>VLOOKUP(D644,'Ref-NIST 800-53 (Rev. 4)'!A:D,4,FALSE)</f>
        <v>P1</v>
      </c>
      <c r="Q644" s="13" t="s">
        <v>1152</v>
      </c>
    </row>
    <row r="645" spans="1:17">
      <c r="A645" s="13" t="str">
        <f t="shared" si="61"/>
        <v>SC</v>
      </c>
      <c r="B645" s="13" t="str">
        <f>VLOOKUP(A645,'Ref-Families'!A:B,2,FALSE)</f>
        <v xml:space="preserve"> System and Communications Protection</v>
      </c>
      <c r="C645" s="13" t="str">
        <f>TRIM(VLOOKUP(D645,'Ref-NIST 800-53 (Rev. 4)'!A:C,3,FALSE))</f>
        <v>CRYPTOGRAPHIC KEY ESTABLISHMENT AND MANAGEMENT</v>
      </c>
      <c r="D645" s="12" t="s">
        <v>526</v>
      </c>
      <c r="E645" s="13" t="str">
        <f>TRIM(VLOOKUP(G645,'Ref-ALL NIST 800-53 Controls'!A:F,6,FALSE))</f>
        <v>ASYMMETRIC KEYS</v>
      </c>
      <c r="F645" s="55">
        <v>3</v>
      </c>
      <c r="G645" s="2" t="str">
        <f t="shared" si="60"/>
        <v>SC-12-3</v>
      </c>
      <c r="H645" s="17" t="s">
        <v>609</v>
      </c>
      <c r="I645" s="13" t="str">
        <f t="shared" si="62"/>
        <v>N</v>
      </c>
      <c r="J645" s="13"/>
      <c r="K645" s="13" t="str">
        <f>_xlfn.IFNA(VLOOKUP(G645,'Ref-LI-SaaS Baseline'!$D$2:$G$128,3,FALSE),"")</f>
        <v/>
      </c>
      <c r="L645" s="13" t="str">
        <f t="shared" si="63"/>
        <v>Y</v>
      </c>
      <c r="M645" s="13" t="str">
        <f>IFERROR(VLOOKUP(G645,'Important Notes'!I:I,1,FALSE)," ")</f>
        <v>SC-12-3</v>
      </c>
      <c r="N645" s="13" t="str">
        <f t="shared" si="64"/>
        <v>Y</v>
      </c>
      <c r="O645" s="13" t="str">
        <f>IFERROR(VLOOKUP(G645,'Important Notes'!D:D,1,FALSE)," ")</f>
        <v>SC-12-3</v>
      </c>
      <c r="P645" s="13" t="str">
        <f>VLOOKUP(D645,'Ref-NIST 800-53 (Rev. 4)'!A:D,4,FALSE)</f>
        <v>P1</v>
      </c>
      <c r="Q645" s="13" t="s">
        <v>1152</v>
      </c>
    </row>
    <row r="646" spans="1:17">
      <c r="A646" s="13" t="str">
        <f t="shared" si="61"/>
        <v>SC</v>
      </c>
      <c r="B646" s="13" t="str">
        <f>VLOOKUP(A646,'Ref-Families'!A:B,2,FALSE)</f>
        <v xml:space="preserve"> System and Communications Protection</v>
      </c>
      <c r="C646" s="13" t="str">
        <f>TRIM(VLOOKUP(D646,'Ref-NIST 800-53 (Rev. 4)'!A:C,3,FALSE))</f>
        <v>CRYPTOGRAPHIC KEY ESTABLISHMENT AND MANAGEMENT</v>
      </c>
      <c r="D646" s="12" t="s">
        <v>526</v>
      </c>
      <c r="E646" s="13" t="str">
        <f>TRIM(VLOOKUP(G646,'Ref-ALL NIST 800-53 Controls'!A:F,6,FALSE))</f>
        <v>PKI CERTIFICATES</v>
      </c>
      <c r="F646" s="55">
        <v>4</v>
      </c>
      <c r="G646" s="2" t="str">
        <f t="shared" si="60"/>
        <v>SC-12-4</v>
      </c>
      <c r="H646" s="17" t="s">
        <v>611</v>
      </c>
      <c r="I646" s="13" t="str">
        <f t="shared" si="62"/>
        <v>N</v>
      </c>
      <c r="J646" s="13"/>
      <c r="K646" s="13" t="str">
        <f>_xlfn.IFNA(VLOOKUP(G646,'Ref-LI-SaaS Baseline'!$D$2:$G$128,3,FALSE),"")</f>
        <v/>
      </c>
      <c r="L646" s="13" t="str">
        <f t="shared" si="63"/>
        <v>N</v>
      </c>
      <c r="M646" s="13" t="str">
        <f>IFERROR(VLOOKUP(G646,'Important Notes'!I:I,1,FALSE)," ")</f>
        <v xml:space="preserve"> </v>
      </c>
      <c r="N646" s="13" t="str">
        <f t="shared" si="64"/>
        <v>N</v>
      </c>
      <c r="O646" s="13" t="str">
        <f>IFERROR(VLOOKUP(G646,'Important Notes'!D:D,1,FALSE)," ")</f>
        <v xml:space="preserve"> </v>
      </c>
      <c r="P646" s="13" t="str">
        <f>VLOOKUP(D646,'Ref-NIST 800-53 (Rev. 4)'!A:D,4,FALSE)</f>
        <v>P1</v>
      </c>
      <c r="Q646" s="13" t="s">
        <v>1152</v>
      </c>
    </row>
    <row r="647" spans="1:17">
      <c r="A647" s="13" t="str">
        <f t="shared" si="61"/>
        <v>SC</v>
      </c>
      <c r="B647" s="13" t="str">
        <f>VLOOKUP(A647,'Ref-Families'!A:B,2,FALSE)</f>
        <v xml:space="preserve"> System and Communications Protection</v>
      </c>
      <c r="C647" s="13" t="str">
        <f>TRIM(VLOOKUP(D647,'Ref-NIST 800-53 (Rev. 4)'!A:C,3,FALSE))</f>
        <v>CRYPTOGRAPHIC KEY ESTABLISHMENT AND MANAGEMENT</v>
      </c>
      <c r="D647" s="12" t="s">
        <v>526</v>
      </c>
      <c r="E647" s="13" t="str">
        <f>TRIM(VLOOKUP(G647,'Ref-ALL NIST 800-53 Controls'!A:F,6,FALSE))</f>
        <v>PKI CERTIFICATES / HARDWARE TOKENS</v>
      </c>
      <c r="F647" s="55">
        <v>5</v>
      </c>
      <c r="G647" s="2" t="str">
        <f t="shared" si="60"/>
        <v>SC-12-5</v>
      </c>
      <c r="H647" s="17" t="s">
        <v>611</v>
      </c>
      <c r="I647" s="13" t="str">
        <f t="shared" si="62"/>
        <v>N</v>
      </c>
      <c r="J647" s="13"/>
      <c r="K647" s="13" t="str">
        <f>_xlfn.IFNA(VLOOKUP(G647,'Ref-LI-SaaS Baseline'!$D$2:$G$128,3,FALSE),"")</f>
        <v/>
      </c>
      <c r="L647" s="13" t="str">
        <f t="shared" si="63"/>
        <v>N</v>
      </c>
      <c r="M647" s="13" t="str">
        <f>IFERROR(VLOOKUP(G647,'Important Notes'!I:I,1,FALSE)," ")</f>
        <v xml:space="preserve"> </v>
      </c>
      <c r="N647" s="13" t="str">
        <f t="shared" si="64"/>
        <v>N</v>
      </c>
      <c r="O647" s="13" t="str">
        <f>IFERROR(VLOOKUP(G647,'Important Notes'!D:D,1,FALSE)," ")</f>
        <v xml:space="preserve"> </v>
      </c>
      <c r="P647" s="13" t="str">
        <f>VLOOKUP(D647,'Ref-NIST 800-53 (Rev. 4)'!A:D,4,FALSE)</f>
        <v>P1</v>
      </c>
      <c r="Q647" s="13" t="s">
        <v>1152</v>
      </c>
    </row>
    <row r="648" spans="1:17" ht="30">
      <c r="A648" s="13" t="str">
        <f t="shared" si="61"/>
        <v>SC</v>
      </c>
      <c r="B648" s="13" t="str">
        <f>VLOOKUP(A648,'Ref-Families'!A:B,2,FALSE)</f>
        <v xml:space="preserve"> System and Communications Protection</v>
      </c>
      <c r="C648" s="13" t="str">
        <f>TRIM(VLOOKUP(D648,'Ref-NIST 800-53 (Rev. 4)'!A:C,3,FALSE))</f>
        <v>CRYPTOGRAPHIC PROTECTION</v>
      </c>
      <c r="D648" s="12" t="s">
        <v>79</v>
      </c>
      <c r="E648" s="13" t="str">
        <f>TRIM(VLOOKUP(G648,'Ref-ALL NIST 800-53 Controls'!A:F,6,FALSE))</f>
        <v/>
      </c>
      <c r="F648" s="55">
        <v>0</v>
      </c>
      <c r="G648" s="2" t="str">
        <f t="shared" si="60"/>
        <v>SC-13-0</v>
      </c>
      <c r="H648" s="17" t="s">
        <v>725</v>
      </c>
      <c r="I648" s="13" t="str">
        <f t="shared" si="62"/>
        <v>Y</v>
      </c>
      <c r="J648" s="13" t="str">
        <f t="shared" ref="J648:J704" si="65">G648</f>
        <v>SC-13-0</v>
      </c>
      <c r="K648" s="13" t="str">
        <f>_xlfn.IFNA(VLOOKUP(G648,'Ref-LI-SaaS Baseline'!$D$2:$G$128,3,FALSE),"")</f>
        <v>Document and Assess (Conditional)</v>
      </c>
      <c r="L648" s="13" t="str">
        <f t="shared" si="63"/>
        <v>Y</v>
      </c>
      <c r="M648" s="13" t="str">
        <f>IFERROR(VLOOKUP(G648,'Important Notes'!I:I,1,FALSE)," ")</f>
        <v>SC-13-0</v>
      </c>
      <c r="N648" s="13" t="str">
        <f t="shared" si="64"/>
        <v>Y</v>
      </c>
      <c r="O648" s="13" t="str">
        <f>IFERROR(VLOOKUP(G648,'Important Notes'!D:D,1,FALSE)," ")</f>
        <v>SC-13-0</v>
      </c>
      <c r="P648" s="13" t="str">
        <f>VLOOKUP(D648,'Ref-NIST 800-53 (Rev. 4)'!A:D,4,FALSE)</f>
        <v>P1</v>
      </c>
      <c r="Q648" s="13" t="s">
        <v>1152</v>
      </c>
    </row>
    <row r="649" spans="1:17">
      <c r="A649" s="13" t="str">
        <f t="shared" si="61"/>
        <v>SC</v>
      </c>
      <c r="B649" s="13" t="str">
        <f>VLOOKUP(A649,'Ref-Families'!A:B,2,FALSE)</f>
        <v xml:space="preserve"> System and Communications Protection</v>
      </c>
      <c r="C649" s="13" t="str">
        <f>TRIM(VLOOKUP(D649,'Ref-NIST 800-53 (Rev. 4)'!A:C,3,FALSE))</f>
        <v>CRYPTOGRAPHIC PROTECTION</v>
      </c>
      <c r="D649" s="12" t="s">
        <v>79</v>
      </c>
      <c r="E649" s="13" t="str">
        <f>TRIM(VLOOKUP(G649,'Ref-ALL NIST 800-53 Controls'!A:F,6,FALSE))</f>
        <v>FIPS-VALIDATED CRYPTOGRAPHY</v>
      </c>
      <c r="F649" s="55">
        <v>1</v>
      </c>
      <c r="G649" s="2" t="str">
        <f t="shared" si="60"/>
        <v>SC-13-1</v>
      </c>
      <c r="H649" s="17" t="s">
        <v>611</v>
      </c>
      <c r="I649" s="13" t="str">
        <f t="shared" si="62"/>
        <v>N</v>
      </c>
      <c r="J649" s="13"/>
      <c r="K649" s="13" t="str">
        <f>_xlfn.IFNA(VLOOKUP(G649,'Ref-LI-SaaS Baseline'!$D$2:$G$128,3,FALSE),"")</f>
        <v/>
      </c>
      <c r="L649" s="13" t="str">
        <f t="shared" si="63"/>
        <v>N</v>
      </c>
      <c r="M649" s="13" t="str">
        <f>IFERROR(VLOOKUP(G649,'Important Notes'!I:I,1,FALSE)," ")</f>
        <v xml:space="preserve"> </v>
      </c>
      <c r="N649" s="13" t="str">
        <f t="shared" si="64"/>
        <v>N</v>
      </c>
      <c r="O649" s="13" t="str">
        <f>IFERROR(VLOOKUP(G649,'Important Notes'!D:D,1,FALSE)," ")</f>
        <v xml:space="preserve"> </v>
      </c>
      <c r="P649" s="13" t="str">
        <f>VLOOKUP(D649,'Ref-NIST 800-53 (Rev. 4)'!A:D,4,FALSE)</f>
        <v>P1</v>
      </c>
      <c r="Q649" s="13" t="s">
        <v>1152</v>
      </c>
    </row>
    <row r="650" spans="1:17">
      <c r="A650" s="13" t="str">
        <f t="shared" si="61"/>
        <v>SC</v>
      </c>
      <c r="B650" s="13" t="str">
        <f>VLOOKUP(A650,'Ref-Families'!A:B,2,FALSE)</f>
        <v xml:space="preserve"> System and Communications Protection</v>
      </c>
      <c r="C650" s="13" t="str">
        <f>TRIM(VLOOKUP(D650,'Ref-NIST 800-53 (Rev. 4)'!A:C,3,FALSE))</f>
        <v>CRYPTOGRAPHIC PROTECTION</v>
      </c>
      <c r="D650" s="12" t="s">
        <v>79</v>
      </c>
      <c r="E650" s="13" t="str">
        <f>TRIM(VLOOKUP(G650,'Ref-ALL NIST 800-53 Controls'!A:F,6,FALSE))</f>
        <v>NSA-APPROVED CRYPTOGRAPHY</v>
      </c>
      <c r="F650" s="55">
        <v>2</v>
      </c>
      <c r="G650" s="2" t="str">
        <f t="shared" si="60"/>
        <v>SC-13-2</v>
      </c>
      <c r="H650" s="17" t="s">
        <v>611</v>
      </c>
      <c r="I650" s="13" t="str">
        <f t="shared" si="62"/>
        <v>N</v>
      </c>
      <c r="J650" s="13"/>
      <c r="K650" s="13" t="str">
        <f>_xlfn.IFNA(VLOOKUP(G650,'Ref-LI-SaaS Baseline'!$D$2:$G$128,3,FALSE),"")</f>
        <v/>
      </c>
      <c r="L650" s="13" t="str">
        <f t="shared" si="63"/>
        <v>N</v>
      </c>
      <c r="M650" s="13" t="str">
        <f>IFERROR(VLOOKUP(G650,'Important Notes'!I:I,1,FALSE)," ")</f>
        <v xml:space="preserve"> </v>
      </c>
      <c r="N650" s="13" t="str">
        <f t="shared" si="64"/>
        <v>N</v>
      </c>
      <c r="O650" s="13" t="str">
        <f>IFERROR(VLOOKUP(G650,'Important Notes'!D:D,1,FALSE)," ")</f>
        <v xml:space="preserve"> </v>
      </c>
      <c r="P650" s="13" t="str">
        <f>VLOOKUP(D650,'Ref-NIST 800-53 (Rev. 4)'!A:D,4,FALSE)</f>
        <v>P1</v>
      </c>
      <c r="Q650" s="13" t="s">
        <v>1152</v>
      </c>
    </row>
    <row r="651" spans="1:17">
      <c r="A651" s="13" t="str">
        <f t="shared" si="61"/>
        <v>SC</v>
      </c>
      <c r="B651" s="13" t="str">
        <f>VLOOKUP(A651,'Ref-Families'!A:B,2,FALSE)</f>
        <v xml:space="preserve"> System and Communications Protection</v>
      </c>
      <c r="C651" s="13" t="str">
        <f>TRIM(VLOOKUP(D651,'Ref-NIST 800-53 (Rev. 4)'!A:C,3,FALSE))</f>
        <v>CRYPTOGRAPHIC PROTECTION</v>
      </c>
      <c r="D651" s="12" t="s">
        <v>79</v>
      </c>
      <c r="E651" s="13" t="str">
        <f>TRIM(VLOOKUP(G651,'Ref-ALL NIST 800-53 Controls'!A:F,6,FALSE))</f>
        <v>INDIVIDUALS WITHOUT FORMAL ACCESS APPROVALS</v>
      </c>
      <c r="F651" s="55">
        <v>3</v>
      </c>
      <c r="G651" s="2" t="str">
        <f t="shared" si="60"/>
        <v>SC-13-3</v>
      </c>
      <c r="H651" s="17" t="s">
        <v>611</v>
      </c>
      <c r="I651" s="13" t="str">
        <f t="shared" si="62"/>
        <v>N</v>
      </c>
      <c r="J651" s="13"/>
      <c r="K651" s="13" t="str">
        <f>_xlfn.IFNA(VLOOKUP(G651,'Ref-LI-SaaS Baseline'!$D$2:$G$128,3,FALSE),"")</f>
        <v/>
      </c>
      <c r="L651" s="13" t="str">
        <f t="shared" si="63"/>
        <v>N</v>
      </c>
      <c r="M651" s="13" t="str">
        <f>IFERROR(VLOOKUP(G651,'Important Notes'!I:I,1,FALSE)," ")</f>
        <v xml:space="preserve"> </v>
      </c>
      <c r="N651" s="13" t="str">
        <f t="shared" si="64"/>
        <v>N</v>
      </c>
      <c r="O651" s="13" t="str">
        <f>IFERROR(VLOOKUP(G651,'Important Notes'!D:D,1,FALSE)," ")</f>
        <v xml:space="preserve"> </v>
      </c>
      <c r="P651" s="13" t="str">
        <f>VLOOKUP(D651,'Ref-NIST 800-53 (Rev. 4)'!A:D,4,FALSE)</f>
        <v>P1</v>
      </c>
      <c r="Q651" s="13" t="s">
        <v>1152</v>
      </c>
    </row>
    <row r="652" spans="1:17">
      <c r="A652" s="13" t="str">
        <f t="shared" si="61"/>
        <v>SC</v>
      </c>
      <c r="B652" s="13" t="str">
        <f>VLOOKUP(A652,'Ref-Families'!A:B,2,FALSE)</f>
        <v xml:space="preserve"> System and Communications Protection</v>
      </c>
      <c r="C652" s="13" t="str">
        <f>TRIM(VLOOKUP(D652,'Ref-NIST 800-53 (Rev. 4)'!A:C,3,FALSE))</f>
        <v>CRYPTOGRAPHIC PROTECTION</v>
      </c>
      <c r="D652" s="12" t="s">
        <v>79</v>
      </c>
      <c r="E652" s="13" t="str">
        <f>TRIM(VLOOKUP(G652,'Ref-ALL NIST 800-53 Controls'!A:F,6,FALSE))</f>
        <v>DIGITAL SIGNATURES</v>
      </c>
      <c r="F652" s="55">
        <v>4</v>
      </c>
      <c r="G652" s="2" t="str">
        <f t="shared" si="60"/>
        <v>SC-13-4</v>
      </c>
      <c r="H652" s="17" t="s">
        <v>611</v>
      </c>
      <c r="I652" s="13" t="str">
        <f t="shared" si="62"/>
        <v>N</v>
      </c>
      <c r="J652" s="13"/>
      <c r="K652" s="13" t="str">
        <f>_xlfn.IFNA(VLOOKUP(G652,'Ref-LI-SaaS Baseline'!$D$2:$G$128,3,FALSE),"")</f>
        <v/>
      </c>
      <c r="L652" s="13" t="str">
        <f t="shared" si="63"/>
        <v>N</v>
      </c>
      <c r="M652" s="13" t="str">
        <f>IFERROR(VLOOKUP(G652,'Important Notes'!I:I,1,FALSE)," ")</f>
        <v xml:space="preserve"> </v>
      </c>
      <c r="N652" s="13" t="str">
        <f t="shared" si="64"/>
        <v>N</v>
      </c>
      <c r="O652" s="13" t="str">
        <f>IFERROR(VLOOKUP(G652,'Important Notes'!D:D,1,FALSE)," ")</f>
        <v xml:space="preserve"> </v>
      </c>
      <c r="P652" s="13" t="str">
        <f>VLOOKUP(D652,'Ref-NIST 800-53 (Rev. 4)'!A:D,4,FALSE)</f>
        <v>P1</v>
      </c>
      <c r="Q652" s="13" t="s">
        <v>1152</v>
      </c>
    </row>
    <row r="653" spans="1:17">
      <c r="A653" s="13" t="str">
        <f t="shared" si="61"/>
        <v>SC</v>
      </c>
      <c r="B653" s="13" t="str">
        <f>VLOOKUP(A653,'Ref-Families'!A:B,2,FALSE)</f>
        <v xml:space="preserve"> System and Communications Protection</v>
      </c>
      <c r="C653" s="13" t="str">
        <f>TRIM(VLOOKUP(D653,'Ref-NIST 800-53 (Rev. 4)'!A:C,3,FALSE))</f>
        <v>COLLABORATIVE COMPUTING DEVICES</v>
      </c>
      <c r="D653" s="12" t="s">
        <v>530</v>
      </c>
      <c r="E653" s="13" t="str">
        <f>TRIM(VLOOKUP(G653,'Ref-ALL NIST 800-53 Controls'!A:F,6,FALSE))</f>
        <v/>
      </c>
      <c r="F653" s="55">
        <v>0</v>
      </c>
      <c r="G653" s="2" t="str">
        <f t="shared" si="60"/>
        <v>SC-15-0</v>
      </c>
      <c r="H653" s="17" t="s">
        <v>261</v>
      </c>
      <c r="I653" s="13" t="str">
        <f t="shared" si="62"/>
        <v>Y</v>
      </c>
      <c r="J653" s="13" t="str">
        <f t="shared" si="65"/>
        <v>SC-15-0</v>
      </c>
      <c r="K653" s="13" t="str">
        <f>_xlfn.IFNA(VLOOKUP(G653,'Ref-LI-SaaS Baseline'!$D$2:$G$128,3,FALSE),"")</f>
        <v>NSO</v>
      </c>
      <c r="L653" s="13" t="str">
        <f t="shared" si="63"/>
        <v>Y</v>
      </c>
      <c r="M653" s="13" t="str">
        <f>IFERROR(VLOOKUP(G653,'Important Notes'!I:I,1,FALSE)," ")</f>
        <v>SC-15-0</v>
      </c>
      <c r="N653" s="13" t="str">
        <f t="shared" si="64"/>
        <v>Y</v>
      </c>
      <c r="O653" s="13" t="str">
        <f>IFERROR(VLOOKUP(G653,'Important Notes'!D:D,1,FALSE)," ")</f>
        <v>SC-15-0</v>
      </c>
      <c r="P653" s="13" t="str">
        <f>VLOOKUP(D653,'Ref-NIST 800-53 (Rev. 4)'!A:D,4,FALSE)</f>
        <v>P1</v>
      </c>
      <c r="Q653" s="13" t="s">
        <v>1152</v>
      </c>
    </row>
    <row r="654" spans="1:17">
      <c r="A654" s="13" t="str">
        <f t="shared" si="61"/>
        <v>SC</v>
      </c>
      <c r="B654" s="13" t="str">
        <f>VLOOKUP(A654,'Ref-Families'!A:B,2,FALSE)</f>
        <v xml:space="preserve"> System and Communications Protection</v>
      </c>
      <c r="C654" s="13" t="str">
        <f>TRIM(VLOOKUP(D654,'Ref-NIST 800-53 (Rev. 4)'!A:C,3,FALSE))</f>
        <v>COLLABORATIVE COMPUTING DEVICES</v>
      </c>
      <c r="D654" s="12" t="s">
        <v>530</v>
      </c>
      <c r="E654" s="13" t="str">
        <f>TRIM(VLOOKUP(G654,'Ref-ALL NIST 800-53 Controls'!A:F,6,FALSE))</f>
        <v>PHYSICAL DISCONNECT</v>
      </c>
      <c r="F654" s="55">
        <v>1</v>
      </c>
      <c r="G654" s="2" t="str">
        <f t="shared" si="60"/>
        <v>SC-15-1</v>
      </c>
      <c r="H654" s="17" t="s">
        <v>609</v>
      </c>
      <c r="I654" s="13" t="str">
        <f t="shared" si="62"/>
        <v>N</v>
      </c>
      <c r="J654" s="13"/>
      <c r="K654" s="13" t="str">
        <f>_xlfn.IFNA(VLOOKUP(G654,'Ref-LI-SaaS Baseline'!$D$2:$G$128,3,FALSE),"")</f>
        <v/>
      </c>
      <c r="L654" s="13" t="str">
        <f t="shared" si="63"/>
        <v>N</v>
      </c>
      <c r="M654" s="13" t="str">
        <f>IFERROR(VLOOKUP(G654,'Important Notes'!I:I,1,FALSE)," ")</f>
        <v xml:space="preserve"> </v>
      </c>
      <c r="N654" s="13" t="str">
        <f t="shared" si="64"/>
        <v>N</v>
      </c>
      <c r="O654" s="13" t="str">
        <f>IFERROR(VLOOKUP(G654,'Important Notes'!D:D,1,FALSE)," ")</f>
        <v xml:space="preserve"> </v>
      </c>
      <c r="P654" s="13" t="str">
        <f>VLOOKUP(D654,'Ref-NIST 800-53 (Rev. 4)'!A:D,4,FALSE)</f>
        <v>P1</v>
      </c>
      <c r="Q654" s="13" t="s">
        <v>1152</v>
      </c>
    </row>
    <row r="655" spans="1:17">
      <c r="A655" s="13" t="str">
        <f t="shared" si="61"/>
        <v>SC</v>
      </c>
      <c r="B655" s="13" t="str">
        <f>VLOOKUP(A655,'Ref-Families'!A:B,2,FALSE)</f>
        <v xml:space="preserve"> System and Communications Protection</v>
      </c>
      <c r="C655" s="13" t="str">
        <f>TRIM(VLOOKUP(D655,'Ref-NIST 800-53 (Rev. 4)'!A:C,3,FALSE))</f>
        <v>COLLABORATIVE COMPUTING DEVICES</v>
      </c>
      <c r="D655" s="12" t="s">
        <v>530</v>
      </c>
      <c r="E655" s="13" t="str">
        <f>TRIM(VLOOKUP(G655,'Ref-ALL NIST 800-53 Controls'!A:F,6,FALSE))</f>
        <v>BLOCKING INBOUND / OUTBOUND COMMUNICATIONS TRAFFIC</v>
      </c>
      <c r="F655" s="55">
        <v>2</v>
      </c>
      <c r="G655" s="2" t="str">
        <f t="shared" si="60"/>
        <v>SC-15-2</v>
      </c>
      <c r="H655" s="17" t="s">
        <v>611</v>
      </c>
      <c r="I655" s="13" t="str">
        <f t="shared" si="62"/>
        <v>N</v>
      </c>
      <c r="J655" s="13"/>
      <c r="K655" s="13" t="str">
        <f>_xlfn.IFNA(VLOOKUP(G655,'Ref-LI-SaaS Baseline'!$D$2:$G$128,3,FALSE),"")</f>
        <v/>
      </c>
      <c r="L655" s="13" t="str">
        <f t="shared" si="63"/>
        <v>N</v>
      </c>
      <c r="M655" s="13" t="str">
        <f>IFERROR(VLOOKUP(G655,'Important Notes'!I:I,1,FALSE)," ")</f>
        <v xml:space="preserve"> </v>
      </c>
      <c r="N655" s="13" t="str">
        <f t="shared" si="64"/>
        <v>N</v>
      </c>
      <c r="O655" s="13" t="str">
        <f>IFERROR(VLOOKUP(G655,'Important Notes'!D:D,1,FALSE)," ")</f>
        <v xml:space="preserve"> </v>
      </c>
      <c r="P655" s="13" t="str">
        <f>VLOOKUP(D655,'Ref-NIST 800-53 (Rev. 4)'!A:D,4,FALSE)</f>
        <v>P1</v>
      </c>
      <c r="Q655" s="13" t="s">
        <v>1152</v>
      </c>
    </row>
    <row r="656" spans="1:17">
      <c r="A656" s="13" t="str">
        <f t="shared" si="61"/>
        <v>SC</v>
      </c>
      <c r="B656" s="13" t="str">
        <f>VLOOKUP(A656,'Ref-Families'!A:B,2,FALSE)</f>
        <v xml:space="preserve"> System and Communications Protection</v>
      </c>
      <c r="C656" s="13" t="str">
        <f>TRIM(VLOOKUP(D656,'Ref-NIST 800-53 (Rev. 4)'!A:C,3,FALSE))</f>
        <v>COLLABORATIVE COMPUTING DEVICES</v>
      </c>
      <c r="D656" s="12" t="s">
        <v>530</v>
      </c>
      <c r="E656" s="13" t="str">
        <f>TRIM(VLOOKUP(G656,'Ref-ALL NIST 800-53 Controls'!A:F,6,FALSE))</f>
        <v>DISABLING / REMOVAL IN SECURE WORK AREAS</v>
      </c>
      <c r="F656" s="55">
        <v>3</v>
      </c>
      <c r="G656" s="2" t="str">
        <f t="shared" si="60"/>
        <v>SC-15-3</v>
      </c>
      <c r="H656" s="17" t="s">
        <v>609</v>
      </c>
      <c r="I656" s="13" t="str">
        <f t="shared" si="62"/>
        <v>N</v>
      </c>
      <c r="J656" s="13"/>
      <c r="K656" s="13" t="str">
        <f>_xlfn.IFNA(VLOOKUP(G656,'Ref-LI-SaaS Baseline'!$D$2:$G$128,3,FALSE),"")</f>
        <v/>
      </c>
      <c r="L656" s="13" t="str">
        <f t="shared" si="63"/>
        <v>N</v>
      </c>
      <c r="M656" s="13" t="str">
        <f>IFERROR(VLOOKUP(G656,'Important Notes'!I:I,1,FALSE)," ")</f>
        <v xml:space="preserve"> </v>
      </c>
      <c r="N656" s="13" t="str">
        <f t="shared" si="64"/>
        <v>N</v>
      </c>
      <c r="O656" s="13" t="str">
        <f>IFERROR(VLOOKUP(G656,'Important Notes'!D:D,1,FALSE)," ")</f>
        <v xml:space="preserve"> </v>
      </c>
      <c r="P656" s="13" t="str">
        <f>VLOOKUP(D656,'Ref-NIST 800-53 (Rev. 4)'!A:D,4,FALSE)</f>
        <v>P1</v>
      </c>
      <c r="Q656" s="13" t="s">
        <v>1152</v>
      </c>
    </row>
    <row r="657" spans="1:17">
      <c r="A657" s="13" t="str">
        <f t="shared" si="61"/>
        <v>SC</v>
      </c>
      <c r="B657" s="13" t="str">
        <f>VLOOKUP(A657,'Ref-Families'!A:B,2,FALSE)</f>
        <v xml:space="preserve"> System and Communications Protection</v>
      </c>
      <c r="C657" s="13" t="str">
        <f>TRIM(VLOOKUP(D657,'Ref-NIST 800-53 (Rev. 4)'!A:C,3,FALSE))</f>
        <v>COLLABORATIVE COMPUTING DEVICES</v>
      </c>
      <c r="D657" s="12" t="s">
        <v>530</v>
      </c>
      <c r="E657" s="13" t="str">
        <f>TRIM(VLOOKUP(G657,'Ref-ALL NIST 800-53 Controls'!A:F,6,FALSE))</f>
        <v>EXPLICITLY INDICATE CURRENT PARTICIPANTS</v>
      </c>
      <c r="F657" s="55">
        <v>4</v>
      </c>
      <c r="G657" s="2" t="str">
        <f t="shared" si="60"/>
        <v>SC-15-4</v>
      </c>
      <c r="H657" s="17" t="s">
        <v>609</v>
      </c>
      <c r="I657" s="13" t="str">
        <f t="shared" si="62"/>
        <v>N</v>
      </c>
      <c r="J657" s="13"/>
      <c r="K657" s="13" t="str">
        <f>_xlfn.IFNA(VLOOKUP(G657,'Ref-LI-SaaS Baseline'!$D$2:$G$128,3,FALSE),"")</f>
        <v/>
      </c>
      <c r="L657" s="13" t="str">
        <f t="shared" si="63"/>
        <v>N</v>
      </c>
      <c r="M657" s="13" t="str">
        <f>IFERROR(VLOOKUP(G657,'Important Notes'!I:I,1,FALSE)," ")</f>
        <v xml:space="preserve"> </v>
      </c>
      <c r="N657" s="13" t="str">
        <f t="shared" si="64"/>
        <v>N</v>
      </c>
      <c r="O657" s="13" t="str">
        <f>IFERROR(VLOOKUP(G657,'Important Notes'!D:D,1,FALSE)," ")</f>
        <v xml:space="preserve"> </v>
      </c>
      <c r="P657" s="13" t="str">
        <f>VLOOKUP(D657,'Ref-NIST 800-53 (Rev. 4)'!A:D,4,FALSE)</f>
        <v>P1</v>
      </c>
      <c r="Q657" s="13" t="s">
        <v>1152</v>
      </c>
    </row>
    <row r="658" spans="1:17">
      <c r="A658" s="13" t="str">
        <f t="shared" si="61"/>
        <v>SC</v>
      </c>
      <c r="B658" s="13" t="str">
        <f>VLOOKUP(A658,'Ref-Families'!A:B,2,FALSE)</f>
        <v xml:space="preserve"> System and Communications Protection</v>
      </c>
      <c r="C658" s="13" t="str">
        <f>TRIM(VLOOKUP(D658,'Ref-NIST 800-53 (Rev. 4)'!A:C,3,FALSE))</f>
        <v>PUBLIC KEY INFRASTRUCTURE CERTIFICATES</v>
      </c>
      <c r="D658" s="12" t="s">
        <v>532</v>
      </c>
      <c r="E658" s="13" t="str">
        <f>TRIM(VLOOKUP(G658,'Ref-ALL NIST 800-53 Controls'!A:F,6,FALSE))</f>
        <v/>
      </c>
      <c r="F658" s="56">
        <v>0</v>
      </c>
      <c r="G658" s="2" t="str">
        <f t="shared" si="60"/>
        <v>SC-17-0</v>
      </c>
      <c r="H658" s="17" t="s">
        <v>526</v>
      </c>
      <c r="I658" s="13" t="str">
        <f t="shared" si="62"/>
        <v>N</v>
      </c>
      <c r="J658" s="13"/>
      <c r="K658" s="13" t="str">
        <f>_xlfn.IFNA(VLOOKUP(G658,'Ref-LI-SaaS Baseline'!$D$2:$G$128,3,FALSE),"")</f>
        <v/>
      </c>
      <c r="L658" s="13" t="str">
        <f t="shared" si="63"/>
        <v>Y</v>
      </c>
      <c r="M658" s="13" t="str">
        <f>IFERROR(VLOOKUP(G658,'Important Notes'!I:I,1,FALSE)," ")</f>
        <v>SC-17-0</v>
      </c>
      <c r="N658" s="13" t="str">
        <f t="shared" si="64"/>
        <v>Y</v>
      </c>
      <c r="O658" s="13" t="str">
        <f>IFERROR(VLOOKUP(G658,'Important Notes'!D:D,1,FALSE)," ")</f>
        <v>SC-17-0</v>
      </c>
      <c r="P658" s="13" t="str">
        <f>VLOOKUP(D658,'Ref-NIST 800-53 (Rev. 4)'!A:D,4,FALSE)</f>
        <v>P1</v>
      </c>
      <c r="Q658" s="13" t="s">
        <v>1152</v>
      </c>
    </row>
    <row r="659" spans="1:17">
      <c r="A659" s="13" t="str">
        <f t="shared" si="61"/>
        <v>SC</v>
      </c>
      <c r="B659" s="13" t="str">
        <f>VLOOKUP(A659,'Ref-Families'!A:B,2,FALSE)</f>
        <v xml:space="preserve"> System and Communications Protection</v>
      </c>
      <c r="C659" s="13" t="str">
        <f>TRIM(VLOOKUP(D659,'Ref-NIST 800-53 (Rev. 4)'!A:C,3,FALSE))</f>
        <v>MOBILE CODE</v>
      </c>
      <c r="D659" s="12" t="s">
        <v>534</v>
      </c>
      <c r="E659" s="13" t="str">
        <f>TRIM(VLOOKUP(G659,'Ref-ALL NIST 800-53 Controls'!A:F,6,FALSE))</f>
        <v/>
      </c>
      <c r="F659" s="55">
        <v>0</v>
      </c>
      <c r="G659" s="2" t="str">
        <f t="shared" si="60"/>
        <v>SC-18-0</v>
      </c>
      <c r="H659" s="17" t="s">
        <v>726</v>
      </c>
      <c r="I659" s="13" t="str">
        <f t="shared" si="62"/>
        <v>N</v>
      </c>
      <c r="J659" s="13"/>
      <c r="K659" s="13" t="str">
        <f>_xlfn.IFNA(VLOOKUP(G659,'Ref-LI-SaaS Baseline'!$D$2:$G$128,3,FALSE),"")</f>
        <v/>
      </c>
      <c r="L659" s="13" t="str">
        <f t="shared" si="63"/>
        <v>Y</v>
      </c>
      <c r="M659" s="13" t="str">
        <f>IFERROR(VLOOKUP(G659,'Important Notes'!I:I,1,FALSE)," ")</f>
        <v>SC-18-0</v>
      </c>
      <c r="N659" s="13" t="str">
        <f t="shared" si="64"/>
        <v>Y</v>
      </c>
      <c r="O659" s="13" t="str">
        <f>IFERROR(VLOOKUP(G659,'Important Notes'!D:D,1,FALSE)," ")</f>
        <v>SC-18-0</v>
      </c>
      <c r="P659" s="13" t="str">
        <f>VLOOKUP(D659,'Ref-NIST 800-53 (Rev. 4)'!A:D,4,FALSE)</f>
        <v>P2</v>
      </c>
      <c r="Q659" s="13" t="s">
        <v>1152</v>
      </c>
    </row>
    <row r="660" spans="1:17">
      <c r="A660" s="13" t="str">
        <f t="shared" si="61"/>
        <v>SC</v>
      </c>
      <c r="B660" s="13" t="str">
        <f>VLOOKUP(A660,'Ref-Families'!A:B,2,FALSE)</f>
        <v xml:space="preserve"> System and Communications Protection</v>
      </c>
      <c r="C660" s="13" t="str">
        <f>TRIM(VLOOKUP(D660,'Ref-NIST 800-53 (Rev. 4)'!A:C,3,FALSE))</f>
        <v>MOBILE CODE</v>
      </c>
      <c r="D660" s="12" t="s">
        <v>534</v>
      </c>
      <c r="E660" s="13" t="str">
        <f>TRIM(VLOOKUP(G660,'Ref-ALL NIST 800-53 Controls'!A:F,6,FALSE))</f>
        <v>IDENTIFY UNACCEPTABLE CODE / TAKE CORRECTIVE ACTIONS</v>
      </c>
      <c r="F660" s="55">
        <v>1</v>
      </c>
      <c r="G660" s="2" t="str">
        <f t="shared" si="60"/>
        <v>SC-18-1</v>
      </c>
      <c r="H660" s="17" t="s">
        <v>609</v>
      </c>
      <c r="I660" s="13" t="str">
        <f t="shared" si="62"/>
        <v>N</v>
      </c>
      <c r="J660" s="13"/>
      <c r="K660" s="13" t="str">
        <f>_xlfn.IFNA(VLOOKUP(G660,'Ref-LI-SaaS Baseline'!$D$2:$G$128,3,FALSE),"")</f>
        <v/>
      </c>
      <c r="L660" s="13" t="str">
        <f t="shared" si="63"/>
        <v>N</v>
      </c>
      <c r="M660" s="13" t="str">
        <f>IFERROR(VLOOKUP(G660,'Important Notes'!I:I,1,FALSE)," ")</f>
        <v xml:space="preserve"> </v>
      </c>
      <c r="N660" s="13" t="str">
        <f t="shared" si="64"/>
        <v>N</v>
      </c>
      <c r="O660" s="13" t="str">
        <f>IFERROR(VLOOKUP(G660,'Important Notes'!D:D,1,FALSE)," ")</f>
        <v xml:space="preserve"> </v>
      </c>
      <c r="P660" s="13" t="str">
        <f>VLOOKUP(D660,'Ref-NIST 800-53 (Rev. 4)'!A:D,4,FALSE)</f>
        <v>P2</v>
      </c>
      <c r="Q660" s="13" t="s">
        <v>1152</v>
      </c>
    </row>
    <row r="661" spans="1:17">
      <c r="A661" s="13" t="str">
        <f t="shared" si="61"/>
        <v>SC</v>
      </c>
      <c r="B661" s="13" t="str">
        <f>VLOOKUP(A661,'Ref-Families'!A:B,2,FALSE)</f>
        <v xml:space="preserve"> System and Communications Protection</v>
      </c>
      <c r="C661" s="13" t="str">
        <f>TRIM(VLOOKUP(D661,'Ref-NIST 800-53 (Rev. 4)'!A:C,3,FALSE))</f>
        <v>MOBILE CODE</v>
      </c>
      <c r="D661" s="12" t="s">
        <v>534</v>
      </c>
      <c r="E661" s="13" t="str">
        <f>TRIM(VLOOKUP(G661,'Ref-ALL NIST 800-53 Controls'!A:F,6,FALSE))</f>
        <v>ACQUISITION / DEVELOPMENT / USE</v>
      </c>
      <c r="F661" s="55">
        <v>2</v>
      </c>
      <c r="G661" s="2" t="str">
        <f t="shared" si="60"/>
        <v>SC-18-2</v>
      </c>
      <c r="H661" s="17" t="s">
        <v>609</v>
      </c>
      <c r="I661" s="13" t="str">
        <f t="shared" si="62"/>
        <v>N</v>
      </c>
      <c r="J661" s="13"/>
      <c r="K661" s="13" t="str">
        <f>_xlfn.IFNA(VLOOKUP(G661,'Ref-LI-SaaS Baseline'!$D$2:$G$128,3,FALSE),"")</f>
        <v/>
      </c>
      <c r="L661" s="13" t="str">
        <f t="shared" si="63"/>
        <v>N</v>
      </c>
      <c r="M661" s="13" t="str">
        <f>IFERROR(VLOOKUP(G661,'Important Notes'!I:I,1,FALSE)," ")</f>
        <v xml:space="preserve"> </v>
      </c>
      <c r="N661" s="13" t="str">
        <f t="shared" si="64"/>
        <v>N</v>
      </c>
      <c r="O661" s="13" t="str">
        <f>IFERROR(VLOOKUP(G661,'Important Notes'!D:D,1,FALSE)," ")</f>
        <v xml:space="preserve"> </v>
      </c>
      <c r="P661" s="13" t="str">
        <f>VLOOKUP(D661,'Ref-NIST 800-53 (Rev. 4)'!A:D,4,FALSE)</f>
        <v>P2</v>
      </c>
      <c r="Q661" s="13" t="s">
        <v>1152</v>
      </c>
    </row>
    <row r="662" spans="1:17">
      <c r="A662" s="13" t="str">
        <f t="shared" si="61"/>
        <v>SC</v>
      </c>
      <c r="B662" s="13" t="str">
        <f>VLOOKUP(A662,'Ref-Families'!A:B,2,FALSE)</f>
        <v xml:space="preserve"> System and Communications Protection</v>
      </c>
      <c r="C662" s="13" t="str">
        <f>TRIM(VLOOKUP(D662,'Ref-NIST 800-53 (Rev. 4)'!A:C,3,FALSE))</f>
        <v>MOBILE CODE</v>
      </c>
      <c r="D662" s="12" t="s">
        <v>534</v>
      </c>
      <c r="E662" s="13" t="str">
        <f>TRIM(VLOOKUP(G662,'Ref-ALL NIST 800-53 Controls'!A:F,6,FALSE))</f>
        <v>PREVENT DOWNLOADING / EXECUTION</v>
      </c>
      <c r="F662" s="55">
        <v>3</v>
      </c>
      <c r="G662" s="2" t="str">
        <f t="shared" si="60"/>
        <v>SC-18-3</v>
      </c>
      <c r="H662" s="17" t="s">
        <v>609</v>
      </c>
      <c r="I662" s="13" t="str">
        <f t="shared" si="62"/>
        <v>N</v>
      </c>
      <c r="J662" s="13"/>
      <c r="K662" s="13" t="str">
        <f>_xlfn.IFNA(VLOOKUP(G662,'Ref-LI-SaaS Baseline'!$D$2:$G$128,3,FALSE),"")</f>
        <v/>
      </c>
      <c r="L662" s="13" t="str">
        <f t="shared" si="63"/>
        <v>N</v>
      </c>
      <c r="M662" s="13" t="str">
        <f>IFERROR(VLOOKUP(G662,'Important Notes'!I:I,1,FALSE)," ")</f>
        <v xml:space="preserve"> </v>
      </c>
      <c r="N662" s="13" t="str">
        <f t="shared" si="64"/>
        <v>N</v>
      </c>
      <c r="O662" s="13" t="str">
        <f>IFERROR(VLOOKUP(G662,'Important Notes'!D:D,1,FALSE)," ")</f>
        <v xml:space="preserve"> </v>
      </c>
      <c r="P662" s="13" t="str">
        <f>VLOOKUP(D662,'Ref-NIST 800-53 (Rev. 4)'!A:D,4,FALSE)</f>
        <v>P2</v>
      </c>
      <c r="Q662" s="13" t="s">
        <v>1152</v>
      </c>
    </row>
    <row r="663" spans="1:17">
      <c r="A663" s="13" t="str">
        <f t="shared" si="61"/>
        <v>SC</v>
      </c>
      <c r="B663" s="13" t="str">
        <f>VLOOKUP(A663,'Ref-Families'!A:B,2,FALSE)</f>
        <v xml:space="preserve"> System and Communications Protection</v>
      </c>
      <c r="C663" s="13" t="str">
        <f>TRIM(VLOOKUP(D663,'Ref-NIST 800-53 (Rev. 4)'!A:C,3,FALSE))</f>
        <v>MOBILE CODE</v>
      </c>
      <c r="D663" s="12" t="s">
        <v>534</v>
      </c>
      <c r="E663" s="13" t="str">
        <f>TRIM(VLOOKUP(G663,'Ref-ALL NIST 800-53 Controls'!A:F,6,FALSE))</f>
        <v>PREVENT AUTOMATIC EXECUTION</v>
      </c>
      <c r="F663" s="55">
        <v>4</v>
      </c>
      <c r="G663" s="2" t="str">
        <f t="shared" si="60"/>
        <v>SC-18-4</v>
      </c>
      <c r="H663" s="17" t="s">
        <v>609</v>
      </c>
      <c r="I663" s="13" t="str">
        <f t="shared" si="62"/>
        <v>N</v>
      </c>
      <c r="J663" s="13"/>
      <c r="K663" s="13" t="str">
        <f>_xlfn.IFNA(VLOOKUP(G663,'Ref-LI-SaaS Baseline'!$D$2:$G$128,3,FALSE),"")</f>
        <v/>
      </c>
      <c r="L663" s="13" t="str">
        <f t="shared" si="63"/>
        <v>N</v>
      </c>
      <c r="M663" s="13" t="str">
        <f>IFERROR(VLOOKUP(G663,'Important Notes'!I:I,1,FALSE)," ")</f>
        <v xml:space="preserve"> </v>
      </c>
      <c r="N663" s="13" t="str">
        <f t="shared" si="64"/>
        <v>N</v>
      </c>
      <c r="O663" s="13" t="str">
        <f>IFERROR(VLOOKUP(G663,'Important Notes'!D:D,1,FALSE)," ")</f>
        <v xml:space="preserve"> </v>
      </c>
      <c r="P663" s="13" t="str">
        <f>VLOOKUP(D663,'Ref-NIST 800-53 (Rev. 4)'!A:D,4,FALSE)</f>
        <v>P2</v>
      </c>
      <c r="Q663" s="13" t="s">
        <v>1152</v>
      </c>
    </row>
    <row r="664" spans="1:17">
      <c r="A664" s="13" t="str">
        <f t="shared" si="61"/>
        <v>SC</v>
      </c>
      <c r="B664" s="13" t="str">
        <f>VLOOKUP(A664,'Ref-Families'!A:B,2,FALSE)</f>
        <v xml:space="preserve"> System and Communications Protection</v>
      </c>
      <c r="C664" s="13" t="str">
        <f>TRIM(VLOOKUP(D664,'Ref-NIST 800-53 (Rev. 4)'!A:C,3,FALSE))</f>
        <v>MOBILE CODE</v>
      </c>
      <c r="D664" s="12" t="s">
        <v>534</v>
      </c>
      <c r="E664" s="13" t="str">
        <f>TRIM(VLOOKUP(G664,'Ref-ALL NIST 800-53 Controls'!A:F,6,FALSE))</f>
        <v>ALLOW EXECUTION ONLY IN CONFINED ENVIRONMENTS</v>
      </c>
      <c r="F664" s="55">
        <v>5</v>
      </c>
      <c r="G664" s="2" t="str">
        <f t="shared" si="60"/>
        <v>SC-18-5</v>
      </c>
      <c r="H664" s="17" t="s">
        <v>609</v>
      </c>
      <c r="I664" s="13" t="str">
        <f t="shared" si="62"/>
        <v>N</v>
      </c>
      <c r="J664" s="13"/>
      <c r="K664" s="13" t="str">
        <f>_xlfn.IFNA(VLOOKUP(G664,'Ref-LI-SaaS Baseline'!$D$2:$G$128,3,FALSE),"")</f>
        <v/>
      </c>
      <c r="L664" s="13" t="str">
        <f t="shared" si="63"/>
        <v>N</v>
      </c>
      <c r="M664" s="13" t="str">
        <f>IFERROR(VLOOKUP(G664,'Important Notes'!I:I,1,FALSE)," ")</f>
        <v xml:space="preserve"> </v>
      </c>
      <c r="N664" s="13" t="str">
        <f t="shared" si="64"/>
        <v>N</v>
      </c>
      <c r="O664" s="13" t="str">
        <f>IFERROR(VLOOKUP(G664,'Important Notes'!D:D,1,FALSE)," ")</f>
        <v xml:space="preserve"> </v>
      </c>
      <c r="P664" s="13" t="str">
        <f>VLOOKUP(D664,'Ref-NIST 800-53 (Rev. 4)'!A:D,4,FALSE)</f>
        <v>P2</v>
      </c>
      <c r="Q664" s="13" t="s">
        <v>1152</v>
      </c>
    </row>
    <row r="665" spans="1:17">
      <c r="A665" s="13" t="str">
        <f t="shared" si="61"/>
        <v>SC</v>
      </c>
      <c r="B665" s="13" t="str">
        <f>VLOOKUP(A665,'Ref-Families'!A:B,2,FALSE)</f>
        <v xml:space="preserve"> System and Communications Protection</v>
      </c>
      <c r="C665" s="13" t="str">
        <f>TRIM(VLOOKUP(D665,'Ref-NIST 800-53 (Rev. 4)'!A:C,3,FALSE))</f>
        <v>VOICE OVER INTERNET PROTOCOL</v>
      </c>
      <c r="D665" s="12" t="s">
        <v>536</v>
      </c>
      <c r="E665" s="13" t="str">
        <f>TRIM(VLOOKUP(G665,'Ref-ALL NIST 800-53 Controls'!A:F,6,FALSE))</f>
        <v/>
      </c>
      <c r="F665" s="56">
        <v>0</v>
      </c>
      <c r="G665" s="2" t="str">
        <f t="shared" si="60"/>
        <v>SC-19-0</v>
      </c>
      <c r="H665" s="17" t="s">
        <v>727</v>
      </c>
      <c r="I665" s="13" t="str">
        <f t="shared" si="62"/>
        <v>N</v>
      </c>
      <c r="J665" s="13"/>
      <c r="K665" s="13" t="str">
        <f>_xlfn.IFNA(VLOOKUP(G665,'Ref-LI-SaaS Baseline'!$D$2:$G$128,3,FALSE),"")</f>
        <v/>
      </c>
      <c r="L665" s="13" t="str">
        <f t="shared" si="63"/>
        <v>Y</v>
      </c>
      <c r="M665" s="13" t="str">
        <f>IFERROR(VLOOKUP(G665,'Important Notes'!I:I,1,FALSE)," ")</f>
        <v>SC-19-0</v>
      </c>
      <c r="N665" s="13" t="str">
        <f t="shared" si="64"/>
        <v>Y</v>
      </c>
      <c r="O665" s="13" t="str">
        <f>IFERROR(VLOOKUP(G665,'Important Notes'!D:D,1,FALSE)," ")</f>
        <v>SC-19-0</v>
      </c>
      <c r="P665" s="13" t="str">
        <f>VLOOKUP(D665,'Ref-NIST 800-53 (Rev. 4)'!A:D,4,FALSE)</f>
        <v>P1</v>
      </c>
      <c r="Q665" s="13" t="s">
        <v>1152</v>
      </c>
    </row>
    <row r="666" spans="1:17">
      <c r="A666" s="13" t="str">
        <f t="shared" si="61"/>
        <v>SC</v>
      </c>
      <c r="B666" s="13" t="str">
        <f>VLOOKUP(A666,'Ref-Families'!A:B,2,FALSE)</f>
        <v xml:space="preserve"> System and Communications Protection</v>
      </c>
      <c r="C666" s="13" t="str">
        <f>TRIM(VLOOKUP(D666,'Ref-NIST 800-53 (Rev. 4)'!A:C,3,FALSE))</f>
        <v>SECURE NAME / ADDRESS RESOLUTION SERVICE (AUTHORITATIVE SOURCE)</v>
      </c>
      <c r="D666" s="12" t="s">
        <v>538</v>
      </c>
      <c r="E666" s="13" t="str">
        <f>TRIM(VLOOKUP(G666,'Ref-ALL NIST 800-53 Controls'!A:F,6,FALSE))</f>
        <v/>
      </c>
      <c r="F666" s="55">
        <v>0</v>
      </c>
      <c r="G666" s="2" t="str">
        <f t="shared" si="60"/>
        <v>SC-20-0</v>
      </c>
      <c r="H666" s="17" t="s">
        <v>728</v>
      </c>
      <c r="I666" s="13" t="str">
        <f t="shared" si="62"/>
        <v>Y</v>
      </c>
      <c r="J666" s="13" t="str">
        <f t="shared" si="65"/>
        <v>SC-20-0</v>
      </c>
      <c r="K666" s="13" t="str">
        <f>_xlfn.IFNA(VLOOKUP(G666,'Ref-LI-SaaS Baseline'!$D$2:$G$128,3,FALSE),"")</f>
        <v>Attest</v>
      </c>
      <c r="L666" s="13" t="str">
        <f t="shared" si="63"/>
        <v>Y</v>
      </c>
      <c r="M666" s="13" t="str">
        <f>IFERROR(VLOOKUP(G666,'Important Notes'!I:I,1,FALSE)," ")</f>
        <v>SC-20-0</v>
      </c>
      <c r="N666" s="13" t="str">
        <f t="shared" si="64"/>
        <v>Y</v>
      </c>
      <c r="O666" s="13" t="str">
        <f>IFERROR(VLOOKUP(G666,'Important Notes'!D:D,1,FALSE)," ")</f>
        <v>SC-20-0</v>
      </c>
      <c r="P666" s="13" t="str">
        <f>VLOOKUP(D666,'Ref-NIST 800-53 (Rev. 4)'!A:D,4,FALSE)</f>
        <v>P1</v>
      </c>
      <c r="Q666" s="13" t="s">
        <v>1152</v>
      </c>
    </row>
    <row r="667" spans="1:17">
      <c r="A667" s="13" t="str">
        <f t="shared" si="61"/>
        <v>SC</v>
      </c>
      <c r="B667" s="13" t="str">
        <f>VLOOKUP(A667,'Ref-Families'!A:B,2,FALSE)</f>
        <v xml:space="preserve"> System and Communications Protection</v>
      </c>
      <c r="C667" s="13" t="str">
        <f>TRIM(VLOOKUP(D667,'Ref-NIST 800-53 (Rev. 4)'!A:C,3,FALSE))</f>
        <v>SECURE NAME / ADDRESS RESOLUTION SERVICE (AUTHORITATIVE SOURCE)</v>
      </c>
      <c r="D667" s="12" t="s">
        <v>538</v>
      </c>
      <c r="E667" s="13" t="str">
        <f>TRIM(VLOOKUP(G667,'Ref-ALL NIST 800-53 Controls'!A:F,6,FALSE))</f>
        <v>SOURCE) | CHILD SUBSPACES</v>
      </c>
      <c r="F667" s="55">
        <v>1</v>
      </c>
      <c r="G667" s="2" t="str">
        <f t="shared" si="60"/>
        <v>SC-20-1</v>
      </c>
      <c r="H667" s="17" t="s">
        <v>611</v>
      </c>
      <c r="I667" s="13" t="str">
        <f t="shared" si="62"/>
        <v>N</v>
      </c>
      <c r="J667" s="13"/>
      <c r="K667" s="13" t="str">
        <f>_xlfn.IFNA(VLOOKUP(G667,'Ref-LI-SaaS Baseline'!$D$2:$G$128,3,FALSE),"")</f>
        <v/>
      </c>
      <c r="L667" s="13" t="str">
        <f t="shared" si="63"/>
        <v>N</v>
      </c>
      <c r="M667" s="13" t="str">
        <f>IFERROR(VLOOKUP(G667,'Important Notes'!I:I,1,FALSE)," ")</f>
        <v xml:space="preserve"> </v>
      </c>
      <c r="N667" s="13" t="str">
        <f t="shared" si="64"/>
        <v>N</v>
      </c>
      <c r="O667" s="13" t="str">
        <f>IFERROR(VLOOKUP(G667,'Important Notes'!D:D,1,FALSE)," ")</f>
        <v xml:space="preserve"> </v>
      </c>
      <c r="P667" s="13" t="str">
        <f>VLOOKUP(D667,'Ref-NIST 800-53 (Rev. 4)'!A:D,4,FALSE)</f>
        <v>P1</v>
      </c>
      <c r="Q667" s="13" t="s">
        <v>1152</v>
      </c>
    </row>
    <row r="668" spans="1:17">
      <c r="A668" s="13" t="str">
        <f t="shared" si="61"/>
        <v>SC</v>
      </c>
      <c r="B668" s="13" t="str">
        <f>VLOOKUP(A668,'Ref-Families'!A:B,2,FALSE)</f>
        <v xml:space="preserve"> System and Communications Protection</v>
      </c>
      <c r="C668" s="13" t="str">
        <f>TRIM(VLOOKUP(D668,'Ref-NIST 800-53 (Rev. 4)'!A:C,3,FALSE))</f>
        <v>SECURE NAME / ADDRESS RESOLUTION SERVICE (AUTHORITATIVE SOURCE)</v>
      </c>
      <c r="D668" s="12" t="s">
        <v>538</v>
      </c>
      <c r="E668" s="13" t="str">
        <f>TRIM(VLOOKUP(G668,'Ref-ALL NIST 800-53 Controls'!A:F,6,FALSE))</f>
        <v>SOURCE) | DATA ORIGIN / INTEGRITY</v>
      </c>
      <c r="F668" s="55">
        <v>2</v>
      </c>
      <c r="G668" s="2" t="str">
        <f t="shared" si="60"/>
        <v>SC-20-2</v>
      </c>
      <c r="H668" s="17" t="s">
        <v>609</v>
      </c>
      <c r="I668" s="13" t="str">
        <f t="shared" si="62"/>
        <v>N</v>
      </c>
      <c r="J668" s="13"/>
      <c r="K668" s="13" t="str">
        <f>_xlfn.IFNA(VLOOKUP(G668,'Ref-LI-SaaS Baseline'!$D$2:$G$128,3,FALSE),"")</f>
        <v/>
      </c>
      <c r="L668" s="13" t="str">
        <f t="shared" si="63"/>
        <v>N</v>
      </c>
      <c r="M668" s="13" t="str">
        <f>IFERROR(VLOOKUP(G668,'Important Notes'!I:I,1,FALSE)," ")</f>
        <v xml:space="preserve"> </v>
      </c>
      <c r="N668" s="13" t="str">
        <f t="shared" si="64"/>
        <v>N</v>
      </c>
      <c r="O668" s="13" t="str">
        <f>IFERROR(VLOOKUP(G668,'Important Notes'!D:D,1,FALSE)," ")</f>
        <v xml:space="preserve"> </v>
      </c>
      <c r="P668" s="13" t="str">
        <f>VLOOKUP(D668,'Ref-NIST 800-53 (Rev. 4)'!A:D,4,FALSE)</f>
        <v>P1</v>
      </c>
      <c r="Q668" s="13" t="s">
        <v>1152</v>
      </c>
    </row>
    <row r="669" spans="1:17">
      <c r="A669" s="13" t="str">
        <f t="shared" si="61"/>
        <v>SC</v>
      </c>
      <c r="B669" s="13" t="str">
        <f>VLOOKUP(A669,'Ref-Families'!A:B,2,FALSE)</f>
        <v xml:space="preserve"> System and Communications Protection</v>
      </c>
      <c r="C669" s="13" t="str">
        <f>TRIM(VLOOKUP(D669,'Ref-NIST 800-53 (Rev. 4)'!A:C,3,FALSE))</f>
        <v>SECURE NAME / ADDRESS RESOLUTION SERVICE (RECURSIVE OR CACHING RESOLVER)</v>
      </c>
      <c r="D669" s="12" t="s">
        <v>540</v>
      </c>
      <c r="E669" s="13" t="str">
        <f>TRIM(VLOOKUP(G669,'Ref-ALL NIST 800-53 Controls'!A:F,6,FALSE))</f>
        <v/>
      </c>
      <c r="F669" s="55">
        <v>0</v>
      </c>
      <c r="G669" s="2" t="str">
        <f t="shared" si="60"/>
        <v>SC-21-0</v>
      </c>
      <c r="H669" s="17" t="s">
        <v>729</v>
      </c>
      <c r="I669" s="13" t="str">
        <f t="shared" si="62"/>
        <v>Y</v>
      </c>
      <c r="J669" s="13" t="str">
        <f t="shared" si="65"/>
        <v>SC-21-0</v>
      </c>
      <c r="K669" s="13" t="str">
        <f>_xlfn.IFNA(VLOOKUP(G669,'Ref-LI-SaaS Baseline'!$D$2:$G$128,3,FALSE),"")</f>
        <v>Attest</v>
      </c>
      <c r="L669" s="13" t="str">
        <f t="shared" si="63"/>
        <v>Y</v>
      </c>
      <c r="M669" s="13" t="str">
        <f>IFERROR(VLOOKUP(G669,'Important Notes'!I:I,1,FALSE)," ")</f>
        <v>SC-21-0</v>
      </c>
      <c r="N669" s="13" t="str">
        <f t="shared" si="64"/>
        <v>Y</v>
      </c>
      <c r="O669" s="13" t="str">
        <f>IFERROR(VLOOKUP(G669,'Important Notes'!D:D,1,FALSE)," ")</f>
        <v>SC-21-0</v>
      </c>
      <c r="P669" s="13" t="str">
        <f>VLOOKUP(D669,'Ref-NIST 800-53 (Rev. 4)'!A:D,4,FALSE)</f>
        <v>P1</v>
      </c>
      <c r="Q669" s="13" t="s">
        <v>1152</v>
      </c>
    </row>
    <row r="670" spans="1:17">
      <c r="A670" s="13" t="str">
        <f t="shared" si="61"/>
        <v>SC</v>
      </c>
      <c r="B670" s="13" t="str">
        <f>VLOOKUP(A670,'Ref-Families'!A:B,2,FALSE)</f>
        <v xml:space="preserve"> System and Communications Protection</v>
      </c>
      <c r="C670" s="13" t="str">
        <f>TRIM(VLOOKUP(D670,'Ref-NIST 800-53 (Rev. 4)'!A:C,3,FALSE))</f>
        <v>SECURE NAME / ADDRESS RESOLUTION SERVICE (RECURSIVE OR CACHING RESOLVER)</v>
      </c>
      <c r="D670" s="12" t="s">
        <v>540</v>
      </c>
      <c r="E670" s="13" t="str">
        <f>TRIM(VLOOKUP(G670,'Ref-ALL NIST 800-53 Controls'!A:F,6,FALSE))</f>
        <v>CACHING RESOLVER) | DATA ORIGIN / INTEGRITY</v>
      </c>
      <c r="F670" s="55">
        <v>1</v>
      </c>
      <c r="G670" s="2" t="str">
        <f t="shared" si="60"/>
        <v>SC-21-1</v>
      </c>
      <c r="H670" s="17" t="s">
        <v>611</v>
      </c>
      <c r="I670" s="13" t="str">
        <f t="shared" si="62"/>
        <v>N</v>
      </c>
      <c r="J670" s="13"/>
      <c r="K670" s="13" t="str">
        <f>_xlfn.IFNA(VLOOKUP(G670,'Ref-LI-SaaS Baseline'!$D$2:$G$128,3,FALSE),"")</f>
        <v/>
      </c>
      <c r="L670" s="13" t="str">
        <f t="shared" si="63"/>
        <v>N</v>
      </c>
      <c r="M670" s="13" t="str">
        <f>IFERROR(VLOOKUP(G670,'Important Notes'!I:I,1,FALSE)," ")</f>
        <v xml:space="preserve"> </v>
      </c>
      <c r="N670" s="13" t="str">
        <f t="shared" si="64"/>
        <v>N</v>
      </c>
      <c r="O670" s="13" t="str">
        <f>IFERROR(VLOOKUP(G670,'Important Notes'!D:D,1,FALSE)," ")</f>
        <v xml:space="preserve"> </v>
      </c>
      <c r="P670" s="13" t="str">
        <f>VLOOKUP(D670,'Ref-NIST 800-53 (Rev. 4)'!A:D,4,FALSE)</f>
        <v>P1</v>
      </c>
      <c r="Q670" s="13" t="s">
        <v>1152</v>
      </c>
    </row>
    <row r="671" spans="1:17">
      <c r="A671" s="13" t="str">
        <f t="shared" si="61"/>
        <v>SC</v>
      </c>
      <c r="B671" s="13" t="str">
        <f>VLOOKUP(A671,'Ref-Families'!A:B,2,FALSE)</f>
        <v xml:space="preserve"> System and Communications Protection</v>
      </c>
      <c r="C671" s="13" t="str">
        <f>TRIM(VLOOKUP(D671,'Ref-NIST 800-53 (Rev. 4)'!A:C,3,FALSE))</f>
        <v>ARCHITECTURE AND PROVISIONING FOR NAME / ADDRESS RESOLUTION SERVICE</v>
      </c>
      <c r="D671" s="12" t="s">
        <v>542</v>
      </c>
      <c r="E671" s="13" t="str">
        <f>TRIM(VLOOKUP(G671,'Ref-ALL NIST 800-53 Controls'!A:F,6,FALSE))</f>
        <v/>
      </c>
      <c r="F671" s="56">
        <v>0</v>
      </c>
      <c r="G671" s="2" t="str">
        <f t="shared" si="60"/>
        <v>SC-22-0</v>
      </c>
      <c r="H671" s="17" t="s">
        <v>730</v>
      </c>
      <c r="I671" s="13" t="str">
        <f t="shared" si="62"/>
        <v>Y</v>
      </c>
      <c r="J671" s="13" t="str">
        <f t="shared" si="65"/>
        <v>SC-22-0</v>
      </c>
      <c r="K671" s="13" t="str">
        <f>_xlfn.IFNA(VLOOKUP(G671,'Ref-LI-SaaS Baseline'!$D$2:$G$128,3,FALSE),"")</f>
        <v>Attest</v>
      </c>
      <c r="L671" s="13" t="str">
        <f t="shared" si="63"/>
        <v>Y</v>
      </c>
      <c r="M671" s="13" t="str">
        <f>IFERROR(VLOOKUP(G671,'Important Notes'!I:I,1,FALSE)," ")</f>
        <v>SC-22-0</v>
      </c>
      <c r="N671" s="13" t="str">
        <f t="shared" si="64"/>
        <v>Y</v>
      </c>
      <c r="O671" s="13" t="str">
        <f>IFERROR(VLOOKUP(G671,'Important Notes'!D:D,1,FALSE)," ")</f>
        <v>SC-22-0</v>
      </c>
      <c r="P671" s="13" t="str">
        <f>VLOOKUP(D671,'Ref-NIST 800-53 (Rev. 4)'!A:D,4,FALSE)</f>
        <v>P1</v>
      </c>
      <c r="Q671" s="13" t="s">
        <v>1152</v>
      </c>
    </row>
    <row r="672" spans="1:17">
      <c r="A672" s="13" t="str">
        <f t="shared" si="61"/>
        <v>SC</v>
      </c>
      <c r="B672" s="13" t="str">
        <f>VLOOKUP(A672,'Ref-Families'!A:B,2,FALSE)</f>
        <v xml:space="preserve"> System and Communications Protection</v>
      </c>
      <c r="C672" s="13" t="str">
        <f>TRIM(VLOOKUP(D672,'Ref-NIST 800-53 (Rev. 4)'!A:C,3,FALSE))</f>
        <v>SESSION AUTHENTICITY</v>
      </c>
      <c r="D672" s="12" t="s">
        <v>5</v>
      </c>
      <c r="E672" s="13" t="str">
        <f>TRIM(VLOOKUP(G672,'Ref-ALL NIST 800-53 Controls'!A:F,6,FALSE))</f>
        <v/>
      </c>
      <c r="F672" s="55">
        <v>0</v>
      </c>
      <c r="G672" s="2" t="str">
        <f t="shared" si="60"/>
        <v>SC-23-0</v>
      </c>
      <c r="H672" s="17" t="s">
        <v>731</v>
      </c>
      <c r="I672" s="13" t="str">
        <f t="shared" si="62"/>
        <v>N</v>
      </c>
      <c r="J672" s="13"/>
      <c r="K672" s="13" t="str">
        <f>_xlfn.IFNA(VLOOKUP(G672,'Ref-LI-SaaS Baseline'!$D$2:$G$128,3,FALSE),"")</f>
        <v/>
      </c>
      <c r="L672" s="13" t="str">
        <f t="shared" si="63"/>
        <v>Y</v>
      </c>
      <c r="M672" s="13" t="str">
        <f>IFERROR(VLOOKUP(G672,'Important Notes'!I:I,1,FALSE)," ")</f>
        <v>SC-23-0</v>
      </c>
      <c r="N672" s="13" t="str">
        <f t="shared" si="64"/>
        <v>Y</v>
      </c>
      <c r="O672" s="13" t="str">
        <f>IFERROR(VLOOKUP(G672,'Important Notes'!D:D,1,FALSE)," ")</f>
        <v>SC-23-0</v>
      </c>
      <c r="P672" s="13" t="str">
        <f>VLOOKUP(D672,'Ref-NIST 800-53 (Rev. 4)'!A:D,4,FALSE)</f>
        <v>P1</v>
      </c>
      <c r="Q672" s="13" t="s">
        <v>1152</v>
      </c>
    </row>
    <row r="673" spans="1:17">
      <c r="A673" s="13" t="str">
        <f t="shared" si="61"/>
        <v>SC</v>
      </c>
      <c r="B673" s="13" t="str">
        <f>VLOOKUP(A673,'Ref-Families'!A:B,2,FALSE)</f>
        <v xml:space="preserve"> System and Communications Protection</v>
      </c>
      <c r="C673" s="13" t="str">
        <f>TRIM(VLOOKUP(D673,'Ref-NIST 800-53 (Rev. 4)'!A:C,3,FALSE))</f>
        <v>SESSION AUTHENTICITY</v>
      </c>
      <c r="D673" s="12" t="s">
        <v>5</v>
      </c>
      <c r="E673" s="13" t="str">
        <f>TRIM(VLOOKUP(G673,'Ref-ALL NIST 800-53 Controls'!A:F,6,FALSE))</f>
        <v>INVALIDATE SESSION IDENTIFIERS AT LOGOUT</v>
      </c>
      <c r="F673" s="55">
        <v>1</v>
      </c>
      <c r="G673" s="2" t="str">
        <f t="shared" si="60"/>
        <v>SC-23-1</v>
      </c>
      <c r="H673" s="17" t="s">
        <v>609</v>
      </c>
      <c r="I673" s="13" t="str">
        <f t="shared" si="62"/>
        <v>N</v>
      </c>
      <c r="J673" s="13"/>
      <c r="K673" s="13" t="str">
        <f>_xlfn.IFNA(VLOOKUP(G673,'Ref-LI-SaaS Baseline'!$D$2:$G$128,3,FALSE),"")</f>
        <v/>
      </c>
      <c r="L673" s="13" t="str">
        <f t="shared" si="63"/>
        <v>N</v>
      </c>
      <c r="M673" s="13" t="str">
        <f>IFERROR(VLOOKUP(G673,'Important Notes'!I:I,1,FALSE)," ")</f>
        <v xml:space="preserve"> </v>
      </c>
      <c r="N673" s="13" t="str">
        <f t="shared" si="64"/>
        <v>Y</v>
      </c>
      <c r="O673" s="13" t="str">
        <f>IFERROR(VLOOKUP(G673,'Important Notes'!D:D,1,FALSE)," ")</f>
        <v>SC-23-1</v>
      </c>
      <c r="P673" s="13" t="str">
        <f>VLOOKUP(D673,'Ref-NIST 800-53 (Rev. 4)'!A:D,4,FALSE)</f>
        <v>P1</v>
      </c>
      <c r="Q673" s="13" t="s">
        <v>1152</v>
      </c>
    </row>
    <row r="674" spans="1:17">
      <c r="A674" s="13" t="str">
        <f t="shared" si="61"/>
        <v>SC</v>
      </c>
      <c r="B674" s="13" t="str">
        <f>VLOOKUP(A674,'Ref-Families'!A:B,2,FALSE)</f>
        <v xml:space="preserve"> System and Communications Protection</v>
      </c>
      <c r="C674" s="13" t="str">
        <f>TRIM(VLOOKUP(D674,'Ref-NIST 800-53 (Rev. 4)'!A:C,3,FALSE))</f>
        <v>SESSION AUTHENTICITY</v>
      </c>
      <c r="D674" s="12" t="s">
        <v>5</v>
      </c>
      <c r="E674" s="13" t="str">
        <f>TRIM(VLOOKUP(G674,'Ref-ALL NIST 800-53 Controls'!A:F,6,FALSE))</f>
        <v>USER-INITIATED LOGOUTS / MESSAGE DISPLAYS</v>
      </c>
      <c r="F674" s="55">
        <v>2</v>
      </c>
      <c r="G674" s="2" t="str">
        <f t="shared" si="60"/>
        <v>SC-23-2</v>
      </c>
      <c r="H674" s="17" t="s">
        <v>611</v>
      </c>
      <c r="I674" s="13" t="str">
        <f t="shared" si="62"/>
        <v>N</v>
      </c>
      <c r="J674" s="13"/>
      <c r="K674" s="13" t="str">
        <f>_xlfn.IFNA(VLOOKUP(G674,'Ref-LI-SaaS Baseline'!$D$2:$G$128,3,FALSE),"")</f>
        <v/>
      </c>
      <c r="L674" s="13" t="str">
        <f t="shared" si="63"/>
        <v>N</v>
      </c>
      <c r="M674" s="13" t="str">
        <f>IFERROR(VLOOKUP(G674,'Important Notes'!I:I,1,FALSE)," ")</f>
        <v xml:space="preserve"> </v>
      </c>
      <c r="N674" s="13" t="str">
        <f t="shared" si="64"/>
        <v>N</v>
      </c>
      <c r="O674" s="13" t="str">
        <f>IFERROR(VLOOKUP(G674,'Important Notes'!D:D,1,FALSE)," ")</f>
        <v xml:space="preserve"> </v>
      </c>
      <c r="P674" s="13" t="str">
        <f>VLOOKUP(D674,'Ref-NIST 800-53 (Rev. 4)'!A:D,4,FALSE)</f>
        <v>P1</v>
      </c>
      <c r="Q674" s="13" t="s">
        <v>1152</v>
      </c>
    </row>
    <row r="675" spans="1:17">
      <c r="A675" s="13" t="str">
        <f t="shared" si="61"/>
        <v>SC</v>
      </c>
      <c r="B675" s="13" t="str">
        <f>VLOOKUP(A675,'Ref-Families'!A:B,2,FALSE)</f>
        <v xml:space="preserve"> System and Communications Protection</v>
      </c>
      <c r="C675" s="13" t="str">
        <f>TRIM(VLOOKUP(D675,'Ref-NIST 800-53 (Rev. 4)'!A:C,3,FALSE))</f>
        <v>SESSION AUTHENTICITY</v>
      </c>
      <c r="D675" s="12" t="s">
        <v>5</v>
      </c>
      <c r="E675" s="13" t="str">
        <f>TRIM(VLOOKUP(G675,'Ref-ALL NIST 800-53 Controls'!A:F,6,FALSE))</f>
        <v>UNIQUE SESSION IDENTIFIERS WITH RANDOMIZATION</v>
      </c>
      <c r="F675" s="55">
        <v>3</v>
      </c>
      <c r="G675" s="2" t="str">
        <f t="shared" si="60"/>
        <v>SC-23-3</v>
      </c>
      <c r="H675" s="17" t="s">
        <v>79</v>
      </c>
      <c r="I675" s="13" t="str">
        <f t="shared" si="62"/>
        <v>N</v>
      </c>
      <c r="J675" s="13"/>
      <c r="K675" s="13" t="str">
        <f>_xlfn.IFNA(VLOOKUP(G675,'Ref-LI-SaaS Baseline'!$D$2:$G$128,3,FALSE),"")</f>
        <v/>
      </c>
      <c r="L675" s="13" t="str">
        <f t="shared" si="63"/>
        <v>N</v>
      </c>
      <c r="M675" s="13" t="str">
        <f>IFERROR(VLOOKUP(G675,'Important Notes'!I:I,1,FALSE)," ")</f>
        <v xml:space="preserve"> </v>
      </c>
      <c r="N675" s="13" t="str">
        <f t="shared" si="64"/>
        <v>N</v>
      </c>
      <c r="O675" s="13" t="str">
        <f>IFERROR(VLOOKUP(G675,'Important Notes'!D:D,1,FALSE)," ")</f>
        <v xml:space="preserve"> </v>
      </c>
      <c r="P675" s="13" t="str">
        <f>VLOOKUP(D675,'Ref-NIST 800-53 (Rev. 4)'!A:D,4,FALSE)</f>
        <v>P1</v>
      </c>
      <c r="Q675" s="13" t="s">
        <v>1152</v>
      </c>
    </row>
    <row r="676" spans="1:17">
      <c r="A676" s="13" t="str">
        <f t="shared" si="61"/>
        <v>SC</v>
      </c>
      <c r="B676" s="13" t="str">
        <f>VLOOKUP(A676,'Ref-Families'!A:B,2,FALSE)</f>
        <v xml:space="preserve"> System and Communications Protection</v>
      </c>
      <c r="C676" s="13" t="str">
        <f>TRIM(VLOOKUP(D676,'Ref-NIST 800-53 (Rev. 4)'!A:C,3,FALSE))</f>
        <v>SESSION AUTHENTICITY</v>
      </c>
      <c r="D676" s="12" t="s">
        <v>5</v>
      </c>
      <c r="E676" s="13" t="str">
        <f>TRIM(VLOOKUP(G676,'Ref-ALL NIST 800-53 Controls'!A:F,6,FALSE))</f>
        <v>UNIQUE SESSION IDENTIFIERS WITH RANDOMIZATION</v>
      </c>
      <c r="F676" s="55">
        <v>4</v>
      </c>
      <c r="G676" s="2" t="str">
        <f t="shared" si="60"/>
        <v>SC-23-4</v>
      </c>
      <c r="H676" s="17" t="s">
        <v>611</v>
      </c>
      <c r="I676" s="13" t="str">
        <f t="shared" si="62"/>
        <v>N</v>
      </c>
      <c r="J676" s="13"/>
      <c r="K676" s="13" t="str">
        <f>_xlfn.IFNA(VLOOKUP(G676,'Ref-LI-SaaS Baseline'!$D$2:$G$128,3,FALSE),"")</f>
        <v/>
      </c>
      <c r="L676" s="13" t="str">
        <f t="shared" si="63"/>
        <v>N</v>
      </c>
      <c r="M676" s="13" t="str">
        <f>IFERROR(VLOOKUP(G676,'Important Notes'!I:I,1,FALSE)," ")</f>
        <v xml:space="preserve"> </v>
      </c>
      <c r="N676" s="13" t="str">
        <f t="shared" si="64"/>
        <v>N</v>
      </c>
      <c r="O676" s="13" t="str">
        <f>IFERROR(VLOOKUP(G676,'Important Notes'!D:D,1,FALSE)," ")</f>
        <v xml:space="preserve"> </v>
      </c>
      <c r="P676" s="13" t="str">
        <f>VLOOKUP(D676,'Ref-NIST 800-53 (Rev. 4)'!A:D,4,FALSE)</f>
        <v>P1</v>
      </c>
      <c r="Q676" s="13" t="s">
        <v>1152</v>
      </c>
    </row>
    <row r="677" spans="1:17">
      <c r="A677" s="13" t="str">
        <f t="shared" si="61"/>
        <v>SC</v>
      </c>
      <c r="B677" s="13" t="str">
        <f>VLOOKUP(A677,'Ref-Families'!A:B,2,FALSE)</f>
        <v xml:space="preserve"> System and Communications Protection</v>
      </c>
      <c r="C677" s="13" t="str">
        <f>TRIM(VLOOKUP(D677,'Ref-NIST 800-53 (Rev. 4)'!A:C,3,FALSE))</f>
        <v>SESSION AUTHENTICITY</v>
      </c>
      <c r="D677" s="12" t="s">
        <v>5</v>
      </c>
      <c r="E677" s="13" t="str">
        <f>TRIM(VLOOKUP(G677,'Ref-ALL NIST 800-53 Controls'!A:F,6,FALSE))</f>
        <v>ALLOWED CERTIFICATE AUTHORITIES</v>
      </c>
      <c r="F677" s="55">
        <v>5</v>
      </c>
      <c r="G677" s="2" t="str">
        <f t="shared" si="60"/>
        <v>SC-23-5</v>
      </c>
      <c r="H677" s="17" t="s">
        <v>79</v>
      </c>
      <c r="I677" s="13" t="str">
        <f t="shared" si="62"/>
        <v>N</v>
      </c>
      <c r="J677" s="13"/>
      <c r="K677" s="13" t="str">
        <f>_xlfn.IFNA(VLOOKUP(G677,'Ref-LI-SaaS Baseline'!$D$2:$G$128,3,FALSE),"")</f>
        <v/>
      </c>
      <c r="L677" s="13" t="str">
        <f t="shared" si="63"/>
        <v>N</v>
      </c>
      <c r="M677" s="13" t="str">
        <f>IFERROR(VLOOKUP(G677,'Important Notes'!I:I,1,FALSE)," ")</f>
        <v xml:space="preserve"> </v>
      </c>
      <c r="N677" s="13" t="str">
        <f t="shared" si="64"/>
        <v>N</v>
      </c>
      <c r="O677" s="13" t="str">
        <f>IFERROR(VLOOKUP(G677,'Important Notes'!D:D,1,FALSE)," ")</f>
        <v xml:space="preserve"> </v>
      </c>
      <c r="P677" s="13" t="str">
        <f>VLOOKUP(D677,'Ref-NIST 800-53 (Rev. 4)'!A:D,4,FALSE)</f>
        <v>P1</v>
      </c>
      <c r="Q677" s="13" t="s">
        <v>1152</v>
      </c>
    </row>
    <row r="678" spans="1:17">
      <c r="A678" s="13" t="str">
        <f t="shared" si="61"/>
        <v>SC</v>
      </c>
      <c r="B678" s="13" t="str">
        <f>VLOOKUP(A678,'Ref-Families'!A:B,2,FALSE)</f>
        <v xml:space="preserve"> System and Communications Protection</v>
      </c>
      <c r="C678" s="13" t="str">
        <f>TRIM(VLOOKUP(D678,'Ref-NIST 800-53 (Rev. 4)'!A:C,3,FALSE))</f>
        <v>FAIL IN KNOWN STATE</v>
      </c>
      <c r="D678" s="12" t="s">
        <v>545</v>
      </c>
      <c r="E678" s="13" t="str">
        <f>TRIM(VLOOKUP(G678,'Ref-ALL NIST 800-53 Controls'!A:F,6,FALSE))</f>
        <v/>
      </c>
      <c r="F678" s="56">
        <v>0</v>
      </c>
      <c r="G678" s="2" t="str">
        <f t="shared" si="60"/>
        <v>SC-24-0</v>
      </c>
      <c r="H678" s="17" t="s">
        <v>732</v>
      </c>
      <c r="I678" s="13" t="str">
        <f t="shared" si="62"/>
        <v>N</v>
      </c>
      <c r="J678" s="13"/>
      <c r="K678" s="13" t="str">
        <f>_xlfn.IFNA(VLOOKUP(G678,'Ref-LI-SaaS Baseline'!$D$2:$G$128,3,FALSE),"")</f>
        <v/>
      </c>
      <c r="L678" s="13" t="str">
        <f t="shared" si="63"/>
        <v>N</v>
      </c>
      <c r="M678" s="13" t="str">
        <f>IFERROR(VLOOKUP(G678,'Important Notes'!I:I,1,FALSE)," ")</f>
        <v xml:space="preserve"> </v>
      </c>
      <c r="N678" s="13" t="str">
        <f t="shared" si="64"/>
        <v>Y</v>
      </c>
      <c r="O678" s="13" t="str">
        <f>IFERROR(VLOOKUP(G678,'Important Notes'!D:D,1,FALSE)," ")</f>
        <v>SC-24-0</v>
      </c>
      <c r="P678" s="13" t="str">
        <f>VLOOKUP(D678,'Ref-NIST 800-53 (Rev. 4)'!A:D,4,FALSE)</f>
        <v>P1</v>
      </c>
      <c r="Q678" s="13" t="s">
        <v>1152</v>
      </c>
    </row>
    <row r="679" spans="1:17">
      <c r="A679" s="13" t="str">
        <f t="shared" si="61"/>
        <v>SC</v>
      </c>
      <c r="B679" s="13" t="str">
        <f>VLOOKUP(A679,'Ref-Families'!A:B,2,FALSE)</f>
        <v xml:space="preserve"> System and Communications Protection</v>
      </c>
      <c r="C679" s="13" t="str">
        <f>TRIM(VLOOKUP(D679,'Ref-NIST 800-53 (Rev. 4)'!A:C,3,FALSE))</f>
        <v>PROTECTION OF INFORMATION AT REST</v>
      </c>
      <c r="D679" s="12" t="s">
        <v>200</v>
      </c>
      <c r="E679" s="13" t="str">
        <f>TRIM(VLOOKUP(G679,'Ref-ALL NIST 800-53 Controls'!A:F,6,FALSE))</f>
        <v/>
      </c>
      <c r="F679" s="55">
        <v>0</v>
      </c>
      <c r="G679" s="2" t="str">
        <f t="shared" si="60"/>
        <v>SC-28-0</v>
      </c>
      <c r="H679" s="17" t="s">
        <v>733</v>
      </c>
      <c r="I679" s="13" t="str">
        <f t="shared" si="62"/>
        <v>N</v>
      </c>
      <c r="J679" s="13"/>
      <c r="K679" s="13" t="str">
        <f>_xlfn.IFNA(VLOOKUP(G679,'Ref-LI-SaaS Baseline'!$D$2:$G$128,3,FALSE),"")</f>
        <v/>
      </c>
      <c r="L679" s="13" t="str">
        <f t="shared" si="63"/>
        <v>Y</v>
      </c>
      <c r="M679" s="13" t="str">
        <f>IFERROR(VLOOKUP(G679,'Important Notes'!I:I,1,FALSE)," ")</f>
        <v>SC-28-0</v>
      </c>
      <c r="N679" s="13" t="str">
        <f t="shared" si="64"/>
        <v>Y</v>
      </c>
      <c r="O679" s="13" t="str">
        <f>IFERROR(VLOOKUP(G679,'Important Notes'!D:D,1,FALSE)," ")</f>
        <v>SC-28-0</v>
      </c>
      <c r="P679" s="13" t="str">
        <f>VLOOKUP(D679,'Ref-NIST 800-53 (Rev. 4)'!A:D,4,FALSE)</f>
        <v>P1</v>
      </c>
      <c r="Q679" s="13" t="s">
        <v>1152</v>
      </c>
    </row>
    <row r="680" spans="1:17">
      <c r="A680" s="13" t="str">
        <f t="shared" si="61"/>
        <v>SC</v>
      </c>
      <c r="B680" s="13" t="str">
        <f>VLOOKUP(A680,'Ref-Families'!A:B,2,FALSE)</f>
        <v xml:space="preserve"> System and Communications Protection</v>
      </c>
      <c r="C680" s="13" t="str">
        <f>TRIM(VLOOKUP(D680,'Ref-NIST 800-53 (Rev. 4)'!A:C,3,FALSE))</f>
        <v>PROTECTION OF INFORMATION AT REST</v>
      </c>
      <c r="D680" s="12" t="s">
        <v>200</v>
      </c>
      <c r="E680" s="13" t="str">
        <f>TRIM(VLOOKUP(G680,'Ref-ALL NIST 800-53 Controls'!A:F,6,FALSE))</f>
        <v>CRYPTOGRAPHIC PROTECTION</v>
      </c>
      <c r="F680" s="55">
        <v>1</v>
      </c>
      <c r="G680" s="2" t="str">
        <f t="shared" si="60"/>
        <v>SC-28-1</v>
      </c>
      <c r="H680" s="17" t="s">
        <v>201</v>
      </c>
      <c r="I680" s="13" t="str">
        <f t="shared" si="62"/>
        <v>N</v>
      </c>
      <c r="J680" s="13"/>
      <c r="K680" s="13" t="str">
        <f>_xlfn.IFNA(VLOOKUP(G680,'Ref-LI-SaaS Baseline'!$D$2:$G$128,3,FALSE),"")</f>
        <v/>
      </c>
      <c r="L680" s="13" t="str">
        <f t="shared" si="63"/>
        <v>Y</v>
      </c>
      <c r="M680" s="13" t="str">
        <f>IFERROR(VLOOKUP(G680,'Important Notes'!I:I,1,FALSE)," ")</f>
        <v>SC-28-1</v>
      </c>
      <c r="N680" s="13" t="str">
        <f t="shared" si="64"/>
        <v>Y</v>
      </c>
      <c r="O680" s="13" t="str">
        <f>IFERROR(VLOOKUP(G680,'Important Notes'!D:D,1,FALSE)," ")</f>
        <v>SC-28-1</v>
      </c>
      <c r="P680" s="13" t="str">
        <f>VLOOKUP(D680,'Ref-NIST 800-53 (Rev. 4)'!A:D,4,FALSE)</f>
        <v>P1</v>
      </c>
      <c r="Q680" s="13" t="s">
        <v>1152</v>
      </c>
    </row>
    <row r="681" spans="1:17">
      <c r="A681" s="13" t="str">
        <f t="shared" si="61"/>
        <v>SC</v>
      </c>
      <c r="B681" s="13" t="str">
        <f>VLOOKUP(A681,'Ref-Families'!A:B,2,FALSE)</f>
        <v xml:space="preserve"> System and Communications Protection</v>
      </c>
      <c r="C681" s="13" t="str">
        <f>TRIM(VLOOKUP(D681,'Ref-NIST 800-53 (Rev. 4)'!A:C,3,FALSE))</f>
        <v>PROTECTION OF INFORMATION AT REST</v>
      </c>
      <c r="D681" s="12" t="s">
        <v>200</v>
      </c>
      <c r="E681" s="13" t="str">
        <f>TRIM(VLOOKUP(G681,'Ref-ALL NIST 800-53 Controls'!A:F,6,FALSE))</f>
        <v>OFF-LINE STORAGE</v>
      </c>
      <c r="F681" s="55">
        <v>2</v>
      </c>
      <c r="G681" s="2" t="str">
        <f t="shared" si="60"/>
        <v>SC-28-2</v>
      </c>
      <c r="H681" s="17" t="s">
        <v>609</v>
      </c>
      <c r="I681" s="13" t="str">
        <f t="shared" si="62"/>
        <v>N</v>
      </c>
      <c r="J681" s="13"/>
      <c r="K681" s="13" t="str">
        <f>_xlfn.IFNA(VLOOKUP(G681,'Ref-LI-SaaS Baseline'!$D$2:$G$128,3,FALSE),"")</f>
        <v/>
      </c>
      <c r="L681" s="13" t="str">
        <f t="shared" si="63"/>
        <v>N</v>
      </c>
      <c r="M681" s="13" t="str">
        <f>IFERROR(VLOOKUP(G681,'Important Notes'!I:I,1,FALSE)," ")</f>
        <v xml:space="preserve"> </v>
      </c>
      <c r="N681" s="13" t="str">
        <f t="shared" si="64"/>
        <v>N</v>
      </c>
      <c r="O681" s="13" t="str">
        <f>IFERROR(VLOOKUP(G681,'Important Notes'!D:D,1,FALSE)," ")</f>
        <v xml:space="preserve"> </v>
      </c>
      <c r="P681" s="13" t="str">
        <f>VLOOKUP(D681,'Ref-NIST 800-53 (Rev. 4)'!A:D,4,FALSE)</f>
        <v>P1</v>
      </c>
      <c r="Q681" s="13" t="s">
        <v>1152</v>
      </c>
    </row>
    <row r="682" spans="1:17">
      <c r="A682" s="13" t="str">
        <f t="shared" si="61"/>
        <v>SC</v>
      </c>
      <c r="B682" s="13" t="str">
        <f>VLOOKUP(A682,'Ref-Families'!A:B,2,FALSE)</f>
        <v xml:space="preserve"> System and Communications Protection</v>
      </c>
      <c r="C682" s="13" t="str">
        <f>TRIM(VLOOKUP(D682,'Ref-NIST 800-53 (Rev. 4)'!A:C,3,FALSE))</f>
        <v>PROCESS ISOLATION</v>
      </c>
      <c r="D682" s="12" t="s">
        <v>548</v>
      </c>
      <c r="E682" s="13" t="str">
        <f>TRIM(VLOOKUP(G682,'Ref-ALL NIST 800-53 Controls'!A:F,6,FALSE))</f>
        <v/>
      </c>
      <c r="F682" s="55">
        <v>0</v>
      </c>
      <c r="G682" s="2" t="str">
        <f t="shared" si="60"/>
        <v>SC-39-0</v>
      </c>
      <c r="H682" s="17" t="s">
        <v>734</v>
      </c>
      <c r="I682" s="13" t="str">
        <f t="shared" si="62"/>
        <v>Y</v>
      </c>
      <c r="J682" s="13" t="str">
        <f t="shared" si="65"/>
        <v>SC-39-0</v>
      </c>
      <c r="K682" s="13" t="str">
        <f>_xlfn.IFNA(VLOOKUP(G682,'Ref-LI-SaaS Baseline'!$D$2:$G$128,3,FALSE),"")</f>
        <v>Attest</v>
      </c>
      <c r="L682" s="13" t="str">
        <f t="shared" si="63"/>
        <v>Y</v>
      </c>
      <c r="M682" s="13" t="str">
        <f>IFERROR(VLOOKUP(G682,'Important Notes'!I:I,1,FALSE)," ")</f>
        <v>SC-39-0</v>
      </c>
      <c r="N682" s="13" t="str">
        <f t="shared" si="64"/>
        <v>Y</v>
      </c>
      <c r="O682" s="13" t="str">
        <f>IFERROR(VLOOKUP(G682,'Important Notes'!D:D,1,FALSE)," ")</f>
        <v>SC-39-0</v>
      </c>
      <c r="P682" s="13" t="str">
        <f>VLOOKUP(D682,'Ref-NIST 800-53 (Rev. 4)'!A:D,4,FALSE)</f>
        <v>P1</v>
      </c>
      <c r="Q682" s="13" t="s">
        <v>1152</v>
      </c>
    </row>
    <row r="683" spans="1:17">
      <c r="A683" s="13" t="str">
        <f t="shared" si="61"/>
        <v>SC</v>
      </c>
      <c r="B683" s="13" t="str">
        <f>VLOOKUP(A683,'Ref-Families'!A:B,2,FALSE)</f>
        <v xml:space="preserve"> System and Communications Protection</v>
      </c>
      <c r="C683" s="13" t="str">
        <f>TRIM(VLOOKUP(D683,'Ref-NIST 800-53 (Rev. 4)'!A:C,3,FALSE))</f>
        <v>PROCESS ISOLATION</v>
      </c>
      <c r="D683" s="12" t="s">
        <v>548</v>
      </c>
      <c r="E683" s="13" t="str">
        <f>TRIM(VLOOKUP(G683,'Ref-ALL NIST 800-53 Controls'!A:F,6,FALSE))</f>
        <v>HARDWARE SEPARATION</v>
      </c>
      <c r="F683" s="55">
        <v>1</v>
      </c>
      <c r="G683" s="2" t="str">
        <f t="shared" si="60"/>
        <v>SC-39-1</v>
      </c>
      <c r="H683" s="17" t="s">
        <v>609</v>
      </c>
      <c r="I683" s="13" t="str">
        <f t="shared" si="62"/>
        <v>N</v>
      </c>
      <c r="J683" s="13"/>
      <c r="K683" s="13" t="str">
        <f>_xlfn.IFNA(VLOOKUP(G683,'Ref-LI-SaaS Baseline'!$D$2:$G$128,3,FALSE),"")</f>
        <v/>
      </c>
      <c r="L683" s="13" t="str">
        <f t="shared" si="63"/>
        <v>N</v>
      </c>
      <c r="M683" s="13" t="str">
        <f>IFERROR(VLOOKUP(G683,'Important Notes'!I:I,1,FALSE)," ")</f>
        <v xml:space="preserve"> </v>
      </c>
      <c r="N683" s="13" t="str">
        <f t="shared" si="64"/>
        <v>N</v>
      </c>
      <c r="O683" s="13" t="str">
        <f>IFERROR(VLOOKUP(G683,'Important Notes'!D:D,1,FALSE)," ")</f>
        <v xml:space="preserve"> </v>
      </c>
      <c r="P683" s="13" t="str">
        <f>VLOOKUP(D683,'Ref-NIST 800-53 (Rev. 4)'!A:D,4,FALSE)</f>
        <v>P1</v>
      </c>
      <c r="Q683" s="13" t="s">
        <v>1152</v>
      </c>
    </row>
    <row r="684" spans="1:17">
      <c r="A684" s="13" t="str">
        <f t="shared" si="61"/>
        <v>SC</v>
      </c>
      <c r="B684" s="13" t="str">
        <f>VLOOKUP(A684,'Ref-Families'!A:B,2,FALSE)</f>
        <v xml:space="preserve"> System and Communications Protection</v>
      </c>
      <c r="C684" s="13" t="str">
        <f>TRIM(VLOOKUP(D684,'Ref-NIST 800-53 (Rev. 4)'!A:C,3,FALSE))</f>
        <v>PROCESS ISOLATION</v>
      </c>
      <c r="D684" s="12" t="s">
        <v>548</v>
      </c>
      <c r="E684" s="13" t="str">
        <f>TRIM(VLOOKUP(G684,'Ref-ALL NIST 800-53 Controls'!A:F,6,FALSE))</f>
        <v>THREAD ISOLATION</v>
      </c>
      <c r="F684" s="55">
        <v>2</v>
      </c>
      <c r="G684" s="2" t="str">
        <f t="shared" si="60"/>
        <v>SC-39-2</v>
      </c>
      <c r="H684" s="17" t="s">
        <v>609</v>
      </c>
      <c r="I684" s="13" t="str">
        <f t="shared" si="62"/>
        <v>N</v>
      </c>
      <c r="J684" s="13"/>
      <c r="K684" s="13" t="str">
        <f>_xlfn.IFNA(VLOOKUP(G684,'Ref-LI-SaaS Baseline'!$D$2:$G$128,3,FALSE),"")</f>
        <v/>
      </c>
      <c r="L684" s="13" t="str">
        <f t="shared" si="63"/>
        <v>N</v>
      </c>
      <c r="M684" s="13" t="str">
        <f>IFERROR(VLOOKUP(G684,'Important Notes'!I:I,1,FALSE)," ")</f>
        <v xml:space="preserve"> </v>
      </c>
      <c r="N684" s="13" t="str">
        <f t="shared" si="64"/>
        <v>N</v>
      </c>
      <c r="O684" s="13" t="str">
        <f>IFERROR(VLOOKUP(G684,'Important Notes'!D:D,1,FALSE)," ")</f>
        <v xml:space="preserve"> </v>
      </c>
      <c r="P684" s="13" t="str">
        <f>VLOOKUP(D684,'Ref-NIST 800-53 (Rev. 4)'!A:D,4,FALSE)</f>
        <v>P1</v>
      </c>
      <c r="Q684" s="13" t="s">
        <v>1152</v>
      </c>
    </row>
    <row r="685" spans="1:17">
      <c r="A685" s="13" t="str">
        <f t="shared" si="61"/>
        <v>SI</v>
      </c>
      <c r="B685" s="13" t="str">
        <f>VLOOKUP(A685,'Ref-Families'!A:B,2,FALSE)</f>
        <v xml:space="preserve"> System and Information Integrity</v>
      </c>
      <c r="C685" s="13" t="str">
        <f>TRIM(VLOOKUP(D685,'Ref-NIST 800-53 (Rev. 4)'!A:C,3,FALSE))</f>
        <v>SYSTEM AND INFORMATION INTEGRITY POLICY AND PROCEDURES</v>
      </c>
      <c r="D685" s="12" t="s">
        <v>550</v>
      </c>
      <c r="E685" s="13" t="str">
        <f>TRIM(VLOOKUP(G685,'Ref-ALL NIST 800-53 Controls'!A:F,6,FALSE))</f>
        <v/>
      </c>
      <c r="F685" s="56">
        <v>0</v>
      </c>
      <c r="G685" s="2" t="str">
        <f t="shared" si="60"/>
        <v>SI-1-0</v>
      </c>
      <c r="H685" s="17" t="s">
        <v>219</v>
      </c>
      <c r="I685" s="13" t="str">
        <f t="shared" si="62"/>
        <v>Y</v>
      </c>
      <c r="J685" s="13" t="str">
        <f t="shared" si="65"/>
        <v>SI-1-0</v>
      </c>
      <c r="K685" s="13" t="str">
        <f>_xlfn.IFNA(VLOOKUP(G685,'Ref-LI-SaaS Baseline'!$D$2:$G$128,3,FALSE),"")</f>
        <v>Attest</v>
      </c>
      <c r="L685" s="13" t="str">
        <f t="shared" si="63"/>
        <v>Y</v>
      </c>
      <c r="M685" s="13" t="str">
        <f>IFERROR(VLOOKUP(G685,'Important Notes'!I:I,1,FALSE)," ")</f>
        <v>SI-1-0</v>
      </c>
      <c r="N685" s="13" t="str">
        <f t="shared" si="64"/>
        <v>Y</v>
      </c>
      <c r="O685" s="13" t="str">
        <f>IFERROR(VLOOKUP(G685,'Important Notes'!D:D,1,FALSE)," ")</f>
        <v>SI-1-0</v>
      </c>
      <c r="P685" s="13" t="str">
        <f>VLOOKUP(D685,'Ref-NIST 800-53 (Rev. 4)'!A:D,4,FALSE)</f>
        <v>P1</v>
      </c>
      <c r="Q685" s="13" t="s">
        <v>1152</v>
      </c>
    </row>
    <row r="686" spans="1:17">
      <c r="A686" s="13" t="str">
        <f t="shared" si="61"/>
        <v>SI</v>
      </c>
      <c r="B686" s="13" t="str">
        <f>VLOOKUP(A686,'Ref-Families'!A:B,2,FALSE)</f>
        <v xml:space="preserve"> System and Information Integrity</v>
      </c>
      <c r="C686" s="13" t="str">
        <f>TRIM(VLOOKUP(D686,'Ref-NIST 800-53 (Rev. 4)'!A:C,3,FALSE))</f>
        <v>FLAW REMEDIATION</v>
      </c>
      <c r="D686" s="12" t="s">
        <v>202</v>
      </c>
      <c r="E686" s="13" t="str">
        <f>TRIM(VLOOKUP(G686,'Ref-ALL NIST 800-53 Controls'!A:F,6,FALSE))</f>
        <v/>
      </c>
      <c r="F686" s="55">
        <v>0</v>
      </c>
      <c r="G686" s="2" t="str">
        <f t="shared" si="60"/>
        <v>SI-2-0</v>
      </c>
      <c r="H686" s="17" t="s">
        <v>735</v>
      </c>
      <c r="I686" s="13" t="str">
        <f t="shared" si="62"/>
        <v>Y</v>
      </c>
      <c r="J686" s="13" t="str">
        <f t="shared" si="65"/>
        <v>SI-2-0</v>
      </c>
      <c r="K686" s="13" t="str">
        <f>_xlfn.IFNA(VLOOKUP(G686,'Ref-LI-SaaS Baseline'!$D$2:$G$128,3,FALSE),"")</f>
        <v>Document and Assess</v>
      </c>
      <c r="L686" s="13" t="str">
        <f t="shared" si="63"/>
        <v>Y</v>
      </c>
      <c r="M686" s="13" t="str">
        <f>IFERROR(VLOOKUP(G686,'Important Notes'!I:I,1,FALSE)," ")</f>
        <v>SI-2-0</v>
      </c>
      <c r="N686" s="13" t="str">
        <f t="shared" si="64"/>
        <v>Y</v>
      </c>
      <c r="O686" s="13" t="str">
        <f>IFERROR(VLOOKUP(G686,'Important Notes'!D:D,1,FALSE)," ")</f>
        <v>SI-2-0</v>
      </c>
      <c r="P686" s="13" t="str">
        <f>VLOOKUP(D686,'Ref-NIST 800-53 (Rev. 4)'!A:D,4,FALSE)</f>
        <v>P1</v>
      </c>
      <c r="Q686" s="13" t="s">
        <v>1152</v>
      </c>
    </row>
    <row r="687" spans="1:17">
      <c r="A687" s="13" t="str">
        <f t="shared" si="61"/>
        <v>SI</v>
      </c>
      <c r="B687" s="13" t="str">
        <f>VLOOKUP(A687,'Ref-Families'!A:B,2,FALSE)</f>
        <v xml:space="preserve"> System and Information Integrity</v>
      </c>
      <c r="C687" s="13" t="str">
        <f>TRIM(VLOOKUP(D687,'Ref-NIST 800-53 (Rev. 4)'!A:C,3,FALSE))</f>
        <v>FLAW REMEDIATION</v>
      </c>
      <c r="D687" s="12" t="s">
        <v>202</v>
      </c>
      <c r="E687" s="13" t="str">
        <f>TRIM(VLOOKUP(G687,'Ref-ALL NIST 800-53 Controls'!A:F,6,FALSE))</f>
        <v>CENTRAL MANAGEMENT</v>
      </c>
      <c r="F687" s="55">
        <v>1</v>
      </c>
      <c r="G687" s="2" t="str">
        <f t="shared" si="60"/>
        <v>SI-2-1</v>
      </c>
      <c r="H687" s="17" t="s">
        <v>609</v>
      </c>
      <c r="I687" s="13" t="str">
        <f t="shared" si="62"/>
        <v>N</v>
      </c>
      <c r="J687" s="13"/>
      <c r="K687" s="13" t="str">
        <f>_xlfn.IFNA(VLOOKUP(G687,'Ref-LI-SaaS Baseline'!$D$2:$G$128,3,FALSE),"")</f>
        <v/>
      </c>
      <c r="L687" s="13" t="str">
        <f t="shared" si="63"/>
        <v>N</v>
      </c>
      <c r="M687" s="13" t="str">
        <f>IFERROR(VLOOKUP(G687,'Important Notes'!I:I,1,FALSE)," ")</f>
        <v xml:space="preserve"> </v>
      </c>
      <c r="N687" s="13" t="str">
        <f t="shared" si="64"/>
        <v>Y</v>
      </c>
      <c r="O687" s="13" t="str">
        <f>IFERROR(VLOOKUP(G687,'Important Notes'!D:D,1,FALSE)," ")</f>
        <v>SI-2-1</v>
      </c>
      <c r="P687" s="13" t="str">
        <f>VLOOKUP(D687,'Ref-NIST 800-53 (Rev. 4)'!A:D,4,FALSE)</f>
        <v>P1</v>
      </c>
      <c r="Q687" s="13" t="s">
        <v>1152</v>
      </c>
    </row>
    <row r="688" spans="1:17">
      <c r="A688" s="13" t="str">
        <f t="shared" si="61"/>
        <v>SI</v>
      </c>
      <c r="B688" s="13" t="str">
        <f>VLOOKUP(A688,'Ref-Families'!A:B,2,FALSE)</f>
        <v xml:space="preserve"> System and Information Integrity</v>
      </c>
      <c r="C688" s="13" t="str">
        <f>TRIM(VLOOKUP(D688,'Ref-NIST 800-53 (Rev. 4)'!A:C,3,FALSE))</f>
        <v>FLAW REMEDIATION</v>
      </c>
      <c r="D688" s="12" t="s">
        <v>202</v>
      </c>
      <c r="E688" s="13" t="str">
        <f>TRIM(VLOOKUP(G688,'Ref-ALL NIST 800-53 Controls'!A:F,6,FALSE))</f>
        <v>AUTOMATED FLAW REMEDIATION STATUS</v>
      </c>
      <c r="F688" s="55">
        <v>2</v>
      </c>
      <c r="G688" s="2" t="str">
        <f t="shared" si="60"/>
        <v>SI-2-2</v>
      </c>
      <c r="H688" s="17" t="s">
        <v>203</v>
      </c>
      <c r="I688" s="13" t="str">
        <f t="shared" si="62"/>
        <v>N</v>
      </c>
      <c r="J688" s="13"/>
      <c r="K688" s="13" t="str">
        <f>_xlfn.IFNA(VLOOKUP(G688,'Ref-LI-SaaS Baseline'!$D$2:$G$128,3,FALSE),"")</f>
        <v/>
      </c>
      <c r="L688" s="13" t="str">
        <f t="shared" si="63"/>
        <v>Y</v>
      </c>
      <c r="M688" s="13" t="str">
        <f>IFERROR(VLOOKUP(G688,'Important Notes'!I:I,1,FALSE)," ")</f>
        <v>SI-2-2</v>
      </c>
      <c r="N688" s="13" t="str">
        <f t="shared" si="64"/>
        <v>Y</v>
      </c>
      <c r="O688" s="13" t="str">
        <f>IFERROR(VLOOKUP(G688,'Important Notes'!D:D,1,FALSE)," ")</f>
        <v>SI-2-2</v>
      </c>
      <c r="P688" s="13" t="str">
        <f>VLOOKUP(D688,'Ref-NIST 800-53 (Rev. 4)'!A:D,4,FALSE)</f>
        <v>P1</v>
      </c>
      <c r="Q688" s="13" t="s">
        <v>1152</v>
      </c>
    </row>
    <row r="689" spans="1:17">
      <c r="A689" s="13" t="str">
        <f t="shared" si="61"/>
        <v>SI</v>
      </c>
      <c r="B689" s="13" t="str">
        <f>VLOOKUP(A689,'Ref-Families'!A:B,2,FALSE)</f>
        <v xml:space="preserve"> System and Information Integrity</v>
      </c>
      <c r="C689" s="13" t="str">
        <f>TRIM(VLOOKUP(D689,'Ref-NIST 800-53 (Rev. 4)'!A:C,3,FALSE))</f>
        <v>FLAW REMEDIATION</v>
      </c>
      <c r="D689" s="12" t="s">
        <v>202</v>
      </c>
      <c r="E689" s="13" t="str">
        <f>TRIM(VLOOKUP(G689,'Ref-ALL NIST 800-53 Controls'!A:F,6,FALSE))</f>
        <v>TIME TO REMEDIATE FLAWS / BENCHMARKS FOR CORRECTIVE ACTIONS</v>
      </c>
      <c r="F689" s="55">
        <v>3</v>
      </c>
      <c r="G689" s="2" t="str">
        <f t="shared" si="60"/>
        <v>SI-2-3</v>
      </c>
      <c r="H689" s="17" t="s">
        <v>609</v>
      </c>
      <c r="I689" s="13" t="str">
        <f t="shared" si="62"/>
        <v>Y</v>
      </c>
      <c r="J689" s="13" t="str">
        <f t="shared" si="65"/>
        <v>SI-2-3</v>
      </c>
      <c r="K689" s="13" t="str">
        <f>_xlfn.IFNA(VLOOKUP(G689,'Ref-LI-SaaS Baseline'!$D$2:$G$128,3,FALSE),"")</f>
        <v/>
      </c>
      <c r="L689" s="13" t="str">
        <f t="shared" si="63"/>
        <v>Y</v>
      </c>
      <c r="M689" s="13" t="str">
        <f>IFERROR(VLOOKUP(G689,'Important Notes'!I:I,1,FALSE)," ")</f>
        <v>SI-2-3</v>
      </c>
      <c r="N689" s="13" t="str">
        <f t="shared" si="64"/>
        <v>Y</v>
      </c>
      <c r="O689" s="13" t="str">
        <f>IFERROR(VLOOKUP(G689,'Important Notes'!D:D,1,FALSE)," ")</f>
        <v>SI-2-3</v>
      </c>
      <c r="P689" s="13" t="str">
        <f>VLOOKUP(D689,'Ref-NIST 800-53 (Rev. 4)'!A:D,4,FALSE)</f>
        <v>P1</v>
      </c>
      <c r="Q689" s="13" t="s">
        <v>1152</v>
      </c>
    </row>
    <row r="690" spans="1:17">
      <c r="A690" s="13" t="str">
        <f t="shared" si="61"/>
        <v>SI</v>
      </c>
      <c r="B690" s="13" t="str">
        <f>VLOOKUP(A690,'Ref-Families'!A:B,2,FALSE)</f>
        <v xml:space="preserve"> System and Information Integrity</v>
      </c>
      <c r="C690" s="13" t="str">
        <f>TRIM(VLOOKUP(D690,'Ref-NIST 800-53 (Rev. 4)'!A:C,3,FALSE))</f>
        <v>FLAW REMEDIATION</v>
      </c>
      <c r="D690" s="12" t="s">
        <v>202</v>
      </c>
      <c r="E690" s="13" t="str">
        <f>TRIM(VLOOKUP(G690,'Ref-ALL NIST 800-53 Controls'!A:F,6,FALSE))</f>
        <v>AUTOMATED PATCH MANAGEMENT TOOLS</v>
      </c>
      <c r="F690" s="55">
        <v>4</v>
      </c>
      <c r="G690" s="2" t="str">
        <f t="shared" si="60"/>
        <v>SI-2-4</v>
      </c>
      <c r="H690" s="17" t="s">
        <v>611</v>
      </c>
      <c r="I690" s="13" t="str">
        <f t="shared" si="62"/>
        <v>N</v>
      </c>
      <c r="J690" s="13"/>
      <c r="K690" s="13" t="str">
        <f>_xlfn.IFNA(VLOOKUP(G690,'Ref-LI-SaaS Baseline'!$D$2:$G$128,3,FALSE),"")</f>
        <v/>
      </c>
      <c r="L690" s="13" t="str">
        <f t="shared" si="63"/>
        <v>N</v>
      </c>
      <c r="M690" s="13" t="str">
        <f>IFERROR(VLOOKUP(G690,'Important Notes'!I:I,1,FALSE)," ")</f>
        <v xml:space="preserve"> </v>
      </c>
      <c r="N690" s="13" t="str">
        <f t="shared" si="64"/>
        <v>N</v>
      </c>
      <c r="O690" s="13" t="str">
        <f>IFERROR(VLOOKUP(G690,'Important Notes'!D:D,1,FALSE)," ")</f>
        <v xml:space="preserve"> </v>
      </c>
      <c r="P690" s="13" t="str">
        <f>VLOOKUP(D690,'Ref-NIST 800-53 (Rev. 4)'!A:D,4,FALSE)</f>
        <v>P1</v>
      </c>
      <c r="Q690" s="13" t="s">
        <v>1152</v>
      </c>
    </row>
    <row r="691" spans="1:17">
      <c r="A691" s="13" t="str">
        <f t="shared" si="61"/>
        <v>SI</v>
      </c>
      <c r="B691" s="13" t="str">
        <f>VLOOKUP(A691,'Ref-Families'!A:B,2,FALSE)</f>
        <v xml:space="preserve"> System and Information Integrity</v>
      </c>
      <c r="C691" s="13" t="str">
        <f>TRIM(VLOOKUP(D691,'Ref-NIST 800-53 (Rev. 4)'!A:C,3,FALSE))</f>
        <v>FLAW REMEDIATION</v>
      </c>
      <c r="D691" s="12" t="s">
        <v>202</v>
      </c>
      <c r="E691" s="13" t="str">
        <f>TRIM(VLOOKUP(G691,'Ref-ALL NIST 800-53 Controls'!A:F,6,FALSE))</f>
        <v>AUTOMATIC SOFTWARE / FIRMWARE UPDATES</v>
      </c>
      <c r="F691" s="55">
        <v>5</v>
      </c>
      <c r="G691" s="2" t="str">
        <f t="shared" si="60"/>
        <v>SI-2-5</v>
      </c>
      <c r="H691" s="17" t="s">
        <v>609</v>
      </c>
      <c r="I691" s="13" t="str">
        <f t="shared" si="62"/>
        <v>N</v>
      </c>
      <c r="J691" s="13"/>
      <c r="K691" s="13" t="str">
        <f>_xlfn.IFNA(VLOOKUP(G691,'Ref-LI-SaaS Baseline'!$D$2:$G$128,3,FALSE),"")</f>
        <v/>
      </c>
      <c r="L691" s="13" t="str">
        <f t="shared" si="63"/>
        <v>N</v>
      </c>
      <c r="M691" s="13" t="str">
        <f>IFERROR(VLOOKUP(G691,'Important Notes'!I:I,1,FALSE)," ")</f>
        <v xml:space="preserve"> </v>
      </c>
      <c r="N691" s="13" t="str">
        <f t="shared" si="64"/>
        <v>N</v>
      </c>
      <c r="O691" s="13" t="str">
        <f>IFERROR(VLOOKUP(G691,'Important Notes'!D:D,1,FALSE)," ")</f>
        <v xml:space="preserve"> </v>
      </c>
      <c r="P691" s="13" t="str">
        <f>VLOOKUP(D691,'Ref-NIST 800-53 (Rev. 4)'!A:D,4,FALSE)</f>
        <v>P1</v>
      </c>
      <c r="Q691" s="13" t="s">
        <v>1152</v>
      </c>
    </row>
    <row r="692" spans="1:17">
      <c r="A692" s="13" t="str">
        <f t="shared" si="61"/>
        <v>SI</v>
      </c>
      <c r="B692" s="13" t="str">
        <f>VLOOKUP(A692,'Ref-Families'!A:B,2,FALSE)</f>
        <v xml:space="preserve"> System and Information Integrity</v>
      </c>
      <c r="C692" s="13" t="str">
        <f>TRIM(VLOOKUP(D692,'Ref-NIST 800-53 (Rev. 4)'!A:C,3,FALSE))</f>
        <v>FLAW REMEDIATION</v>
      </c>
      <c r="D692" s="12" t="s">
        <v>202</v>
      </c>
      <c r="E692" s="13" t="str">
        <f>TRIM(VLOOKUP(G692,'Ref-ALL NIST 800-53 Controls'!A:F,6,FALSE))</f>
        <v>REMOVAL OF PREVIOUS VERSIONS OF SOFTWARE / FIRMWARE</v>
      </c>
      <c r="F692" s="55">
        <v>6</v>
      </c>
      <c r="G692" s="2" t="str">
        <f t="shared" si="60"/>
        <v>SI-2-6</v>
      </c>
      <c r="H692" s="17" t="s">
        <v>609</v>
      </c>
      <c r="I692" s="13" t="str">
        <f t="shared" si="62"/>
        <v>N</v>
      </c>
      <c r="J692" s="13"/>
      <c r="K692" s="13" t="str">
        <f>_xlfn.IFNA(VLOOKUP(G692,'Ref-LI-SaaS Baseline'!$D$2:$G$128,3,FALSE),"")</f>
        <v/>
      </c>
      <c r="L692" s="13" t="str">
        <f t="shared" si="63"/>
        <v>N</v>
      </c>
      <c r="M692" s="13" t="str">
        <f>IFERROR(VLOOKUP(G692,'Important Notes'!I:I,1,FALSE)," ")</f>
        <v xml:space="preserve"> </v>
      </c>
      <c r="N692" s="13" t="str">
        <f t="shared" si="64"/>
        <v>N</v>
      </c>
      <c r="O692" s="13" t="str">
        <f>IFERROR(VLOOKUP(G692,'Important Notes'!D:D,1,FALSE)," ")</f>
        <v xml:space="preserve"> </v>
      </c>
      <c r="P692" s="13" t="str">
        <f>VLOOKUP(D692,'Ref-NIST 800-53 (Rev. 4)'!A:D,4,FALSE)</f>
        <v>P1</v>
      </c>
      <c r="Q692" s="13" t="s">
        <v>1152</v>
      </c>
    </row>
    <row r="693" spans="1:17" ht="30">
      <c r="A693" s="13" t="str">
        <f t="shared" si="61"/>
        <v>SI</v>
      </c>
      <c r="B693" s="13" t="str">
        <f>VLOOKUP(A693,'Ref-Families'!A:B,2,FALSE)</f>
        <v xml:space="preserve"> System and Information Integrity</v>
      </c>
      <c r="C693" s="13" t="str">
        <f>TRIM(VLOOKUP(D693,'Ref-NIST 800-53 (Rev. 4)'!A:C,3,FALSE))</f>
        <v>MALICIOUS CODE PROTECTION</v>
      </c>
      <c r="D693" s="12" t="s">
        <v>17</v>
      </c>
      <c r="E693" s="13" t="str">
        <f>TRIM(VLOOKUP(G693,'Ref-ALL NIST 800-53 Controls'!A:F,6,FALSE))</f>
        <v/>
      </c>
      <c r="F693" s="55">
        <v>0</v>
      </c>
      <c r="G693" s="2" t="str">
        <f t="shared" si="60"/>
        <v>SI-3-0</v>
      </c>
      <c r="H693" s="17" t="s">
        <v>736</v>
      </c>
      <c r="I693" s="13" t="str">
        <f t="shared" si="62"/>
        <v>Y</v>
      </c>
      <c r="J693" s="13" t="str">
        <f t="shared" si="65"/>
        <v>SI-3-0</v>
      </c>
      <c r="K693" s="13" t="str">
        <f>_xlfn.IFNA(VLOOKUP(G693,'Ref-LI-SaaS Baseline'!$D$2:$G$128,3,FALSE),"")</f>
        <v>Document and Assess</v>
      </c>
      <c r="L693" s="13" t="str">
        <f t="shared" si="63"/>
        <v>Y</v>
      </c>
      <c r="M693" s="13" t="str">
        <f>IFERROR(VLOOKUP(G693,'Important Notes'!I:I,1,FALSE)," ")</f>
        <v>SI-3-0</v>
      </c>
      <c r="N693" s="13" t="str">
        <f t="shared" si="64"/>
        <v>Y</v>
      </c>
      <c r="O693" s="13" t="str">
        <f>IFERROR(VLOOKUP(G693,'Important Notes'!D:D,1,FALSE)," ")</f>
        <v>SI-3-0</v>
      </c>
      <c r="P693" s="13" t="str">
        <f>VLOOKUP(D693,'Ref-NIST 800-53 (Rev. 4)'!A:D,4,FALSE)</f>
        <v>P1</v>
      </c>
      <c r="Q693" s="13" t="s">
        <v>1152</v>
      </c>
    </row>
    <row r="694" spans="1:17">
      <c r="A694" s="13" t="str">
        <f t="shared" si="61"/>
        <v>SI</v>
      </c>
      <c r="B694" s="13" t="str">
        <f>VLOOKUP(A694,'Ref-Families'!A:B,2,FALSE)</f>
        <v xml:space="preserve"> System and Information Integrity</v>
      </c>
      <c r="C694" s="13" t="str">
        <f>TRIM(VLOOKUP(D694,'Ref-NIST 800-53 (Rev. 4)'!A:C,3,FALSE))</f>
        <v>MALICIOUS CODE PROTECTION</v>
      </c>
      <c r="D694" s="12" t="s">
        <v>17</v>
      </c>
      <c r="E694" s="13" t="str">
        <f>TRIM(VLOOKUP(G694,'Ref-ALL NIST 800-53 Controls'!A:F,6,FALSE))</f>
        <v>CENTRAL MANAGEMENT</v>
      </c>
      <c r="F694" s="55">
        <v>1</v>
      </c>
      <c r="G694" s="2" t="str">
        <f t="shared" si="60"/>
        <v>SI-3-1</v>
      </c>
      <c r="H694" s="17" t="s">
        <v>204</v>
      </c>
      <c r="I694" s="13" t="str">
        <f t="shared" si="62"/>
        <v>N</v>
      </c>
      <c r="J694" s="13"/>
      <c r="K694" s="13" t="str">
        <f>_xlfn.IFNA(VLOOKUP(G694,'Ref-LI-SaaS Baseline'!$D$2:$G$128,3,FALSE),"")</f>
        <v/>
      </c>
      <c r="L694" s="13" t="str">
        <f t="shared" si="63"/>
        <v>Y</v>
      </c>
      <c r="M694" s="13" t="str">
        <f>IFERROR(VLOOKUP(G694,'Important Notes'!I:I,1,FALSE)," ")</f>
        <v>SI-3-1</v>
      </c>
      <c r="N694" s="13" t="str">
        <f t="shared" si="64"/>
        <v>Y</v>
      </c>
      <c r="O694" s="13" t="str">
        <f>IFERROR(VLOOKUP(G694,'Important Notes'!D:D,1,FALSE)," ")</f>
        <v>SI-3-1</v>
      </c>
      <c r="P694" s="13" t="str">
        <f>VLOOKUP(D694,'Ref-NIST 800-53 (Rev. 4)'!A:D,4,FALSE)</f>
        <v>P1</v>
      </c>
      <c r="Q694" s="13" t="s">
        <v>1152</v>
      </c>
    </row>
    <row r="695" spans="1:17">
      <c r="A695" s="13" t="str">
        <f t="shared" si="61"/>
        <v>SI</v>
      </c>
      <c r="B695" s="13" t="str">
        <f>VLOOKUP(A695,'Ref-Families'!A:B,2,FALSE)</f>
        <v xml:space="preserve"> System and Information Integrity</v>
      </c>
      <c r="C695" s="13" t="str">
        <f>TRIM(VLOOKUP(D695,'Ref-NIST 800-53 (Rev. 4)'!A:C,3,FALSE))</f>
        <v>MALICIOUS CODE PROTECTION</v>
      </c>
      <c r="D695" s="12" t="s">
        <v>17</v>
      </c>
      <c r="E695" s="13" t="str">
        <f>TRIM(VLOOKUP(G695,'Ref-ALL NIST 800-53 Controls'!A:F,6,FALSE))</f>
        <v>AUTOMATIC UPDATES</v>
      </c>
      <c r="F695" s="55">
        <v>2</v>
      </c>
      <c r="G695" s="2" t="str">
        <f t="shared" si="60"/>
        <v>SI-3-2</v>
      </c>
      <c r="H695" s="17" t="s">
        <v>205</v>
      </c>
      <c r="I695" s="13" t="str">
        <f t="shared" si="62"/>
        <v>N</v>
      </c>
      <c r="J695" s="13"/>
      <c r="K695" s="13" t="str">
        <f>_xlfn.IFNA(VLOOKUP(G695,'Ref-LI-SaaS Baseline'!$D$2:$G$128,3,FALSE),"")</f>
        <v/>
      </c>
      <c r="L695" s="13" t="str">
        <f t="shared" si="63"/>
        <v>Y</v>
      </c>
      <c r="M695" s="13" t="str">
        <f>IFERROR(VLOOKUP(G695,'Important Notes'!I:I,1,FALSE)," ")</f>
        <v>SI-3-2</v>
      </c>
      <c r="N695" s="13" t="str">
        <f t="shared" si="64"/>
        <v>Y</v>
      </c>
      <c r="O695" s="13" t="str">
        <f>IFERROR(VLOOKUP(G695,'Important Notes'!D:D,1,FALSE)," ")</f>
        <v>SI-3-2</v>
      </c>
      <c r="P695" s="13" t="str">
        <f>VLOOKUP(D695,'Ref-NIST 800-53 (Rev. 4)'!A:D,4,FALSE)</f>
        <v>P1</v>
      </c>
      <c r="Q695" s="13" t="s">
        <v>1152</v>
      </c>
    </row>
    <row r="696" spans="1:17">
      <c r="A696" s="13" t="str">
        <f t="shared" si="61"/>
        <v>SI</v>
      </c>
      <c r="B696" s="13" t="str">
        <f>VLOOKUP(A696,'Ref-Families'!A:B,2,FALSE)</f>
        <v xml:space="preserve"> System and Information Integrity</v>
      </c>
      <c r="C696" s="13" t="str">
        <f>TRIM(VLOOKUP(D696,'Ref-NIST 800-53 (Rev. 4)'!A:C,3,FALSE))</f>
        <v>MALICIOUS CODE PROTECTION</v>
      </c>
      <c r="D696" s="12" t="s">
        <v>17</v>
      </c>
      <c r="E696" s="13" t="str">
        <f>TRIM(VLOOKUP(G696,'Ref-ALL NIST 800-53 Controls'!A:F,6,FALSE))</f>
        <v>NON-PRIVILEGED USERS</v>
      </c>
      <c r="F696" s="55">
        <v>3</v>
      </c>
      <c r="G696" s="2" t="str">
        <f t="shared" si="60"/>
        <v>SI-3-3</v>
      </c>
      <c r="H696" s="17" t="s">
        <v>611</v>
      </c>
      <c r="I696" s="13" t="str">
        <f t="shared" si="62"/>
        <v>N</v>
      </c>
      <c r="J696" s="13"/>
      <c r="K696" s="13" t="str">
        <f>_xlfn.IFNA(VLOOKUP(G696,'Ref-LI-SaaS Baseline'!$D$2:$G$128,3,FALSE),"")</f>
        <v/>
      </c>
      <c r="L696" s="13" t="str">
        <f t="shared" si="63"/>
        <v>N</v>
      </c>
      <c r="M696" s="13" t="str">
        <f>IFERROR(VLOOKUP(G696,'Important Notes'!I:I,1,FALSE)," ")</f>
        <v xml:space="preserve"> </v>
      </c>
      <c r="N696" s="13" t="str">
        <f t="shared" si="64"/>
        <v>N</v>
      </c>
      <c r="O696" s="13" t="str">
        <f>IFERROR(VLOOKUP(G696,'Important Notes'!D:D,1,FALSE)," ")</f>
        <v xml:space="preserve"> </v>
      </c>
      <c r="P696" s="13" t="str">
        <f>VLOOKUP(D696,'Ref-NIST 800-53 (Rev. 4)'!A:D,4,FALSE)</f>
        <v>P1</v>
      </c>
      <c r="Q696" s="13" t="s">
        <v>1152</v>
      </c>
    </row>
    <row r="697" spans="1:17">
      <c r="A697" s="13" t="str">
        <f t="shared" si="61"/>
        <v>SI</v>
      </c>
      <c r="B697" s="13" t="str">
        <f>VLOOKUP(A697,'Ref-Families'!A:B,2,FALSE)</f>
        <v xml:space="preserve"> System and Information Integrity</v>
      </c>
      <c r="C697" s="13" t="str">
        <f>TRIM(VLOOKUP(D697,'Ref-NIST 800-53 (Rev. 4)'!A:C,3,FALSE))</f>
        <v>MALICIOUS CODE PROTECTION</v>
      </c>
      <c r="D697" s="12" t="s">
        <v>17</v>
      </c>
      <c r="E697" s="13" t="str">
        <f>TRIM(VLOOKUP(G697,'Ref-ALL NIST 800-53 Controls'!A:F,6,FALSE))</f>
        <v>UPDATES ONLY BY PRIVILEGED USERS</v>
      </c>
      <c r="F697" s="55">
        <v>4</v>
      </c>
      <c r="G697" s="2" t="str">
        <f t="shared" si="60"/>
        <v>SI-3-4</v>
      </c>
      <c r="H697" s="17" t="s">
        <v>206</v>
      </c>
      <c r="I697" s="13" t="str">
        <f t="shared" si="62"/>
        <v>N</v>
      </c>
      <c r="J697" s="13"/>
      <c r="K697" s="13" t="str">
        <f>_xlfn.IFNA(VLOOKUP(G697,'Ref-LI-SaaS Baseline'!$D$2:$G$128,3,FALSE),"")</f>
        <v/>
      </c>
      <c r="L697" s="13" t="str">
        <f t="shared" si="63"/>
        <v>N</v>
      </c>
      <c r="M697" s="13" t="str">
        <f>IFERROR(VLOOKUP(G697,'Important Notes'!I:I,1,FALSE)," ")</f>
        <v xml:space="preserve"> </v>
      </c>
      <c r="N697" s="13" t="str">
        <f t="shared" si="64"/>
        <v>N</v>
      </c>
      <c r="O697" s="13" t="str">
        <f>IFERROR(VLOOKUP(G697,'Important Notes'!D:D,1,FALSE)," ")</f>
        <v xml:space="preserve"> </v>
      </c>
      <c r="P697" s="13" t="str">
        <f>VLOOKUP(D697,'Ref-NIST 800-53 (Rev. 4)'!A:D,4,FALSE)</f>
        <v>P1</v>
      </c>
      <c r="Q697" s="13" t="s">
        <v>1152</v>
      </c>
    </row>
    <row r="698" spans="1:17">
      <c r="A698" s="13" t="str">
        <f t="shared" si="61"/>
        <v>SI</v>
      </c>
      <c r="B698" s="13" t="str">
        <f>VLOOKUP(A698,'Ref-Families'!A:B,2,FALSE)</f>
        <v xml:space="preserve"> System and Information Integrity</v>
      </c>
      <c r="C698" s="13" t="str">
        <f>TRIM(VLOOKUP(D698,'Ref-NIST 800-53 (Rev. 4)'!A:C,3,FALSE))</f>
        <v>MALICIOUS CODE PROTECTION</v>
      </c>
      <c r="D698" s="12" t="s">
        <v>17</v>
      </c>
      <c r="E698" s="13" t="str">
        <f>TRIM(VLOOKUP(G698,'Ref-ALL NIST 800-53 Controls'!A:F,6,FALSE))</f>
        <v>PORTABLE STORAGE DEVICES</v>
      </c>
      <c r="F698" s="55">
        <v>5</v>
      </c>
      <c r="G698" s="2" t="str">
        <f t="shared" si="60"/>
        <v>SI-3-5</v>
      </c>
      <c r="H698" s="17" t="s">
        <v>611</v>
      </c>
      <c r="I698" s="13" t="str">
        <f t="shared" si="62"/>
        <v>N</v>
      </c>
      <c r="J698" s="13"/>
      <c r="K698" s="13" t="str">
        <f>_xlfn.IFNA(VLOOKUP(G698,'Ref-LI-SaaS Baseline'!$D$2:$G$128,3,FALSE),"")</f>
        <v/>
      </c>
      <c r="L698" s="13" t="str">
        <f t="shared" si="63"/>
        <v>N</v>
      </c>
      <c r="M698" s="13" t="str">
        <f>IFERROR(VLOOKUP(G698,'Important Notes'!I:I,1,FALSE)," ")</f>
        <v xml:space="preserve"> </v>
      </c>
      <c r="N698" s="13" t="str">
        <f t="shared" si="64"/>
        <v>N</v>
      </c>
      <c r="O698" s="13" t="str">
        <f>IFERROR(VLOOKUP(G698,'Important Notes'!D:D,1,FALSE)," ")</f>
        <v xml:space="preserve"> </v>
      </c>
      <c r="P698" s="13" t="str">
        <f>VLOOKUP(D698,'Ref-NIST 800-53 (Rev. 4)'!A:D,4,FALSE)</f>
        <v>P1</v>
      </c>
      <c r="Q698" s="13" t="s">
        <v>1152</v>
      </c>
    </row>
    <row r="699" spans="1:17">
      <c r="A699" s="13" t="str">
        <f t="shared" si="61"/>
        <v>SI</v>
      </c>
      <c r="B699" s="13" t="str">
        <f>VLOOKUP(A699,'Ref-Families'!A:B,2,FALSE)</f>
        <v xml:space="preserve"> System and Information Integrity</v>
      </c>
      <c r="C699" s="13" t="str">
        <f>TRIM(VLOOKUP(D699,'Ref-NIST 800-53 (Rev. 4)'!A:C,3,FALSE))</f>
        <v>MALICIOUS CODE PROTECTION</v>
      </c>
      <c r="D699" s="12" t="s">
        <v>17</v>
      </c>
      <c r="E699" s="13" t="str">
        <f>TRIM(VLOOKUP(G699,'Ref-ALL NIST 800-53 Controls'!A:F,6,FALSE))</f>
        <v>TESTING / VERIFICATION</v>
      </c>
      <c r="F699" s="55">
        <v>6</v>
      </c>
      <c r="G699" s="2" t="str">
        <f t="shared" si="60"/>
        <v>SI-3-6</v>
      </c>
      <c r="H699" s="17" t="s">
        <v>124</v>
      </c>
      <c r="I699" s="13" t="str">
        <f t="shared" si="62"/>
        <v>N</v>
      </c>
      <c r="J699" s="13"/>
      <c r="K699" s="13" t="str">
        <f>_xlfn.IFNA(VLOOKUP(G699,'Ref-LI-SaaS Baseline'!$D$2:$G$128,3,FALSE),"")</f>
        <v/>
      </c>
      <c r="L699" s="13" t="str">
        <f t="shared" si="63"/>
        <v>N</v>
      </c>
      <c r="M699" s="13" t="str">
        <f>IFERROR(VLOOKUP(G699,'Important Notes'!I:I,1,FALSE)," ")</f>
        <v xml:space="preserve"> </v>
      </c>
      <c r="N699" s="13" t="str">
        <f t="shared" si="64"/>
        <v>N</v>
      </c>
      <c r="O699" s="13" t="str">
        <f>IFERROR(VLOOKUP(G699,'Important Notes'!D:D,1,FALSE)," ")</f>
        <v xml:space="preserve"> </v>
      </c>
      <c r="P699" s="13" t="str">
        <f>VLOOKUP(D699,'Ref-NIST 800-53 (Rev. 4)'!A:D,4,FALSE)</f>
        <v>P1</v>
      </c>
      <c r="Q699" s="13" t="s">
        <v>1152</v>
      </c>
    </row>
    <row r="700" spans="1:17">
      <c r="A700" s="13" t="str">
        <f t="shared" si="61"/>
        <v>SI</v>
      </c>
      <c r="B700" s="13" t="str">
        <f>VLOOKUP(A700,'Ref-Families'!A:B,2,FALSE)</f>
        <v xml:space="preserve"> System and Information Integrity</v>
      </c>
      <c r="C700" s="13" t="str">
        <f>TRIM(VLOOKUP(D700,'Ref-NIST 800-53 (Rev. 4)'!A:C,3,FALSE))</f>
        <v>MALICIOUS CODE PROTECTION</v>
      </c>
      <c r="D700" s="12" t="s">
        <v>17</v>
      </c>
      <c r="E700" s="13" t="str">
        <f>TRIM(VLOOKUP(G700,'Ref-ALL NIST 800-53 Controls'!A:F,6,FALSE))</f>
        <v>NONSIGNATURE-BASED DETECTION</v>
      </c>
      <c r="F700" s="55">
        <v>7</v>
      </c>
      <c r="G700" s="2" t="str">
        <f t="shared" si="60"/>
        <v>SI-3-7</v>
      </c>
      <c r="H700" s="17" t="s">
        <v>609</v>
      </c>
      <c r="I700" s="13" t="str">
        <f t="shared" si="62"/>
        <v>N</v>
      </c>
      <c r="J700" s="13"/>
      <c r="K700" s="13" t="str">
        <f>_xlfn.IFNA(VLOOKUP(G700,'Ref-LI-SaaS Baseline'!$D$2:$G$128,3,FALSE),"")</f>
        <v/>
      </c>
      <c r="L700" s="13" t="str">
        <f t="shared" si="63"/>
        <v>Y</v>
      </c>
      <c r="M700" s="13" t="str">
        <f>IFERROR(VLOOKUP(G700,'Important Notes'!I:I,1,FALSE)," ")</f>
        <v>SI-3-7</v>
      </c>
      <c r="N700" s="13" t="str">
        <f t="shared" si="64"/>
        <v>Y</v>
      </c>
      <c r="O700" s="13" t="str">
        <f>IFERROR(VLOOKUP(G700,'Important Notes'!D:D,1,FALSE)," ")</f>
        <v>SI-3-7</v>
      </c>
      <c r="P700" s="13" t="str">
        <f>VLOOKUP(D700,'Ref-NIST 800-53 (Rev. 4)'!A:D,4,FALSE)</f>
        <v>P1</v>
      </c>
      <c r="Q700" s="13" t="s">
        <v>1152</v>
      </c>
    </row>
    <row r="701" spans="1:17">
      <c r="A701" s="13" t="str">
        <f t="shared" si="61"/>
        <v>SI</v>
      </c>
      <c r="B701" s="13" t="str">
        <f>VLOOKUP(A701,'Ref-Families'!A:B,2,FALSE)</f>
        <v xml:space="preserve"> System and Information Integrity</v>
      </c>
      <c r="C701" s="13" t="str">
        <f>TRIM(VLOOKUP(D701,'Ref-NIST 800-53 (Rev. 4)'!A:C,3,FALSE))</f>
        <v>MALICIOUS CODE PROTECTION</v>
      </c>
      <c r="D701" s="12" t="s">
        <v>17</v>
      </c>
      <c r="E701" s="13" t="str">
        <f>TRIM(VLOOKUP(G701,'Ref-ALL NIST 800-53 Controls'!A:F,6,FALSE))</f>
        <v>DETECT UNAUTHORIZED COMMANDS</v>
      </c>
      <c r="F701" s="55">
        <v>8</v>
      </c>
      <c r="G701" s="2" t="str">
        <f t="shared" si="60"/>
        <v>SI-3-8</v>
      </c>
      <c r="H701" s="17" t="s">
        <v>53</v>
      </c>
      <c r="I701" s="13" t="str">
        <f t="shared" si="62"/>
        <v>N</v>
      </c>
      <c r="J701" s="13"/>
      <c r="K701" s="13" t="str">
        <f>_xlfn.IFNA(VLOOKUP(G701,'Ref-LI-SaaS Baseline'!$D$2:$G$128,3,FALSE),"")</f>
        <v/>
      </c>
      <c r="L701" s="13" t="str">
        <f t="shared" si="63"/>
        <v>N</v>
      </c>
      <c r="M701" s="13" t="str">
        <f>IFERROR(VLOOKUP(G701,'Important Notes'!I:I,1,FALSE)," ")</f>
        <v xml:space="preserve"> </v>
      </c>
      <c r="N701" s="13" t="str">
        <f t="shared" si="64"/>
        <v>N</v>
      </c>
      <c r="O701" s="13" t="str">
        <f>IFERROR(VLOOKUP(G701,'Important Notes'!D:D,1,FALSE)," ")</f>
        <v xml:space="preserve"> </v>
      </c>
      <c r="P701" s="13" t="str">
        <f>VLOOKUP(D701,'Ref-NIST 800-53 (Rev. 4)'!A:D,4,FALSE)</f>
        <v>P1</v>
      </c>
      <c r="Q701" s="13" t="s">
        <v>1152</v>
      </c>
    </row>
    <row r="702" spans="1:17">
      <c r="A702" s="13" t="str">
        <f t="shared" si="61"/>
        <v>SI</v>
      </c>
      <c r="B702" s="13" t="str">
        <f>VLOOKUP(A702,'Ref-Families'!A:B,2,FALSE)</f>
        <v xml:space="preserve"> System and Information Integrity</v>
      </c>
      <c r="C702" s="13" t="str">
        <f>TRIM(VLOOKUP(D702,'Ref-NIST 800-53 (Rev. 4)'!A:C,3,FALSE))</f>
        <v>MALICIOUS CODE PROTECTION</v>
      </c>
      <c r="D702" s="12" t="s">
        <v>17</v>
      </c>
      <c r="E702" s="13" t="str">
        <f>TRIM(VLOOKUP(G702,'Ref-ALL NIST 800-53 Controls'!A:F,6,FALSE))</f>
        <v>AUTHENTICATE REMOTE COMMANDS</v>
      </c>
      <c r="F702" s="55">
        <v>9</v>
      </c>
      <c r="G702" s="2" t="str">
        <f t="shared" si="60"/>
        <v>SI-3-9</v>
      </c>
      <c r="H702" s="17" t="s">
        <v>207</v>
      </c>
      <c r="I702" s="13" t="str">
        <f t="shared" si="62"/>
        <v>N</v>
      </c>
      <c r="J702" s="13"/>
      <c r="K702" s="13" t="str">
        <f>_xlfn.IFNA(VLOOKUP(G702,'Ref-LI-SaaS Baseline'!$D$2:$G$128,3,FALSE),"")</f>
        <v/>
      </c>
      <c r="L702" s="13" t="str">
        <f t="shared" si="63"/>
        <v>N</v>
      </c>
      <c r="M702" s="13" t="str">
        <f>IFERROR(VLOOKUP(G702,'Important Notes'!I:I,1,FALSE)," ")</f>
        <v xml:space="preserve"> </v>
      </c>
      <c r="N702" s="13" t="str">
        <f t="shared" si="64"/>
        <v>N</v>
      </c>
      <c r="O702" s="13" t="str">
        <f>IFERROR(VLOOKUP(G702,'Important Notes'!D:D,1,FALSE)," ")</f>
        <v xml:space="preserve"> </v>
      </c>
      <c r="P702" s="13" t="str">
        <f>VLOOKUP(D702,'Ref-NIST 800-53 (Rev. 4)'!A:D,4,FALSE)</f>
        <v>P1</v>
      </c>
      <c r="Q702" s="13" t="s">
        <v>1152</v>
      </c>
    </row>
    <row r="703" spans="1:17">
      <c r="A703" s="13" t="str">
        <f t="shared" si="61"/>
        <v>SI</v>
      </c>
      <c r="B703" s="13" t="str">
        <f>VLOOKUP(A703,'Ref-Families'!A:B,2,FALSE)</f>
        <v xml:space="preserve"> System and Information Integrity</v>
      </c>
      <c r="C703" s="13" t="str">
        <f>TRIM(VLOOKUP(D703,'Ref-NIST 800-53 (Rev. 4)'!A:C,3,FALSE))</f>
        <v>MALICIOUS CODE PROTECTION</v>
      </c>
      <c r="D703" s="12" t="s">
        <v>17</v>
      </c>
      <c r="E703" s="13" t="str">
        <f>TRIM(VLOOKUP(G703,'Ref-ALL NIST 800-53 Controls'!A:F,6,FALSE))</f>
        <v>MALICIOUS CODE ANALYSIS</v>
      </c>
      <c r="F703" s="55">
        <v>10</v>
      </c>
      <c r="G703" s="2" t="str">
        <f t="shared" si="60"/>
        <v>SI-3-10</v>
      </c>
      <c r="H703" s="17" t="s">
        <v>609</v>
      </c>
      <c r="I703" s="13" t="str">
        <f t="shared" si="62"/>
        <v>N</v>
      </c>
      <c r="J703" s="13"/>
      <c r="K703" s="13" t="str">
        <f>_xlfn.IFNA(VLOOKUP(G703,'Ref-LI-SaaS Baseline'!$D$2:$G$128,3,FALSE),"")</f>
        <v/>
      </c>
      <c r="L703" s="13" t="str">
        <f t="shared" si="63"/>
        <v>N</v>
      </c>
      <c r="M703" s="13" t="str">
        <f>IFERROR(VLOOKUP(G703,'Important Notes'!I:I,1,FALSE)," ")</f>
        <v xml:space="preserve"> </v>
      </c>
      <c r="N703" s="13" t="str">
        <f t="shared" si="64"/>
        <v>N</v>
      </c>
      <c r="O703" s="13" t="str">
        <f>IFERROR(VLOOKUP(G703,'Important Notes'!D:D,1,FALSE)," ")</f>
        <v xml:space="preserve"> </v>
      </c>
      <c r="P703" s="13" t="str">
        <f>VLOOKUP(D703,'Ref-NIST 800-53 (Rev. 4)'!A:D,4,FALSE)</f>
        <v>P1</v>
      </c>
      <c r="Q703" s="13" t="s">
        <v>1152</v>
      </c>
    </row>
    <row r="704" spans="1:17" ht="30">
      <c r="A704" s="13" t="str">
        <f t="shared" si="61"/>
        <v>SI</v>
      </c>
      <c r="B704" s="13" t="str">
        <f>VLOOKUP(A704,'Ref-Families'!A:B,2,FALSE)</f>
        <v xml:space="preserve"> System and Information Integrity</v>
      </c>
      <c r="C704" s="13" t="str">
        <f>TRIM(VLOOKUP(D704,'Ref-NIST 800-53 (Rev. 4)'!A:C,3,FALSE))</f>
        <v>INFORMATION SYSTEM MONITORING</v>
      </c>
      <c r="D704" s="12" t="s">
        <v>15</v>
      </c>
      <c r="E704" s="13" t="str">
        <f>TRIM(VLOOKUP(G704,'Ref-ALL NIST 800-53 Controls'!A:F,6,FALSE))</f>
        <v/>
      </c>
      <c r="F704" s="55">
        <v>0</v>
      </c>
      <c r="G704" s="2" t="str">
        <f t="shared" si="60"/>
        <v>SI-4-0</v>
      </c>
      <c r="H704" s="17" t="s">
        <v>737</v>
      </c>
      <c r="I704" s="13" t="str">
        <f t="shared" si="62"/>
        <v>Y</v>
      </c>
      <c r="J704" s="13" t="str">
        <f t="shared" si="65"/>
        <v>SI-4-0</v>
      </c>
      <c r="K704" s="13" t="str">
        <f>_xlfn.IFNA(VLOOKUP(G704,'Ref-LI-SaaS Baseline'!$D$2:$G$128,3,FALSE),"")</f>
        <v>Document and Assess</v>
      </c>
      <c r="L704" s="13" t="str">
        <f t="shared" si="63"/>
        <v>Y</v>
      </c>
      <c r="M704" s="13" t="str">
        <f>IFERROR(VLOOKUP(G704,'Important Notes'!I:I,1,FALSE)," ")</f>
        <v>SI-4-0</v>
      </c>
      <c r="N704" s="13" t="str">
        <f t="shared" si="64"/>
        <v>Y</v>
      </c>
      <c r="O704" s="13" t="str">
        <f>IFERROR(VLOOKUP(G704,'Important Notes'!D:D,1,FALSE)," ")</f>
        <v>SI-4-0</v>
      </c>
      <c r="P704" s="13" t="str">
        <f>VLOOKUP(D704,'Ref-NIST 800-53 (Rev. 4)'!A:D,4,FALSE)</f>
        <v>P1</v>
      </c>
      <c r="Q704" s="13" t="s">
        <v>1152</v>
      </c>
    </row>
    <row r="705" spans="1:17">
      <c r="A705" s="13" t="str">
        <f t="shared" si="61"/>
        <v>SI</v>
      </c>
      <c r="B705" s="13" t="str">
        <f>VLOOKUP(A705,'Ref-Families'!A:B,2,FALSE)</f>
        <v xml:space="preserve"> System and Information Integrity</v>
      </c>
      <c r="C705" s="13" t="str">
        <f>TRIM(VLOOKUP(D705,'Ref-NIST 800-53 (Rev. 4)'!A:C,3,FALSE))</f>
        <v>INFORMATION SYSTEM MONITORING</v>
      </c>
      <c r="D705" s="12" t="s">
        <v>15</v>
      </c>
      <c r="E705" s="13" t="str">
        <f>TRIM(VLOOKUP(G705,'Ref-ALL NIST 800-53 Controls'!A:F,6,FALSE))</f>
        <v>SYSTEM-WIDE INTRUSION DETECTION SYSTEM</v>
      </c>
      <c r="F705" s="55">
        <v>1</v>
      </c>
      <c r="G705" s="2" t="str">
        <f t="shared" si="60"/>
        <v>SI-4-1</v>
      </c>
      <c r="H705" s="17" t="s">
        <v>609</v>
      </c>
      <c r="I705" s="13" t="str">
        <f t="shared" si="62"/>
        <v>N</v>
      </c>
      <c r="J705" s="13"/>
      <c r="K705" s="13" t="str">
        <f>_xlfn.IFNA(VLOOKUP(G705,'Ref-LI-SaaS Baseline'!$D$2:$G$128,3,FALSE),"")</f>
        <v/>
      </c>
      <c r="L705" s="13" t="str">
        <f t="shared" si="63"/>
        <v>Y</v>
      </c>
      <c r="M705" s="13" t="str">
        <f>IFERROR(VLOOKUP(G705,'Important Notes'!I:I,1,FALSE)," ")</f>
        <v>SI-4-1</v>
      </c>
      <c r="N705" s="13" t="str">
        <f t="shared" si="64"/>
        <v>Y</v>
      </c>
      <c r="O705" s="13" t="str">
        <f>IFERROR(VLOOKUP(G705,'Important Notes'!D:D,1,FALSE)," ")</f>
        <v>SI-4-1</v>
      </c>
      <c r="P705" s="13" t="str">
        <f>VLOOKUP(D705,'Ref-NIST 800-53 (Rev. 4)'!A:D,4,FALSE)</f>
        <v>P1</v>
      </c>
      <c r="Q705" s="13" t="s">
        <v>1152</v>
      </c>
    </row>
    <row r="706" spans="1:17">
      <c r="A706" s="13" t="str">
        <f t="shared" si="61"/>
        <v>SI</v>
      </c>
      <c r="B706" s="13" t="str">
        <f>VLOOKUP(A706,'Ref-Families'!A:B,2,FALSE)</f>
        <v xml:space="preserve"> System and Information Integrity</v>
      </c>
      <c r="C706" s="13" t="str">
        <f>TRIM(VLOOKUP(D706,'Ref-NIST 800-53 (Rev. 4)'!A:C,3,FALSE))</f>
        <v>INFORMATION SYSTEM MONITORING</v>
      </c>
      <c r="D706" s="12" t="s">
        <v>15</v>
      </c>
      <c r="E706" s="13" t="str">
        <f>TRIM(VLOOKUP(G706,'Ref-ALL NIST 800-53 Controls'!A:F,6,FALSE))</f>
        <v>AUTOMATED TOOLS FOR REAL- TIME ANALYSIS</v>
      </c>
      <c r="F706" s="55">
        <v>2</v>
      </c>
      <c r="G706" s="2" t="str">
        <f t="shared" ref="G706:G764" si="66">CONCATENATE(D706,"-",F706)</f>
        <v>SI-4-2</v>
      </c>
      <c r="H706" s="17" t="s">
        <v>609</v>
      </c>
      <c r="I706" s="13" t="str">
        <f t="shared" si="62"/>
        <v>N</v>
      </c>
      <c r="J706" s="13"/>
      <c r="K706" s="13" t="str">
        <f>_xlfn.IFNA(VLOOKUP(G706,'Ref-LI-SaaS Baseline'!$D$2:$G$128,3,FALSE),"")</f>
        <v/>
      </c>
      <c r="L706" s="13" t="str">
        <f t="shared" si="63"/>
        <v>Y</v>
      </c>
      <c r="M706" s="13" t="str">
        <f>IFERROR(VLOOKUP(G706,'Important Notes'!I:I,1,FALSE)," ")</f>
        <v>SI-4-2</v>
      </c>
      <c r="N706" s="13" t="str">
        <f t="shared" si="64"/>
        <v>Y</v>
      </c>
      <c r="O706" s="13" t="str">
        <f>IFERROR(VLOOKUP(G706,'Important Notes'!D:D,1,FALSE)," ")</f>
        <v>SI-4-2</v>
      </c>
      <c r="P706" s="13" t="str">
        <f>VLOOKUP(D706,'Ref-NIST 800-53 (Rev. 4)'!A:D,4,FALSE)</f>
        <v>P1</v>
      </c>
      <c r="Q706" s="13" t="s">
        <v>1152</v>
      </c>
    </row>
    <row r="707" spans="1:17">
      <c r="A707" s="13" t="str">
        <f t="shared" ref="A707:A764" si="67">LEFT(D707,2)</f>
        <v>SI</v>
      </c>
      <c r="B707" s="13" t="str">
        <f>VLOOKUP(A707,'Ref-Families'!A:B,2,FALSE)</f>
        <v xml:space="preserve"> System and Information Integrity</v>
      </c>
      <c r="C707" s="13" t="str">
        <f>TRIM(VLOOKUP(D707,'Ref-NIST 800-53 (Rev. 4)'!A:C,3,FALSE))</f>
        <v>INFORMATION SYSTEM MONITORING</v>
      </c>
      <c r="D707" s="12" t="s">
        <v>15</v>
      </c>
      <c r="E707" s="13" t="str">
        <f>TRIM(VLOOKUP(G707,'Ref-ALL NIST 800-53 Controls'!A:F,6,FALSE))</f>
        <v>AUTOMATED TOOL INTEGRATION</v>
      </c>
      <c r="F707" s="55">
        <v>3</v>
      </c>
      <c r="G707" s="2" t="str">
        <f t="shared" si="66"/>
        <v>SI-4-3</v>
      </c>
      <c r="H707" s="17" t="s">
        <v>609</v>
      </c>
      <c r="I707" s="13" t="str">
        <f t="shared" ref="I707:I764" si="68">IF(J707 = "", "N", "Y")</f>
        <v>N</v>
      </c>
      <c r="J707" s="13"/>
      <c r="K707" s="13" t="str">
        <f>_xlfn.IFNA(VLOOKUP(G707,'Ref-LI-SaaS Baseline'!$D$2:$G$128,3,FALSE),"")</f>
        <v/>
      </c>
      <c r="L707" s="13" t="str">
        <f t="shared" ref="L707:L764" si="69">IF(M707=" ","N","Y")</f>
        <v>N</v>
      </c>
      <c r="M707" s="13" t="str">
        <f>IFERROR(VLOOKUP(G707,'Important Notes'!I:I,1,FALSE)," ")</f>
        <v xml:space="preserve"> </v>
      </c>
      <c r="N707" s="13" t="str">
        <f t="shared" ref="N707:N764" si="70">IF(O707= " ", "N", "Y")</f>
        <v>N</v>
      </c>
      <c r="O707" s="13" t="str">
        <f>IFERROR(VLOOKUP(G707,'Important Notes'!D:D,1,FALSE)," ")</f>
        <v xml:space="preserve"> </v>
      </c>
      <c r="P707" s="13" t="str">
        <f>VLOOKUP(D707,'Ref-NIST 800-53 (Rev. 4)'!A:D,4,FALSE)</f>
        <v>P1</v>
      </c>
      <c r="Q707" s="13" t="s">
        <v>1152</v>
      </c>
    </row>
    <row r="708" spans="1:17">
      <c r="A708" s="13" t="str">
        <f t="shared" si="67"/>
        <v>SI</v>
      </c>
      <c r="B708" s="13" t="str">
        <f>VLOOKUP(A708,'Ref-Families'!A:B,2,FALSE)</f>
        <v xml:space="preserve"> System and Information Integrity</v>
      </c>
      <c r="C708" s="13" t="str">
        <f>TRIM(VLOOKUP(D708,'Ref-NIST 800-53 (Rev. 4)'!A:C,3,FALSE))</f>
        <v>INFORMATION SYSTEM MONITORING</v>
      </c>
      <c r="D708" s="12" t="s">
        <v>15</v>
      </c>
      <c r="E708" s="13" t="str">
        <f>TRIM(VLOOKUP(G708,'Ref-ALL NIST 800-53 Controls'!A:F,6,FALSE))</f>
        <v>INBOUND AND OUTBOUND COMMUNICATIONS TRAFFIC</v>
      </c>
      <c r="F708" s="55">
        <v>4</v>
      </c>
      <c r="G708" s="2" t="str">
        <f t="shared" si="66"/>
        <v>SI-4-4</v>
      </c>
      <c r="H708" s="17" t="s">
        <v>609</v>
      </c>
      <c r="I708" s="13" t="str">
        <f t="shared" si="68"/>
        <v>N</v>
      </c>
      <c r="J708" s="13"/>
      <c r="K708" s="13" t="str">
        <f>_xlfn.IFNA(VLOOKUP(G708,'Ref-LI-SaaS Baseline'!$D$2:$G$128,3,FALSE),"")</f>
        <v/>
      </c>
      <c r="L708" s="13" t="str">
        <f t="shared" si="69"/>
        <v>Y</v>
      </c>
      <c r="M708" s="13" t="str">
        <f>IFERROR(VLOOKUP(G708,'Important Notes'!I:I,1,FALSE)," ")</f>
        <v>SI-4-4</v>
      </c>
      <c r="N708" s="13" t="str">
        <f t="shared" si="70"/>
        <v>Y</v>
      </c>
      <c r="O708" s="13" t="str">
        <f>IFERROR(VLOOKUP(G708,'Important Notes'!D:D,1,FALSE)," ")</f>
        <v>SI-4-4</v>
      </c>
      <c r="P708" s="13" t="str">
        <f>VLOOKUP(D708,'Ref-NIST 800-53 (Rev. 4)'!A:D,4,FALSE)</f>
        <v>P1</v>
      </c>
      <c r="Q708" s="13" t="s">
        <v>1152</v>
      </c>
    </row>
    <row r="709" spans="1:17">
      <c r="A709" s="13" t="str">
        <f t="shared" si="67"/>
        <v>SI</v>
      </c>
      <c r="B709" s="13" t="str">
        <f>VLOOKUP(A709,'Ref-Families'!A:B,2,FALSE)</f>
        <v xml:space="preserve"> System and Information Integrity</v>
      </c>
      <c r="C709" s="13" t="str">
        <f>TRIM(VLOOKUP(D709,'Ref-NIST 800-53 (Rev. 4)'!A:C,3,FALSE))</f>
        <v>INFORMATION SYSTEM MONITORING</v>
      </c>
      <c r="D709" s="12" t="s">
        <v>15</v>
      </c>
      <c r="E709" s="13" t="str">
        <f>TRIM(VLOOKUP(G709,'Ref-ALL NIST 800-53 Controls'!A:F,6,FALSE))</f>
        <v>SYSTEM-GENERATED ALERTS</v>
      </c>
      <c r="F709" s="55">
        <v>5</v>
      </c>
      <c r="G709" s="2" t="str">
        <f t="shared" si="66"/>
        <v>SI-4-5</v>
      </c>
      <c r="H709" s="17" t="s">
        <v>208</v>
      </c>
      <c r="I709" s="13" t="str">
        <f t="shared" si="68"/>
        <v>N</v>
      </c>
      <c r="J709" s="13"/>
      <c r="K709" s="13" t="str">
        <f>_xlfn.IFNA(VLOOKUP(G709,'Ref-LI-SaaS Baseline'!$D$2:$G$128,3,FALSE),"")</f>
        <v/>
      </c>
      <c r="L709" s="13" t="str">
        <f t="shared" si="69"/>
        <v>Y</v>
      </c>
      <c r="M709" s="13" t="str">
        <f>IFERROR(VLOOKUP(G709,'Important Notes'!I:I,1,FALSE)," ")</f>
        <v>SI-4-5</v>
      </c>
      <c r="N709" s="13" t="str">
        <f t="shared" si="70"/>
        <v>Y</v>
      </c>
      <c r="O709" s="13" t="str">
        <f>IFERROR(VLOOKUP(G709,'Important Notes'!D:D,1,FALSE)," ")</f>
        <v>SI-4-5</v>
      </c>
      <c r="P709" s="13" t="str">
        <f>VLOOKUP(D709,'Ref-NIST 800-53 (Rev. 4)'!A:D,4,FALSE)</f>
        <v>P1</v>
      </c>
      <c r="Q709" s="13" t="s">
        <v>1152</v>
      </c>
    </row>
    <row r="710" spans="1:17">
      <c r="A710" s="13" t="str">
        <f t="shared" si="67"/>
        <v>SI</v>
      </c>
      <c r="B710" s="13" t="str">
        <f>VLOOKUP(A710,'Ref-Families'!A:B,2,FALSE)</f>
        <v xml:space="preserve"> System and Information Integrity</v>
      </c>
      <c r="C710" s="13" t="str">
        <f>TRIM(VLOOKUP(D710,'Ref-NIST 800-53 (Rev. 4)'!A:C,3,FALSE))</f>
        <v>INFORMATION SYSTEM MONITORING</v>
      </c>
      <c r="D710" s="12" t="s">
        <v>15</v>
      </c>
      <c r="E710" s="13" t="str">
        <f>TRIM(VLOOKUP(G710,'Ref-ALL NIST 800-53 Controls'!A:F,6,FALSE))</f>
        <v>RESTRICT NON-PRIVILEGED USERS</v>
      </c>
      <c r="F710" s="55">
        <v>6</v>
      </c>
      <c r="G710" s="2" t="str">
        <f t="shared" si="66"/>
        <v>SI-4-6</v>
      </c>
      <c r="H710" s="17" t="s">
        <v>611</v>
      </c>
      <c r="I710" s="13" t="str">
        <f t="shared" si="68"/>
        <v>N</v>
      </c>
      <c r="J710" s="13"/>
      <c r="K710" s="13" t="str">
        <f>_xlfn.IFNA(VLOOKUP(G710,'Ref-LI-SaaS Baseline'!$D$2:$G$128,3,FALSE),"")</f>
        <v/>
      </c>
      <c r="L710" s="13" t="str">
        <f t="shared" si="69"/>
        <v>N</v>
      </c>
      <c r="M710" s="13" t="str">
        <f>IFERROR(VLOOKUP(G710,'Important Notes'!I:I,1,FALSE)," ")</f>
        <v xml:space="preserve"> </v>
      </c>
      <c r="N710" s="13" t="str">
        <f t="shared" si="70"/>
        <v>N</v>
      </c>
      <c r="O710" s="13" t="str">
        <f>IFERROR(VLOOKUP(G710,'Important Notes'!D:D,1,FALSE)," ")</f>
        <v xml:space="preserve"> </v>
      </c>
      <c r="P710" s="13" t="str">
        <f>VLOOKUP(D710,'Ref-NIST 800-53 (Rev. 4)'!A:D,4,FALSE)</f>
        <v>P1</v>
      </c>
      <c r="Q710" s="13" t="s">
        <v>1152</v>
      </c>
    </row>
    <row r="711" spans="1:17">
      <c r="A711" s="13" t="str">
        <f t="shared" si="67"/>
        <v>SI</v>
      </c>
      <c r="B711" s="13" t="str">
        <f>VLOOKUP(A711,'Ref-Families'!A:B,2,FALSE)</f>
        <v xml:space="preserve"> System and Information Integrity</v>
      </c>
      <c r="C711" s="13" t="str">
        <f>TRIM(VLOOKUP(D711,'Ref-NIST 800-53 (Rev. 4)'!A:C,3,FALSE))</f>
        <v>INFORMATION SYSTEM MONITORING</v>
      </c>
      <c r="D711" s="12" t="s">
        <v>15</v>
      </c>
      <c r="E711" s="13" t="str">
        <f>TRIM(VLOOKUP(G711,'Ref-ALL NIST 800-53 Controls'!A:F,6,FALSE))</f>
        <v>AUTOMATED RESPONSE TO SUSPICIOUS EVENTS</v>
      </c>
      <c r="F711" s="55">
        <v>7</v>
      </c>
      <c r="G711" s="2" t="str">
        <f t="shared" si="66"/>
        <v>SI-4-7</v>
      </c>
      <c r="H711" s="17" t="s">
        <v>609</v>
      </c>
      <c r="I711" s="13" t="str">
        <f t="shared" si="68"/>
        <v>N</v>
      </c>
      <c r="J711" s="13"/>
      <c r="K711" s="13" t="str">
        <f>_xlfn.IFNA(VLOOKUP(G711,'Ref-LI-SaaS Baseline'!$D$2:$G$128,3,FALSE),"")</f>
        <v/>
      </c>
      <c r="L711" s="13" t="str">
        <f t="shared" si="69"/>
        <v>N</v>
      </c>
      <c r="M711" s="13" t="str">
        <f>IFERROR(VLOOKUP(G711,'Important Notes'!I:I,1,FALSE)," ")</f>
        <v xml:space="preserve"> </v>
      </c>
      <c r="N711" s="13" t="str">
        <f t="shared" si="70"/>
        <v>N</v>
      </c>
      <c r="O711" s="13" t="str">
        <f>IFERROR(VLOOKUP(G711,'Important Notes'!D:D,1,FALSE)," ")</f>
        <v xml:space="preserve"> </v>
      </c>
      <c r="P711" s="13" t="str">
        <f>VLOOKUP(D711,'Ref-NIST 800-53 (Rev. 4)'!A:D,4,FALSE)</f>
        <v>P1</v>
      </c>
      <c r="Q711" s="13" t="s">
        <v>1152</v>
      </c>
    </row>
    <row r="712" spans="1:17">
      <c r="A712" s="13" t="str">
        <f t="shared" si="67"/>
        <v>SI</v>
      </c>
      <c r="B712" s="13" t="str">
        <f>VLOOKUP(A712,'Ref-Families'!A:B,2,FALSE)</f>
        <v xml:space="preserve"> System and Information Integrity</v>
      </c>
      <c r="C712" s="13" t="str">
        <f>TRIM(VLOOKUP(D712,'Ref-NIST 800-53 (Rev. 4)'!A:C,3,FALSE))</f>
        <v>INFORMATION SYSTEM MONITORING</v>
      </c>
      <c r="D712" s="12" t="s">
        <v>15</v>
      </c>
      <c r="E712" s="13" t="str">
        <f>TRIM(VLOOKUP(G712,'Ref-ALL NIST 800-53 Controls'!A:F,6,FALSE))</f>
        <v>PROTECTION OF MONITORING INFORMATION</v>
      </c>
      <c r="F712" s="55">
        <v>8</v>
      </c>
      <c r="G712" s="2" t="str">
        <f t="shared" si="66"/>
        <v>SI-4-8</v>
      </c>
      <c r="H712" s="17" t="s">
        <v>611</v>
      </c>
      <c r="I712" s="13" t="str">
        <f t="shared" si="68"/>
        <v>N</v>
      </c>
      <c r="J712" s="13"/>
      <c r="K712" s="13" t="str">
        <f>_xlfn.IFNA(VLOOKUP(G712,'Ref-LI-SaaS Baseline'!$D$2:$G$128,3,FALSE),"")</f>
        <v/>
      </c>
      <c r="L712" s="13" t="str">
        <f t="shared" si="69"/>
        <v>N</v>
      </c>
      <c r="M712" s="13" t="str">
        <f>IFERROR(VLOOKUP(G712,'Important Notes'!I:I,1,FALSE)," ")</f>
        <v xml:space="preserve"> </v>
      </c>
      <c r="N712" s="13" t="str">
        <f t="shared" si="70"/>
        <v>N</v>
      </c>
      <c r="O712" s="13" t="str">
        <f>IFERROR(VLOOKUP(G712,'Important Notes'!D:D,1,FALSE)," ")</f>
        <v xml:space="preserve"> </v>
      </c>
      <c r="P712" s="13" t="str">
        <f>VLOOKUP(D712,'Ref-NIST 800-53 (Rev. 4)'!A:D,4,FALSE)</f>
        <v>P1</v>
      </c>
      <c r="Q712" s="13" t="s">
        <v>1152</v>
      </c>
    </row>
    <row r="713" spans="1:17">
      <c r="A713" s="13" t="str">
        <f t="shared" si="67"/>
        <v>SI</v>
      </c>
      <c r="B713" s="13" t="str">
        <f>VLOOKUP(A713,'Ref-Families'!A:B,2,FALSE)</f>
        <v xml:space="preserve"> System and Information Integrity</v>
      </c>
      <c r="C713" s="13" t="str">
        <f>TRIM(VLOOKUP(D713,'Ref-NIST 800-53 (Rev. 4)'!A:C,3,FALSE))</f>
        <v>INFORMATION SYSTEM MONITORING</v>
      </c>
      <c r="D713" s="12" t="s">
        <v>15</v>
      </c>
      <c r="E713" s="13" t="str">
        <f>TRIM(VLOOKUP(G713,'Ref-ALL NIST 800-53 Controls'!A:F,6,FALSE))</f>
        <v>TESTING OF MONITORING TOOLS</v>
      </c>
      <c r="F713" s="55">
        <v>9</v>
      </c>
      <c r="G713" s="2" t="str">
        <f t="shared" si="66"/>
        <v>SI-4-9</v>
      </c>
      <c r="H713" s="17" t="s">
        <v>111</v>
      </c>
      <c r="I713" s="13" t="str">
        <f t="shared" si="68"/>
        <v>N</v>
      </c>
      <c r="J713" s="13"/>
      <c r="K713" s="13" t="str">
        <f>_xlfn.IFNA(VLOOKUP(G713,'Ref-LI-SaaS Baseline'!$D$2:$G$128,3,FALSE),"")</f>
        <v/>
      </c>
      <c r="L713" s="13" t="str">
        <f t="shared" si="69"/>
        <v>N</v>
      </c>
      <c r="M713" s="13" t="str">
        <f>IFERROR(VLOOKUP(G713,'Important Notes'!I:I,1,FALSE)," ")</f>
        <v xml:space="preserve"> </v>
      </c>
      <c r="N713" s="13" t="str">
        <f t="shared" si="70"/>
        <v>N</v>
      </c>
      <c r="O713" s="13" t="str">
        <f>IFERROR(VLOOKUP(G713,'Important Notes'!D:D,1,FALSE)," ")</f>
        <v xml:space="preserve"> </v>
      </c>
      <c r="P713" s="13" t="str">
        <f>VLOOKUP(D713,'Ref-NIST 800-53 (Rev. 4)'!A:D,4,FALSE)</f>
        <v>P1</v>
      </c>
      <c r="Q713" s="13" t="s">
        <v>1152</v>
      </c>
    </row>
    <row r="714" spans="1:17">
      <c r="A714" s="13" t="str">
        <f t="shared" si="67"/>
        <v>SI</v>
      </c>
      <c r="B714" s="13" t="str">
        <f>VLOOKUP(A714,'Ref-Families'!A:B,2,FALSE)</f>
        <v xml:space="preserve"> System and Information Integrity</v>
      </c>
      <c r="C714" s="13" t="str">
        <f>TRIM(VLOOKUP(D714,'Ref-NIST 800-53 (Rev. 4)'!A:C,3,FALSE))</f>
        <v>INFORMATION SYSTEM MONITORING</v>
      </c>
      <c r="D714" s="12" t="s">
        <v>15</v>
      </c>
      <c r="E714" s="13" t="str">
        <f>TRIM(VLOOKUP(G714,'Ref-ALL NIST 800-53 Controls'!A:F,6,FALSE))</f>
        <v>VISIBILITY OF ENCRYPTED COMMUNICATIONS</v>
      </c>
      <c r="F714" s="55">
        <v>10</v>
      </c>
      <c r="G714" s="2" t="str">
        <f t="shared" si="66"/>
        <v>SI-4-10</v>
      </c>
      <c r="H714" s="17" t="s">
        <v>609</v>
      </c>
      <c r="I714" s="13" t="str">
        <f t="shared" si="68"/>
        <v>N</v>
      </c>
      <c r="J714" s="13"/>
      <c r="K714" s="13" t="str">
        <f>_xlfn.IFNA(VLOOKUP(G714,'Ref-LI-SaaS Baseline'!$D$2:$G$128,3,FALSE),"")</f>
        <v/>
      </c>
      <c r="L714" s="13" t="str">
        <f t="shared" si="69"/>
        <v>N</v>
      </c>
      <c r="M714" s="13" t="str">
        <f>IFERROR(VLOOKUP(G714,'Important Notes'!I:I,1,FALSE)," ")</f>
        <v xml:space="preserve"> </v>
      </c>
      <c r="N714" s="13" t="str">
        <f t="shared" si="70"/>
        <v>N</v>
      </c>
      <c r="O714" s="13" t="str">
        <f>IFERROR(VLOOKUP(G714,'Important Notes'!D:D,1,FALSE)," ")</f>
        <v xml:space="preserve"> </v>
      </c>
      <c r="P714" s="13" t="str">
        <f>VLOOKUP(D714,'Ref-NIST 800-53 (Rev. 4)'!A:D,4,FALSE)</f>
        <v>P1</v>
      </c>
      <c r="Q714" s="13" t="s">
        <v>1152</v>
      </c>
    </row>
    <row r="715" spans="1:17">
      <c r="A715" s="13" t="str">
        <f t="shared" si="67"/>
        <v>SI</v>
      </c>
      <c r="B715" s="13" t="str">
        <f>VLOOKUP(A715,'Ref-Families'!A:B,2,FALSE)</f>
        <v xml:space="preserve"> System and Information Integrity</v>
      </c>
      <c r="C715" s="13" t="str">
        <f>TRIM(VLOOKUP(D715,'Ref-NIST 800-53 (Rev. 4)'!A:C,3,FALSE))</f>
        <v>INFORMATION SYSTEM MONITORING</v>
      </c>
      <c r="D715" s="12" t="s">
        <v>15</v>
      </c>
      <c r="E715" s="13" t="str">
        <f>TRIM(VLOOKUP(G715,'Ref-ALL NIST 800-53 Controls'!A:F,6,FALSE))</f>
        <v>ANALYZE COMMUNICATIONS TRAFFIC ANOMALIES</v>
      </c>
      <c r="F715" s="55">
        <v>11</v>
      </c>
      <c r="G715" s="2" t="str">
        <f t="shared" si="66"/>
        <v>SI-4-11</v>
      </c>
      <c r="H715" s="17" t="s">
        <v>609</v>
      </c>
      <c r="I715" s="13" t="str">
        <f t="shared" si="68"/>
        <v>N</v>
      </c>
      <c r="J715" s="13"/>
      <c r="K715" s="13" t="str">
        <f>_xlfn.IFNA(VLOOKUP(G715,'Ref-LI-SaaS Baseline'!$D$2:$G$128,3,FALSE),"")</f>
        <v/>
      </c>
      <c r="L715" s="13" t="str">
        <f t="shared" si="69"/>
        <v>N</v>
      </c>
      <c r="M715" s="13" t="str">
        <f>IFERROR(VLOOKUP(G715,'Important Notes'!I:I,1,FALSE)," ")</f>
        <v xml:space="preserve"> </v>
      </c>
      <c r="N715" s="13" t="str">
        <f t="shared" si="70"/>
        <v>Y</v>
      </c>
      <c r="O715" s="13" t="str">
        <f>IFERROR(VLOOKUP(G715,'Important Notes'!D:D,1,FALSE)," ")</f>
        <v>SI-4-11</v>
      </c>
      <c r="P715" s="13" t="str">
        <f>VLOOKUP(D715,'Ref-NIST 800-53 (Rev. 4)'!A:D,4,FALSE)</f>
        <v>P1</v>
      </c>
      <c r="Q715" s="13" t="s">
        <v>1152</v>
      </c>
    </row>
    <row r="716" spans="1:17">
      <c r="A716" s="13" t="str">
        <f t="shared" si="67"/>
        <v>SI</v>
      </c>
      <c r="B716" s="13" t="str">
        <f>VLOOKUP(A716,'Ref-Families'!A:B,2,FALSE)</f>
        <v xml:space="preserve"> System and Information Integrity</v>
      </c>
      <c r="C716" s="13" t="str">
        <f>TRIM(VLOOKUP(D716,'Ref-NIST 800-53 (Rev. 4)'!A:C,3,FALSE))</f>
        <v>INFORMATION SYSTEM MONITORING</v>
      </c>
      <c r="D716" s="12" t="s">
        <v>15</v>
      </c>
      <c r="E716" s="13" t="str">
        <f>TRIM(VLOOKUP(G716,'Ref-ALL NIST 800-53 Controls'!A:F,6,FALSE))</f>
        <v>AUTOMATED ALERTS</v>
      </c>
      <c r="F716" s="55">
        <v>12</v>
      </c>
      <c r="G716" s="2" t="str">
        <f t="shared" si="66"/>
        <v>SI-4-12</v>
      </c>
      <c r="H716" s="17" t="s">
        <v>209</v>
      </c>
      <c r="I716" s="13" t="str">
        <f t="shared" si="68"/>
        <v>N</v>
      </c>
      <c r="J716" s="13"/>
      <c r="K716" s="13" t="str">
        <f>_xlfn.IFNA(VLOOKUP(G716,'Ref-LI-SaaS Baseline'!$D$2:$G$128,3,FALSE),"")</f>
        <v/>
      </c>
      <c r="L716" s="13" t="str">
        <f t="shared" si="69"/>
        <v>N</v>
      </c>
      <c r="M716" s="13" t="str">
        <f>IFERROR(VLOOKUP(G716,'Important Notes'!I:I,1,FALSE)," ")</f>
        <v xml:space="preserve"> </v>
      </c>
      <c r="N716" s="13" t="str">
        <f t="shared" si="70"/>
        <v>N</v>
      </c>
      <c r="O716" s="13" t="str">
        <f>IFERROR(VLOOKUP(G716,'Important Notes'!D:D,1,FALSE)," ")</f>
        <v xml:space="preserve"> </v>
      </c>
      <c r="P716" s="13" t="str">
        <f>VLOOKUP(D716,'Ref-NIST 800-53 (Rev. 4)'!A:D,4,FALSE)</f>
        <v>P1</v>
      </c>
      <c r="Q716" s="13" t="s">
        <v>1152</v>
      </c>
    </row>
    <row r="717" spans="1:17">
      <c r="A717" s="13" t="str">
        <f t="shared" si="67"/>
        <v>SI</v>
      </c>
      <c r="B717" s="13" t="str">
        <f>VLOOKUP(A717,'Ref-Families'!A:B,2,FALSE)</f>
        <v xml:space="preserve"> System and Information Integrity</v>
      </c>
      <c r="C717" s="13" t="str">
        <f>TRIM(VLOOKUP(D717,'Ref-NIST 800-53 (Rev. 4)'!A:C,3,FALSE))</f>
        <v>INFORMATION SYSTEM MONITORING</v>
      </c>
      <c r="D717" s="12" t="s">
        <v>15</v>
      </c>
      <c r="E717" s="13" t="str">
        <f>TRIM(VLOOKUP(G717,'Ref-ALL NIST 800-53 Controls'!A:F,6,FALSE))</f>
        <v>ANALYZE TRAFFIC / EVENT PATTERNS</v>
      </c>
      <c r="F717" s="55">
        <v>13</v>
      </c>
      <c r="G717" s="2" t="str">
        <f t="shared" si="66"/>
        <v>SI-4-13</v>
      </c>
      <c r="H717" s="17" t="s">
        <v>609</v>
      </c>
      <c r="I717" s="13" t="str">
        <f t="shared" si="68"/>
        <v>N</v>
      </c>
      <c r="J717" s="13"/>
      <c r="K717" s="13" t="str">
        <f>_xlfn.IFNA(VLOOKUP(G717,'Ref-LI-SaaS Baseline'!$D$2:$G$128,3,FALSE),"")</f>
        <v/>
      </c>
      <c r="L717" s="13" t="str">
        <f t="shared" si="69"/>
        <v>N</v>
      </c>
      <c r="M717" s="13" t="str">
        <f>IFERROR(VLOOKUP(G717,'Important Notes'!I:I,1,FALSE)," ")</f>
        <v xml:space="preserve"> </v>
      </c>
      <c r="N717" s="13" t="str">
        <f t="shared" si="70"/>
        <v>N</v>
      </c>
      <c r="O717" s="13" t="str">
        <f>IFERROR(VLOOKUP(G717,'Important Notes'!D:D,1,FALSE)," ")</f>
        <v xml:space="preserve"> </v>
      </c>
      <c r="P717" s="13" t="str">
        <f>VLOOKUP(D717,'Ref-NIST 800-53 (Rev. 4)'!A:D,4,FALSE)</f>
        <v>P1</v>
      </c>
      <c r="Q717" s="13" t="s">
        <v>1152</v>
      </c>
    </row>
    <row r="718" spans="1:17">
      <c r="A718" s="13" t="str">
        <f t="shared" si="67"/>
        <v>SI</v>
      </c>
      <c r="B718" s="13" t="str">
        <f>VLOOKUP(A718,'Ref-Families'!A:B,2,FALSE)</f>
        <v xml:space="preserve"> System and Information Integrity</v>
      </c>
      <c r="C718" s="13" t="str">
        <f>TRIM(VLOOKUP(D718,'Ref-NIST 800-53 (Rev. 4)'!A:C,3,FALSE))</f>
        <v>INFORMATION SYSTEM MONITORING</v>
      </c>
      <c r="D718" s="12" t="s">
        <v>15</v>
      </c>
      <c r="E718" s="13" t="str">
        <f>TRIM(VLOOKUP(G718,'Ref-ALL NIST 800-53 Controls'!A:F,6,FALSE))</f>
        <v>WIRELESS INTRUSION DETECTION</v>
      </c>
      <c r="F718" s="55">
        <v>14</v>
      </c>
      <c r="G718" s="2" t="str">
        <f t="shared" si="66"/>
        <v>SI-4-14</v>
      </c>
      <c r="H718" s="17" t="s">
        <v>209</v>
      </c>
      <c r="I718" s="13" t="str">
        <f t="shared" si="68"/>
        <v>N</v>
      </c>
      <c r="J718" s="13"/>
      <c r="K718" s="13" t="str">
        <f>_xlfn.IFNA(VLOOKUP(G718,'Ref-LI-SaaS Baseline'!$D$2:$G$128,3,FALSE),"")</f>
        <v/>
      </c>
      <c r="L718" s="13" t="str">
        <f t="shared" si="69"/>
        <v>Y</v>
      </c>
      <c r="M718" s="13" t="str">
        <f>IFERROR(VLOOKUP(G718,'Important Notes'!I:I,1,FALSE)," ")</f>
        <v>SI-4-14</v>
      </c>
      <c r="N718" s="13" t="str">
        <f t="shared" si="70"/>
        <v>Y</v>
      </c>
      <c r="O718" s="13" t="str">
        <f>IFERROR(VLOOKUP(G718,'Important Notes'!D:D,1,FALSE)," ")</f>
        <v>SI-4-14</v>
      </c>
      <c r="P718" s="13" t="str">
        <f>VLOOKUP(D718,'Ref-NIST 800-53 (Rev. 4)'!A:D,4,FALSE)</f>
        <v>P1</v>
      </c>
      <c r="Q718" s="13" t="s">
        <v>1152</v>
      </c>
    </row>
    <row r="719" spans="1:17">
      <c r="A719" s="13" t="str">
        <f t="shared" si="67"/>
        <v>SI</v>
      </c>
      <c r="B719" s="13" t="str">
        <f>VLOOKUP(A719,'Ref-Families'!A:B,2,FALSE)</f>
        <v xml:space="preserve"> System and Information Integrity</v>
      </c>
      <c r="C719" s="13" t="str">
        <f>TRIM(VLOOKUP(D719,'Ref-NIST 800-53 (Rev. 4)'!A:C,3,FALSE))</f>
        <v>INFORMATION SYSTEM MONITORING</v>
      </c>
      <c r="D719" s="12" t="s">
        <v>15</v>
      </c>
      <c r="E719" s="13" t="str">
        <f>TRIM(VLOOKUP(G719,'Ref-ALL NIST 800-53 Controls'!A:F,6,FALSE))</f>
        <v>WIRELESS TO WIRELINE COMMUNICATIONS</v>
      </c>
      <c r="F719" s="55">
        <v>15</v>
      </c>
      <c r="G719" s="2" t="str">
        <f t="shared" si="66"/>
        <v>SI-4-15</v>
      </c>
      <c r="H719" s="17" t="s">
        <v>34</v>
      </c>
      <c r="I719" s="13" t="str">
        <f t="shared" si="68"/>
        <v>N</v>
      </c>
      <c r="J719" s="13"/>
      <c r="K719" s="13" t="str">
        <f>_xlfn.IFNA(VLOOKUP(G719,'Ref-LI-SaaS Baseline'!$D$2:$G$128,3,FALSE),"")</f>
        <v/>
      </c>
      <c r="L719" s="13" t="str">
        <f t="shared" si="69"/>
        <v>N</v>
      </c>
      <c r="M719" s="13" t="str">
        <f>IFERROR(VLOOKUP(G719,'Important Notes'!I:I,1,FALSE)," ")</f>
        <v xml:space="preserve"> </v>
      </c>
      <c r="N719" s="13" t="str">
        <f t="shared" si="70"/>
        <v>N</v>
      </c>
      <c r="O719" s="13" t="str">
        <f>IFERROR(VLOOKUP(G719,'Important Notes'!D:D,1,FALSE)," ")</f>
        <v xml:space="preserve"> </v>
      </c>
      <c r="P719" s="13" t="str">
        <f>VLOOKUP(D719,'Ref-NIST 800-53 (Rev. 4)'!A:D,4,FALSE)</f>
        <v>P1</v>
      </c>
      <c r="Q719" s="13" t="s">
        <v>1152</v>
      </c>
    </row>
    <row r="720" spans="1:17">
      <c r="A720" s="13" t="str">
        <f t="shared" si="67"/>
        <v>SI</v>
      </c>
      <c r="B720" s="13" t="str">
        <f>VLOOKUP(A720,'Ref-Families'!A:B,2,FALSE)</f>
        <v xml:space="preserve"> System and Information Integrity</v>
      </c>
      <c r="C720" s="13" t="str">
        <f>TRIM(VLOOKUP(D720,'Ref-NIST 800-53 (Rev. 4)'!A:C,3,FALSE))</f>
        <v>INFORMATION SYSTEM MONITORING</v>
      </c>
      <c r="D720" s="12" t="s">
        <v>15</v>
      </c>
      <c r="E720" s="13" t="str">
        <f>TRIM(VLOOKUP(G720,'Ref-ALL NIST 800-53 Controls'!A:F,6,FALSE))</f>
        <v>CORRELATE MONITORING INFORMATION</v>
      </c>
      <c r="F720" s="55">
        <v>16</v>
      </c>
      <c r="G720" s="2" t="str">
        <f t="shared" si="66"/>
        <v>SI-4-16</v>
      </c>
      <c r="H720" s="17" t="s">
        <v>53</v>
      </c>
      <c r="I720" s="13" t="str">
        <f t="shared" si="68"/>
        <v>N</v>
      </c>
      <c r="J720" s="13"/>
      <c r="K720" s="13" t="str">
        <f>_xlfn.IFNA(VLOOKUP(G720,'Ref-LI-SaaS Baseline'!$D$2:$G$128,3,FALSE),"")</f>
        <v/>
      </c>
      <c r="L720" s="13" t="str">
        <f t="shared" si="69"/>
        <v>Y</v>
      </c>
      <c r="M720" s="13" t="str">
        <f>IFERROR(VLOOKUP(G720,'Important Notes'!I:I,1,FALSE)," ")</f>
        <v>SI-4-16</v>
      </c>
      <c r="N720" s="13" t="str">
        <f t="shared" si="70"/>
        <v>Y</v>
      </c>
      <c r="O720" s="13" t="str">
        <f>IFERROR(VLOOKUP(G720,'Important Notes'!D:D,1,FALSE)," ")</f>
        <v>SI-4-16</v>
      </c>
      <c r="P720" s="13" t="str">
        <f>VLOOKUP(D720,'Ref-NIST 800-53 (Rev. 4)'!A:D,4,FALSE)</f>
        <v>P1</v>
      </c>
      <c r="Q720" s="13" t="s">
        <v>1152</v>
      </c>
    </row>
    <row r="721" spans="1:17">
      <c r="A721" s="13" t="str">
        <f t="shared" si="67"/>
        <v>SI</v>
      </c>
      <c r="B721" s="13" t="str">
        <f>VLOOKUP(A721,'Ref-Families'!A:B,2,FALSE)</f>
        <v xml:space="preserve"> System and Information Integrity</v>
      </c>
      <c r="C721" s="13" t="str">
        <f>TRIM(VLOOKUP(D721,'Ref-NIST 800-53 (Rev. 4)'!A:C,3,FALSE))</f>
        <v>INFORMATION SYSTEM MONITORING</v>
      </c>
      <c r="D721" s="12" t="s">
        <v>15</v>
      </c>
      <c r="E721" s="13" t="str">
        <f>TRIM(VLOOKUP(G721,'Ref-ALL NIST 800-53 Controls'!A:F,6,FALSE))</f>
        <v>INTEGRATED SITUATIONAL AWARENESS</v>
      </c>
      <c r="F721" s="55">
        <v>17</v>
      </c>
      <c r="G721" s="2" t="str">
        <f t="shared" si="66"/>
        <v>SI-4-17</v>
      </c>
      <c r="H721" s="17" t="s">
        <v>157</v>
      </c>
      <c r="I721" s="13" t="str">
        <f t="shared" si="68"/>
        <v>N</v>
      </c>
      <c r="J721" s="13"/>
      <c r="K721" s="13" t="str">
        <f>_xlfn.IFNA(VLOOKUP(G721,'Ref-LI-SaaS Baseline'!$D$2:$G$128,3,FALSE),"")</f>
        <v/>
      </c>
      <c r="L721" s="13" t="str">
        <f t="shared" si="69"/>
        <v>N</v>
      </c>
      <c r="M721" s="13" t="str">
        <f>IFERROR(VLOOKUP(G721,'Important Notes'!I:I,1,FALSE)," ")</f>
        <v xml:space="preserve"> </v>
      </c>
      <c r="N721" s="13" t="str">
        <f t="shared" si="70"/>
        <v>N</v>
      </c>
      <c r="O721" s="13" t="str">
        <f>IFERROR(VLOOKUP(G721,'Important Notes'!D:D,1,FALSE)," ")</f>
        <v xml:space="preserve"> </v>
      </c>
      <c r="P721" s="13" t="str">
        <f>VLOOKUP(D721,'Ref-NIST 800-53 (Rev. 4)'!A:D,4,FALSE)</f>
        <v>P1</v>
      </c>
      <c r="Q721" s="13" t="s">
        <v>1152</v>
      </c>
    </row>
    <row r="722" spans="1:17">
      <c r="A722" s="13" t="str">
        <f t="shared" si="67"/>
        <v>SI</v>
      </c>
      <c r="B722" s="13" t="str">
        <f>VLOOKUP(A722,'Ref-Families'!A:B,2,FALSE)</f>
        <v xml:space="preserve"> System and Information Integrity</v>
      </c>
      <c r="C722" s="13" t="str">
        <f>TRIM(VLOOKUP(D722,'Ref-NIST 800-53 (Rev. 4)'!A:C,3,FALSE))</f>
        <v>INFORMATION SYSTEM MONITORING</v>
      </c>
      <c r="D722" s="12" t="s">
        <v>15</v>
      </c>
      <c r="E722" s="13" t="str">
        <f>TRIM(VLOOKUP(G722,'Ref-ALL NIST 800-53 Controls'!A:F,6,FALSE))</f>
        <v>ANALYZE TRAFFIC / COVERT EXFILTRATION</v>
      </c>
      <c r="F722" s="55">
        <v>18</v>
      </c>
      <c r="G722" s="2" t="str">
        <f t="shared" si="66"/>
        <v>SI-4-18</v>
      </c>
      <c r="H722" s="17" t="s">
        <v>609</v>
      </c>
      <c r="I722" s="13" t="str">
        <f t="shared" si="68"/>
        <v>N</v>
      </c>
      <c r="J722" s="13"/>
      <c r="K722" s="13" t="str">
        <f>_xlfn.IFNA(VLOOKUP(G722,'Ref-LI-SaaS Baseline'!$D$2:$G$128,3,FALSE),"")</f>
        <v/>
      </c>
      <c r="L722" s="13" t="str">
        <f t="shared" si="69"/>
        <v>N</v>
      </c>
      <c r="M722" s="13" t="str">
        <f>IFERROR(VLOOKUP(G722,'Important Notes'!I:I,1,FALSE)," ")</f>
        <v xml:space="preserve"> </v>
      </c>
      <c r="N722" s="13" t="str">
        <f t="shared" si="70"/>
        <v>Y</v>
      </c>
      <c r="O722" s="13" t="str">
        <f>IFERROR(VLOOKUP(G722,'Important Notes'!D:D,1,FALSE)," ")</f>
        <v>SI-4-18</v>
      </c>
      <c r="P722" s="13" t="str">
        <f>VLOOKUP(D722,'Ref-NIST 800-53 (Rev. 4)'!A:D,4,FALSE)</f>
        <v>P1</v>
      </c>
      <c r="Q722" s="13" t="s">
        <v>1152</v>
      </c>
    </row>
    <row r="723" spans="1:17">
      <c r="A723" s="13" t="str">
        <f t="shared" si="67"/>
        <v>SI</v>
      </c>
      <c r="B723" s="13" t="str">
        <f>VLOOKUP(A723,'Ref-Families'!A:B,2,FALSE)</f>
        <v xml:space="preserve"> System and Information Integrity</v>
      </c>
      <c r="C723" s="13" t="str">
        <f>TRIM(VLOOKUP(D723,'Ref-NIST 800-53 (Rev. 4)'!A:C,3,FALSE))</f>
        <v>INFORMATION SYSTEM MONITORING</v>
      </c>
      <c r="D723" s="12" t="s">
        <v>15</v>
      </c>
      <c r="E723" s="13" t="str">
        <f>TRIM(VLOOKUP(G723,'Ref-ALL NIST 800-53 Controls'!A:F,6,FALSE))</f>
        <v>INDIVIDUALS POSING GREATER RISK</v>
      </c>
      <c r="F723" s="55">
        <v>19</v>
      </c>
      <c r="G723" s="2" t="str">
        <f t="shared" si="66"/>
        <v>SI-4-19</v>
      </c>
      <c r="H723" s="17" t="s">
        <v>609</v>
      </c>
      <c r="I723" s="13" t="str">
        <f t="shared" si="68"/>
        <v>N</v>
      </c>
      <c r="J723" s="13"/>
      <c r="K723" s="13" t="str">
        <f>_xlfn.IFNA(VLOOKUP(G723,'Ref-LI-SaaS Baseline'!$D$2:$G$128,3,FALSE),"")</f>
        <v/>
      </c>
      <c r="L723" s="13" t="str">
        <f t="shared" si="69"/>
        <v>N</v>
      </c>
      <c r="M723" s="13" t="str">
        <f>IFERROR(VLOOKUP(G723,'Important Notes'!I:I,1,FALSE)," ")</f>
        <v xml:space="preserve"> </v>
      </c>
      <c r="N723" s="13" t="str">
        <f t="shared" si="70"/>
        <v>Y</v>
      </c>
      <c r="O723" s="13" t="str">
        <f>IFERROR(VLOOKUP(G723,'Important Notes'!D:D,1,FALSE)," ")</f>
        <v>SI-4-19</v>
      </c>
      <c r="P723" s="13" t="str">
        <f>VLOOKUP(D723,'Ref-NIST 800-53 (Rev. 4)'!A:D,4,FALSE)</f>
        <v>P1</v>
      </c>
      <c r="Q723" s="13" t="s">
        <v>1152</v>
      </c>
    </row>
    <row r="724" spans="1:17">
      <c r="A724" s="13" t="str">
        <f t="shared" si="67"/>
        <v>SI</v>
      </c>
      <c r="B724" s="13" t="str">
        <f>VLOOKUP(A724,'Ref-Families'!A:B,2,FALSE)</f>
        <v xml:space="preserve"> System and Information Integrity</v>
      </c>
      <c r="C724" s="13" t="str">
        <f>TRIM(VLOOKUP(D724,'Ref-NIST 800-53 (Rev. 4)'!A:C,3,FALSE))</f>
        <v>INFORMATION SYSTEM MONITORING</v>
      </c>
      <c r="D724" s="12" t="s">
        <v>15</v>
      </c>
      <c r="E724" s="13" t="str">
        <f>TRIM(VLOOKUP(G724,'Ref-ALL NIST 800-53 Controls'!A:F,6,FALSE))</f>
        <v>PRIVILEGED USER</v>
      </c>
      <c r="F724" s="55">
        <v>20</v>
      </c>
      <c r="G724" s="2" t="str">
        <f t="shared" si="66"/>
        <v>SI-4-20</v>
      </c>
      <c r="H724" s="17" t="s">
        <v>609</v>
      </c>
      <c r="I724" s="13" t="str">
        <f t="shared" si="68"/>
        <v>N</v>
      </c>
      <c r="J724" s="13"/>
      <c r="K724" s="13" t="str">
        <f>_xlfn.IFNA(VLOOKUP(G724,'Ref-LI-SaaS Baseline'!$D$2:$G$128,3,FALSE),"")</f>
        <v/>
      </c>
      <c r="L724" s="13" t="str">
        <f t="shared" si="69"/>
        <v>N</v>
      </c>
      <c r="M724" s="13" t="str">
        <f>IFERROR(VLOOKUP(G724,'Important Notes'!I:I,1,FALSE)," ")</f>
        <v xml:space="preserve"> </v>
      </c>
      <c r="N724" s="13" t="str">
        <f t="shared" si="70"/>
        <v>Y</v>
      </c>
      <c r="O724" s="13" t="str">
        <f>IFERROR(VLOOKUP(G724,'Important Notes'!D:D,1,FALSE)," ")</f>
        <v>SI-4-20</v>
      </c>
      <c r="P724" s="13" t="str">
        <f>VLOOKUP(D724,'Ref-NIST 800-53 (Rev. 4)'!A:D,4,FALSE)</f>
        <v>P1</v>
      </c>
      <c r="Q724" s="13" t="s">
        <v>1152</v>
      </c>
    </row>
    <row r="725" spans="1:17">
      <c r="A725" s="13" t="str">
        <f t="shared" si="67"/>
        <v>SI</v>
      </c>
      <c r="B725" s="13" t="str">
        <f>VLOOKUP(A725,'Ref-Families'!A:B,2,FALSE)</f>
        <v xml:space="preserve"> System and Information Integrity</v>
      </c>
      <c r="C725" s="13" t="str">
        <f>TRIM(VLOOKUP(D725,'Ref-NIST 800-53 (Rev. 4)'!A:C,3,FALSE))</f>
        <v>INFORMATION SYSTEM MONITORING</v>
      </c>
      <c r="D725" s="12" t="s">
        <v>15</v>
      </c>
      <c r="E725" s="13" t="str">
        <f>TRIM(VLOOKUP(G725,'Ref-ALL NIST 800-53 Controls'!A:F,6,FALSE))</f>
        <v>PROBATIONARY PERIODS</v>
      </c>
      <c r="F725" s="55">
        <v>21</v>
      </c>
      <c r="G725" s="2" t="str">
        <f t="shared" si="66"/>
        <v>SI-4-21</v>
      </c>
      <c r="H725" s="17" t="s">
        <v>609</v>
      </c>
      <c r="I725" s="13" t="str">
        <f t="shared" si="68"/>
        <v>N</v>
      </c>
      <c r="J725" s="13"/>
      <c r="K725" s="13" t="str">
        <f>_xlfn.IFNA(VLOOKUP(G725,'Ref-LI-SaaS Baseline'!$D$2:$G$128,3,FALSE),"")</f>
        <v/>
      </c>
      <c r="L725" s="13" t="str">
        <f t="shared" si="69"/>
        <v>N</v>
      </c>
      <c r="M725" s="13" t="str">
        <f>IFERROR(VLOOKUP(G725,'Important Notes'!I:I,1,FALSE)," ")</f>
        <v xml:space="preserve"> </v>
      </c>
      <c r="N725" s="13" t="str">
        <f t="shared" si="70"/>
        <v>N</v>
      </c>
      <c r="O725" s="13" t="str">
        <f>IFERROR(VLOOKUP(G725,'Important Notes'!D:D,1,FALSE)," ")</f>
        <v xml:space="preserve"> </v>
      </c>
      <c r="P725" s="13" t="str">
        <f>VLOOKUP(D725,'Ref-NIST 800-53 (Rev. 4)'!A:D,4,FALSE)</f>
        <v>P1</v>
      </c>
      <c r="Q725" s="13" t="s">
        <v>1152</v>
      </c>
    </row>
    <row r="726" spans="1:17">
      <c r="A726" s="13" t="str">
        <f t="shared" si="67"/>
        <v>SI</v>
      </c>
      <c r="B726" s="13" t="str">
        <f>VLOOKUP(A726,'Ref-Families'!A:B,2,FALSE)</f>
        <v xml:space="preserve"> System and Information Integrity</v>
      </c>
      <c r="C726" s="13" t="str">
        <f>TRIM(VLOOKUP(D726,'Ref-NIST 800-53 (Rev. 4)'!A:C,3,FALSE))</f>
        <v>INFORMATION SYSTEM MONITORING</v>
      </c>
      <c r="D726" s="12" t="s">
        <v>15</v>
      </c>
      <c r="E726" s="13" t="str">
        <f>TRIM(VLOOKUP(G726,'Ref-ALL NIST 800-53 Controls'!A:F,6,FALSE))</f>
        <v>UNAUTHORIZED NETWORK SERVICES</v>
      </c>
      <c r="F726" s="55">
        <v>22</v>
      </c>
      <c r="G726" s="2" t="str">
        <f t="shared" si="66"/>
        <v>SI-4-22</v>
      </c>
      <c r="H726" s="17" t="s">
        <v>210</v>
      </c>
      <c r="I726" s="13" t="str">
        <f t="shared" si="68"/>
        <v>N</v>
      </c>
      <c r="J726" s="13"/>
      <c r="K726" s="13" t="str">
        <f>_xlfn.IFNA(VLOOKUP(G726,'Ref-LI-SaaS Baseline'!$D$2:$G$128,3,FALSE),"")</f>
        <v/>
      </c>
      <c r="L726" s="13" t="str">
        <f t="shared" si="69"/>
        <v>N</v>
      </c>
      <c r="M726" s="13" t="str">
        <f>IFERROR(VLOOKUP(G726,'Important Notes'!I:I,1,FALSE)," ")</f>
        <v xml:space="preserve"> </v>
      </c>
      <c r="N726" s="13" t="str">
        <f t="shared" si="70"/>
        <v>Y</v>
      </c>
      <c r="O726" s="13" t="str">
        <f>IFERROR(VLOOKUP(G726,'Important Notes'!D:D,1,FALSE)," ")</f>
        <v>SI-4-22</v>
      </c>
      <c r="P726" s="13" t="str">
        <f>VLOOKUP(D726,'Ref-NIST 800-53 (Rev. 4)'!A:D,4,FALSE)</f>
        <v>P1</v>
      </c>
      <c r="Q726" s="13" t="s">
        <v>1152</v>
      </c>
    </row>
    <row r="727" spans="1:17">
      <c r="A727" s="13" t="str">
        <f t="shared" si="67"/>
        <v>SI</v>
      </c>
      <c r="B727" s="13" t="str">
        <f>VLOOKUP(A727,'Ref-Families'!A:B,2,FALSE)</f>
        <v xml:space="preserve"> System and Information Integrity</v>
      </c>
      <c r="C727" s="13" t="str">
        <f>TRIM(VLOOKUP(D727,'Ref-NIST 800-53 (Rev. 4)'!A:C,3,FALSE))</f>
        <v>INFORMATION SYSTEM MONITORING</v>
      </c>
      <c r="D727" s="12" t="s">
        <v>15</v>
      </c>
      <c r="E727" s="13" t="str">
        <f>TRIM(VLOOKUP(G727,'Ref-ALL NIST 800-53 Controls'!A:F,6,FALSE))</f>
        <v>HOST-BASED DEVICES</v>
      </c>
      <c r="F727" s="55">
        <v>23</v>
      </c>
      <c r="G727" s="2" t="str">
        <f t="shared" si="66"/>
        <v>SI-4-23</v>
      </c>
      <c r="H727" s="17" t="s">
        <v>609</v>
      </c>
      <c r="I727" s="13" t="str">
        <f t="shared" si="68"/>
        <v>N</v>
      </c>
      <c r="J727" s="13"/>
      <c r="K727" s="13" t="str">
        <f>_xlfn.IFNA(VLOOKUP(G727,'Ref-LI-SaaS Baseline'!$D$2:$G$128,3,FALSE),"")</f>
        <v/>
      </c>
      <c r="L727" s="13" t="str">
        <f t="shared" si="69"/>
        <v>Y</v>
      </c>
      <c r="M727" s="13" t="str">
        <f>IFERROR(VLOOKUP(G727,'Important Notes'!I:I,1,FALSE)," ")</f>
        <v>SI-4-23</v>
      </c>
      <c r="N727" s="13" t="str">
        <f t="shared" si="70"/>
        <v>Y</v>
      </c>
      <c r="O727" s="13" t="str">
        <f>IFERROR(VLOOKUP(G727,'Important Notes'!D:D,1,FALSE)," ")</f>
        <v>SI-4-23</v>
      </c>
      <c r="P727" s="13" t="str">
        <f>VLOOKUP(D727,'Ref-NIST 800-53 (Rev. 4)'!A:D,4,FALSE)</f>
        <v>P1</v>
      </c>
      <c r="Q727" s="13" t="s">
        <v>1152</v>
      </c>
    </row>
    <row r="728" spans="1:17">
      <c r="A728" s="13" t="str">
        <f t="shared" si="67"/>
        <v>SI</v>
      </c>
      <c r="B728" s="13" t="str">
        <f>VLOOKUP(A728,'Ref-Families'!A:B,2,FALSE)</f>
        <v xml:space="preserve"> System and Information Integrity</v>
      </c>
      <c r="C728" s="13" t="str">
        <f>TRIM(VLOOKUP(D728,'Ref-NIST 800-53 (Rev. 4)'!A:C,3,FALSE))</f>
        <v>INFORMATION SYSTEM MONITORING</v>
      </c>
      <c r="D728" s="12" t="s">
        <v>15</v>
      </c>
      <c r="E728" s="13" t="str">
        <f>TRIM(VLOOKUP(G728,'Ref-ALL NIST 800-53 Controls'!A:F,6,FALSE))</f>
        <v>INDICATORS OF COMPROMISE</v>
      </c>
      <c r="F728" s="55">
        <v>24</v>
      </c>
      <c r="G728" s="2" t="str">
        <f t="shared" si="66"/>
        <v>SI-4-24</v>
      </c>
      <c r="H728" s="17" t="s">
        <v>609</v>
      </c>
      <c r="I728" s="13" t="str">
        <f t="shared" si="68"/>
        <v>N</v>
      </c>
      <c r="J728" s="13"/>
      <c r="K728" s="13" t="str">
        <f>_xlfn.IFNA(VLOOKUP(G728,'Ref-LI-SaaS Baseline'!$D$2:$G$128,3,FALSE),"")</f>
        <v/>
      </c>
      <c r="L728" s="13" t="str">
        <f t="shared" si="69"/>
        <v>N</v>
      </c>
      <c r="M728" s="13" t="str">
        <f>IFERROR(VLOOKUP(G728,'Important Notes'!I:I,1,FALSE)," ")</f>
        <v xml:space="preserve"> </v>
      </c>
      <c r="N728" s="13" t="str">
        <f t="shared" si="70"/>
        <v>Y</v>
      </c>
      <c r="O728" s="13" t="str">
        <f>IFERROR(VLOOKUP(G728,'Important Notes'!D:D,1,FALSE)," ")</f>
        <v>SI-4-24</v>
      </c>
      <c r="P728" s="13" t="str">
        <f>VLOOKUP(D728,'Ref-NIST 800-53 (Rev. 4)'!A:D,4,FALSE)</f>
        <v>P1</v>
      </c>
      <c r="Q728" s="13" t="s">
        <v>1152</v>
      </c>
    </row>
    <row r="729" spans="1:17">
      <c r="A729" s="13" t="str">
        <f t="shared" si="67"/>
        <v>SI</v>
      </c>
      <c r="B729" s="13" t="str">
        <f>VLOOKUP(A729,'Ref-Families'!A:B,2,FALSE)</f>
        <v xml:space="preserve"> System and Information Integrity</v>
      </c>
      <c r="C729" s="13" t="str">
        <f>TRIM(VLOOKUP(D729,'Ref-NIST 800-53 (Rev. 4)'!A:C,3,FALSE))</f>
        <v>SECURITY ALERTS, ADVISORIES, AND DIRECTIVES</v>
      </c>
      <c r="D729" s="12" t="s">
        <v>559</v>
      </c>
      <c r="E729" s="13" t="str">
        <f>TRIM(VLOOKUP(G729,'Ref-ALL NIST 800-53 Controls'!A:F,6,FALSE))</f>
        <v/>
      </c>
      <c r="F729" s="56">
        <v>0</v>
      </c>
      <c r="G729" s="2" t="str">
        <f t="shared" si="66"/>
        <v>SI-5-0</v>
      </c>
      <c r="H729" s="17" t="s">
        <v>202</v>
      </c>
      <c r="I729" s="13" t="str">
        <f t="shared" si="68"/>
        <v>Y</v>
      </c>
      <c r="J729" s="13" t="str">
        <f t="shared" ref="J729:J763" si="71">G729</f>
        <v>SI-5-0</v>
      </c>
      <c r="K729" s="13" t="str">
        <f>_xlfn.IFNA(VLOOKUP(G729,'Ref-LI-SaaS Baseline'!$D$2:$G$128,3,FALSE),"")</f>
        <v>Attest</v>
      </c>
      <c r="L729" s="13" t="str">
        <f t="shared" si="69"/>
        <v>Y</v>
      </c>
      <c r="M729" s="13" t="str">
        <f>IFERROR(VLOOKUP(G729,'Important Notes'!I:I,1,FALSE)," ")</f>
        <v>SI-5-0</v>
      </c>
      <c r="N729" s="13" t="str">
        <f t="shared" si="70"/>
        <v>Y</v>
      </c>
      <c r="O729" s="13" t="str">
        <f>IFERROR(VLOOKUP(G729,'Important Notes'!D:D,1,FALSE)," ")</f>
        <v>SI-5-0</v>
      </c>
      <c r="P729" s="13" t="str">
        <f>VLOOKUP(D729,'Ref-NIST 800-53 (Rev. 4)'!A:D,4,FALSE)</f>
        <v>P1</v>
      </c>
      <c r="Q729" s="13" t="s">
        <v>1152</v>
      </c>
    </row>
    <row r="730" spans="1:17">
      <c r="A730" s="13" t="str">
        <f t="shared" si="67"/>
        <v>SI</v>
      </c>
      <c r="B730" s="13" t="str">
        <f>VLOOKUP(A730,'Ref-Families'!A:B,2,FALSE)</f>
        <v xml:space="preserve"> System and Information Integrity</v>
      </c>
      <c r="C730" s="13" t="str">
        <f>TRIM(VLOOKUP(D730,'Ref-NIST 800-53 (Rev. 4)'!A:C,3,FALSE))</f>
        <v>SECURITY ALERTS, ADVISORIES, AND DIRECTIVES</v>
      </c>
      <c r="D730" s="12" t="s">
        <v>559</v>
      </c>
      <c r="E730" s="13" t="str">
        <f>TRIM(VLOOKUP(G730,'Ref-ALL NIST 800-53 Controls'!A:F,6,FALSE))</f>
        <v>AUTOMATED ALERTS AND ADVISORIES</v>
      </c>
      <c r="F730" s="55">
        <v>1</v>
      </c>
      <c r="G730" s="2" t="str">
        <f t="shared" si="66"/>
        <v>SI-5-1</v>
      </c>
      <c r="H730" s="17" t="s">
        <v>609</v>
      </c>
      <c r="I730" s="13" t="str">
        <f t="shared" si="68"/>
        <v>N</v>
      </c>
      <c r="J730" s="13"/>
      <c r="K730" s="13" t="str">
        <f>_xlfn.IFNA(VLOOKUP(G730,'Ref-LI-SaaS Baseline'!$D$2:$G$128,3,FALSE),"")</f>
        <v/>
      </c>
      <c r="L730" s="13" t="str">
        <f t="shared" si="69"/>
        <v>N</v>
      </c>
      <c r="M730" s="13" t="str">
        <f>IFERROR(VLOOKUP(G730,'Important Notes'!I:I,1,FALSE)," ")</f>
        <v xml:space="preserve"> </v>
      </c>
      <c r="N730" s="13" t="str">
        <f t="shared" si="70"/>
        <v>Y</v>
      </c>
      <c r="O730" s="13" t="str">
        <f>IFERROR(VLOOKUP(G730,'Important Notes'!D:D,1,FALSE)," ")</f>
        <v>SI-5-1</v>
      </c>
      <c r="P730" s="13" t="str">
        <f>VLOOKUP(D730,'Ref-NIST 800-53 (Rev. 4)'!A:D,4,FALSE)</f>
        <v>P1</v>
      </c>
      <c r="Q730" s="13" t="s">
        <v>1152</v>
      </c>
    </row>
    <row r="731" spans="1:17">
      <c r="A731" s="13" t="str">
        <f t="shared" si="67"/>
        <v>SI</v>
      </c>
      <c r="B731" s="13" t="str">
        <f>VLOOKUP(A731,'Ref-Families'!A:B,2,FALSE)</f>
        <v xml:space="preserve"> System and Information Integrity</v>
      </c>
      <c r="C731" s="13" t="str">
        <f>TRIM(VLOOKUP(D731,'Ref-NIST 800-53 (Rev. 4)'!A:C,3,FALSE))</f>
        <v>SECURITY FUNCTION VERIFICATION</v>
      </c>
      <c r="D731" s="12" t="s">
        <v>211</v>
      </c>
      <c r="E731" s="13" t="str">
        <f>TRIM(VLOOKUP(G731,'Ref-ALL NIST 800-53 Controls'!A:F,6,FALSE))</f>
        <v/>
      </c>
      <c r="F731" s="55">
        <v>0</v>
      </c>
      <c r="G731" s="2" t="str">
        <f t="shared" si="66"/>
        <v>SI-6-0</v>
      </c>
      <c r="H731" s="17" t="s">
        <v>738</v>
      </c>
      <c r="I731" s="13" t="str">
        <f t="shared" si="68"/>
        <v>N</v>
      </c>
      <c r="J731" s="13"/>
      <c r="K731" s="13" t="str">
        <f>_xlfn.IFNA(VLOOKUP(G731,'Ref-LI-SaaS Baseline'!$D$2:$G$128,3,FALSE),"")</f>
        <v/>
      </c>
      <c r="L731" s="13" t="str">
        <f t="shared" si="69"/>
        <v>Y</v>
      </c>
      <c r="M731" s="13" t="str">
        <f>IFERROR(VLOOKUP(G731,'Important Notes'!I:I,1,FALSE)," ")</f>
        <v>SI-6-0</v>
      </c>
      <c r="N731" s="13" t="str">
        <f t="shared" si="70"/>
        <v>Y</v>
      </c>
      <c r="O731" s="13" t="str">
        <f>IFERROR(VLOOKUP(G731,'Important Notes'!D:D,1,FALSE)," ")</f>
        <v>SI-6-0</v>
      </c>
      <c r="P731" s="13" t="str">
        <f>VLOOKUP(D731,'Ref-NIST 800-53 (Rev. 4)'!A:D,4,FALSE)</f>
        <v>P1</v>
      </c>
      <c r="Q731" s="13" t="s">
        <v>1152</v>
      </c>
    </row>
    <row r="732" spans="1:17">
      <c r="A732" s="13" t="str">
        <f t="shared" si="67"/>
        <v>SI</v>
      </c>
      <c r="B732" s="13" t="str">
        <f>VLOOKUP(A732,'Ref-Families'!A:B,2,FALSE)</f>
        <v xml:space="preserve"> System and Information Integrity</v>
      </c>
      <c r="C732" s="13" t="str">
        <f>TRIM(VLOOKUP(D732,'Ref-NIST 800-53 (Rev. 4)'!A:C,3,FALSE))</f>
        <v>SECURITY FUNCTION VERIFICATION</v>
      </c>
      <c r="D732" s="12" t="s">
        <v>211</v>
      </c>
      <c r="E732" s="13" t="str">
        <f>TRIM(VLOOKUP(G732,'Ref-ALL NIST 800-53 Controls'!A:F,6,FALSE))</f>
        <v>NOTIFICATION OF FAILED SECURITY TESTS</v>
      </c>
      <c r="F732" s="55">
        <v>1</v>
      </c>
      <c r="G732" s="2" t="str">
        <f t="shared" si="66"/>
        <v>SI-6-1</v>
      </c>
      <c r="H732" s="17" t="s">
        <v>611</v>
      </c>
      <c r="I732" s="13" t="str">
        <f t="shared" si="68"/>
        <v>N</v>
      </c>
      <c r="J732" s="13"/>
      <c r="K732" s="13" t="str">
        <f>_xlfn.IFNA(VLOOKUP(G732,'Ref-LI-SaaS Baseline'!$D$2:$G$128,3,FALSE),"")</f>
        <v/>
      </c>
      <c r="L732" s="13" t="str">
        <f t="shared" si="69"/>
        <v>N</v>
      </c>
      <c r="M732" s="13" t="str">
        <f>IFERROR(VLOOKUP(G732,'Important Notes'!I:I,1,FALSE)," ")</f>
        <v xml:space="preserve"> </v>
      </c>
      <c r="N732" s="13" t="str">
        <f t="shared" si="70"/>
        <v>N</v>
      </c>
      <c r="O732" s="13" t="str">
        <f>IFERROR(VLOOKUP(G732,'Important Notes'!D:D,1,FALSE)," ")</f>
        <v xml:space="preserve"> </v>
      </c>
      <c r="P732" s="13" t="str">
        <f>VLOOKUP(D732,'Ref-NIST 800-53 (Rev. 4)'!A:D,4,FALSE)</f>
        <v>P1</v>
      </c>
      <c r="Q732" s="13" t="s">
        <v>1152</v>
      </c>
    </row>
    <row r="733" spans="1:17">
      <c r="A733" s="13" t="str">
        <f t="shared" si="67"/>
        <v>SI</v>
      </c>
      <c r="B733" s="13" t="str">
        <f>VLOOKUP(A733,'Ref-Families'!A:B,2,FALSE)</f>
        <v xml:space="preserve"> System and Information Integrity</v>
      </c>
      <c r="C733" s="13" t="str">
        <f>TRIM(VLOOKUP(D733,'Ref-NIST 800-53 (Rev. 4)'!A:C,3,FALSE))</f>
        <v>SECURITY FUNCTION VERIFICATION</v>
      </c>
      <c r="D733" s="12" t="s">
        <v>211</v>
      </c>
      <c r="E733" s="13" t="str">
        <f>TRIM(VLOOKUP(G733,'Ref-ALL NIST 800-53 Controls'!A:F,6,FALSE))</f>
        <v>AUTOMATION SUPPORT FOR DISTRIBUTED TESTING</v>
      </c>
      <c r="F733" s="55">
        <v>2</v>
      </c>
      <c r="G733" s="2" t="str">
        <f t="shared" si="66"/>
        <v>SI-6-2</v>
      </c>
      <c r="H733" s="17" t="s">
        <v>202</v>
      </c>
      <c r="I733" s="13" t="str">
        <f t="shared" si="68"/>
        <v>N</v>
      </c>
      <c r="J733" s="13"/>
      <c r="K733" s="13" t="str">
        <f>_xlfn.IFNA(VLOOKUP(G733,'Ref-LI-SaaS Baseline'!$D$2:$G$128,3,FALSE),"")</f>
        <v/>
      </c>
      <c r="L733" s="13" t="str">
        <f t="shared" si="69"/>
        <v>N</v>
      </c>
      <c r="M733" s="13" t="str">
        <f>IFERROR(VLOOKUP(G733,'Important Notes'!I:I,1,FALSE)," ")</f>
        <v xml:space="preserve"> </v>
      </c>
      <c r="N733" s="13" t="str">
        <f t="shared" si="70"/>
        <v>N</v>
      </c>
      <c r="O733" s="13" t="str">
        <f>IFERROR(VLOOKUP(G733,'Important Notes'!D:D,1,FALSE)," ")</f>
        <v xml:space="preserve"> </v>
      </c>
      <c r="P733" s="13" t="str">
        <f>VLOOKUP(D733,'Ref-NIST 800-53 (Rev. 4)'!A:D,4,FALSE)</f>
        <v>P1</v>
      </c>
      <c r="Q733" s="13" t="s">
        <v>1152</v>
      </c>
    </row>
    <row r="734" spans="1:17">
      <c r="A734" s="13" t="str">
        <f t="shared" si="67"/>
        <v>SI</v>
      </c>
      <c r="B734" s="13" t="str">
        <f>VLOOKUP(A734,'Ref-Families'!A:B,2,FALSE)</f>
        <v xml:space="preserve"> System and Information Integrity</v>
      </c>
      <c r="C734" s="13" t="str">
        <f>TRIM(VLOOKUP(D734,'Ref-NIST 800-53 (Rev. 4)'!A:C,3,FALSE))</f>
        <v>SECURITY FUNCTION VERIFICATION</v>
      </c>
      <c r="D734" s="12" t="s">
        <v>211</v>
      </c>
      <c r="E734" s="13" t="str">
        <f>TRIM(VLOOKUP(G734,'Ref-ALL NIST 800-53 Controls'!A:F,6,FALSE))</f>
        <v>REPORT VERIFICATION RESULTS</v>
      </c>
      <c r="F734" s="55">
        <v>3</v>
      </c>
      <c r="G734" s="2" t="str">
        <f t="shared" si="66"/>
        <v>SI-6-3</v>
      </c>
      <c r="H734" s="17" t="s">
        <v>212</v>
      </c>
      <c r="I734" s="13" t="str">
        <f t="shared" si="68"/>
        <v>N</v>
      </c>
      <c r="J734" s="13"/>
      <c r="K734" s="13" t="str">
        <f>_xlfn.IFNA(VLOOKUP(G734,'Ref-LI-SaaS Baseline'!$D$2:$G$128,3,FALSE),"")</f>
        <v/>
      </c>
      <c r="L734" s="13" t="str">
        <f t="shared" si="69"/>
        <v>N</v>
      </c>
      <c r="M734" s="13" t="str">
        <f>IFERROR(VLOOKUP(G734,'Important Notes'!I:I,1,FALSE)," ")</f>
        <v xml:space="preserve"> </v>
      </c>
      <c r="N734" s="13" t="str">
        <f t="shared" si="70"/>
        <v>N</v>
      </c>
      <c r="O734" s="13" t="str">
        <f>IFERROR(VLOOKUP(G734,'Important Notes'!D:D,1,FALSE)," ")</f>
        <v xml:space="preserve"> </v>
      </c>
      <c r="P734" s="13" t="str">
        <f>VLOOKUP(D734,'Ref-NIST 800-53 (Rev. 4)'!A:D,4,FALSE)</f>
        <v>P1</v>
      </c>
      <c r="Q734" s="13" t="s">
        <v>1152</v>
      </c>
    </row>
    <row r="735" spans="1:17">
      <c r="A735" s="13" t="str">
        <f t="shared" si="67"/>
        <v>SI</v>
      </c>
      <c r="B735" s="13" t="str">
        <f>VLOOKUP(A735,'Ref-Families'!A:B,2,FALSE)</f>
        <v xml:space="preserve"> System and Information Integrity</v>
      </c>
      <c r="C735" s="13" t="str">
        <f>TRIM(VLOOKUP(D735,'Ref-NIST 800-53 (Rev. 4)'!A:C,3,FALSE))</f>
        <v>SOFTWARE, FIRMWARE, AND INFORMATION INTEGRITY</v>
      </c>
      <c r="D735" s="12" t="s">
        <v>94</v>
      </c>
      <c r="E735" s="13" t="str">
        <f>TRIM(VLOOKUP(G735,'Ref-ALL NIST 800-53 Controls'!A:F,6,FALSE))</f>
        <v/>
      </c>
      <c r="F735" s="55">
        <v>0</v>
      </c>
      <c r="G735" s="2" t="str">
        <f t="shared" si="66"/>
        <v>SI-7-0</v>
      </c>
      <c r="H735" s="17" t="s">
        <v>739</v>
      </c>
      <c r="I735" s="13" t="str">
        <f t="shared" si="68"/>
        <v>N</v>
      </c>
      <c r="J735" s="13"/>
      <c r="K735" s="13" t="str">
        <f>_xlfn.IFNA(VLOOKUP(G735,'Ref-LI-SaaS Baseline'!$D$2:$G$128,3,FALSE),"")</f>
        <v/>
      </c>
      <c r="L735" s="13" t="str">
        <f t="shared" si="69"/>
        <v>Y</v>
      </c>
      <c r="M735" s="13" t="str">
        <f>IFERROR(VLOOKUP(G735,'Important Notes'!I:I,1,FALSE)," ")</f>
        <v>SI-7-0</v>
      </c>
      <c r="N735" s="13" t="str">
        <f t="shared" si="70"/>
        <v>Y</v>
      </c>
      <c r="O735" s="13" t="str">
        <f>IFERROR(VLOOKUP(G735,'Important Notes'!D:D,1,FALSE)," ")</f>
        <v>SI-7-0</v>
      </c>
      <c r="P735" s="13" t="str">
        <f>VLOOKUP(D735,'Ref-NIST 800-53 (Rev. 4)'!A:D,4,FALSE)</f>
        <v>P1</v>
      </c>
      <c r="Q735" s="13" t="s">
        <v>1152</v>
      </c>
    </row>
    <row r="736" spans="1:17">
      <c r="A736" s="13" t="str">
        <f t="shared" si="67"/>
        <v>SI</v>
      </c>
      <c r="B736" s="13" t="str">
        <f>VLOOKUP(A736,'Ref-Families'!A:B,2,FALSE)</f>
        <v xml:space="preserve"> System and Information Integrity</v>
      </c>
      <c r="C736" s="13" t="str">
        <f>TRIM(VLOOKUP(D736,'Ref-NIST 800-53 (Rev. 4)'!A:C,3,FALSE))</f>
        <v>SOFTWARE, FIRMWARE, AND INFORMATION INTEGRITY</v>
      </c>
      <c r="D736" s="12" t="s">
        <v>94</v>
      </c>
      <c r="E736" s="13" t="str">
        <f>TRIM(VLOOKUP(G736,'Ref-ALL NIST 800-53 Controls'!A:F,6,FALSE))</f>
        <v>INTEGRITY CHECKS</v>
      </c>
      <c r="F736" s="55">
        <v>1</v>
      </c>
      <c r="G736" s="2" t="str">
        <f t="shared" si="66"/>
        <v>SI-7-1</v>
      </c>
      <c r="H736" s="17" t="s">
        <v>609</v>
      </c>
      <c r="I736" s="13" t="str">
        <f t="shared" si="68"/>
        <v>N</v>
      </c>
      <c r="J736" s="13"/>
      <c r="K736" s="13" t="str">
        <f>_xlfn.IFNA(VLOOKUP(G736,'Ref-LI-SaaS Baseline'!$D$2:$G$128,3,FALSE),"")</f>
        <v/>
      </c>
      <c r="L736" s="13" t="str">
        <f t="shared" si="69"/>
        <v>Y</v>
      </c>
      <c r="M736" s="13" t="str">
        <f>IFERROR(VLOOKUP(G736,'Important Notes'!I:I,1,FALSE)," ")</f>
        <v>SI-7-1</v>
      </c>
      <c r="N736" s="13" t="str">
        <f t="shared" si="70"/>
        <v>Y</v>
      </c>
      <c r="O736" s="13" t="str">
        <f>IFERROR(VLOOKUP(G736,'Important Notes'!D:D,1,FALSE)," ")</f>
        <v>SI-7-1</v>
      </c>
      <c r="P736" s="13" t="str">
        <f>VLOOKUP(D736,'Ref-NIST 800-53 (Rev. 4)'!A:D,4,FALSE)</f>
        <v>P1</v>
      </c>
      <c r="Q736" s="13" t="s">
        <v>1152</v>
      </c>
    </row>
    <row r="737" spans="1:17">
      <c r="A737" s="13" t="str">
        <f t="shared" si="67"/>
        <v>SI</v>
      </c>
      <c r="B737" s="13" t="str">
        <f>VLOOKUP(A737,'Ref-Families'!A:B,2,FALSE)</f>
        <v xml:space="preserve"> System and Information Integrity</v>
      </c>
      <c r="C737" s="13" t="str">
        <f>TRIM(VLOOKUP(D737,'Ref-NIST 800-53 (Rev. 4)'!A:C,3,FALSE))</f>
        <v>SOFTWARE, FIRMWARE, AND INFORMATION INTEGRITY</v>
      </c>
      <c r="D737" s="12" t="s">
        <v>94</v>
      </c>
      <c r="E737" s="13" t="str">
        <f>TRIM(VLOOKUP(G737,'Ref-ALL NIST 800-53 Controls'!A:F,6,FALSE))</f>
        <v>AUTOMATED NOTIFICATIONS OF INTEGRITY VIOLATIONS</v>
      </c>
      <c r="F737" s="55">
        <v>2</v>
      </c>
      <c r="G737" s="2" t="str">
        <f t="shared" si="66"/>
        <v>SI-7-2</v>
      </c>
      <c r="H737" s="17" t="s">
        <v>609</v>
      </c>
      <c r="I737" s="13" t="str">
        <f t="shared" si="68"/>
        <v>N</v>
      </c>
      <c r="J737" s="13"/>
      <c r="K737" s="13" t="str">
        <f>_xlfn.IFNA(VLOOKUP(G737,'Ref-LI-SaaS Baseline'!$D$2:$G$128,3,FALSE),"")</f>
        <v/>
      </c>
      <c r="L737" s="13" t="str">
        <f t="shared" si="69"/>
        <v>N</v>
      </c>
      <c r="M737" s="13" t="str">
        <f>IFERROR(VLOOKUP(G737,'Important Notes'!I:I,1,FALSE)," ")</f>
        <v xml:space="preserve"> </v>
      </c>
      <c r="N737" s="13" t="str">
        <f t="shared" si="70"/>
        <v>Y</v>
      </c>
      <c r="O737" s="13" t="str">
        <f>IFERROR(VLOOKUP(G737,'Important Notes'!D:D,1,FALSE)," ")</f>
        <v>SI-7-2</v>
      </c>
      <c r="P737" s="13" t="str">
        <f>VLOOKUP(D737,'Ref-NIST 800-53 (Rev. 4)'!A:D,4,FALSE)</f>
        <v>P1</v>
      </c>
      <c r="Q737" s="13" t="s">
        <v>1152</v>
      </c>
    </row>
    <row r="738" spans="1:17">
      <c r="A738" s="13" t="str">
        <f t="shared" si="67"/>
        <v>SI</v>
      </c>
      <c r="B738" s="13" t="str">
        <f>VLOOKUP(A738,'Ref-Families'!A:B,2,FALSE)</f>
        <v xml:space="preserve"> System and Information Integrity</v>
      </c>
      <c r="C738" s="13" t="str">
        <f>TRIM(VLOOKUP(D738,'Ref-NIST 800-53 (Rev. 4)'!A:C,3,FALSE))</f>
        <v>SOFTWARE, FIRMWARE, AND INFORMATION INTEGRITY</v>
      </c>
      <c r="D738" s="12" t="s">
        <v>94</v>
      </c>
      <c r="E738" s="13" t="str">
        <f>TRIM(VLOOKUP(G738,'Ref-ALL NIST 800-53 Controls'!A:F,6,FALSE))</f>
        <v>CENTRALLY MANAGED INTEGRITY TOOLS</v>
      </c>
      <c r="F738" s="55">
        <v>3</v>
      </c>
      <c r="G738" s="2" t="str">
        <f t="shared" si="66"/>
        <v>SI-7-3</v>
      </c>
      <c r="H738" s="17" t="s">
        <v>213</v>
      </c>
      <c r="I738" s="13" t="str">
        <f t="shared" si="68"/>
        <v>N</v>
      </c>
      <c r="J738" s="13"/>
      <c r="K738" s="13" t="str">
        <f>_xlfn.IFNA(VLOOKUP(G738,'Ref-LI-SaaS Baseline'!$D$2:$G$128,3,FALSE),"")</f>
        <v/>
      </c>
      <c r="L738" s="13" t="str">
        <f t="shared" si="69"/>
        <v>N</v>
      </c>
      <c r="M738" s="13" t="str">
        <f>IFERROR(VLOOKUP(G738,'Important Notes'!I:I,1,FALSE)," ")</f>
        <v xml:space="preserve"> </v>
      </c>
      <c r="N738" s="13" t="str">
        <f t="shared" si="70"/>
        <v>N</v>
      </c>
      <c r="O738" s="13" t="str">
        <f>IFERROR(VLOOKUP(G738,'Important Notes'!D:D,1,FALSE)," ")</f>
        <v xml:space="preserve"> </v>
      </c>
      <c r="P738" s="13" t="str">
        <f>VLOOKUP(D738,'Ref-NIST 800-53 (Rev. 4)'!A:D,4,FALSE)</f>
        <v>P1</v>
      </c>
      <c r="Q738" s="13" t="s">
        <v>1152</v>
      </c>
    </row>
    <row r="739" spans="1:17">
      <c r="A739" s="13" t="str">
        <f t="shared" si="67"/>
        <v>SI</v>
      </c>
      <c r="B739" s="13" t="str">
        <f>VLOOKUP(A739,'Ref-Families'!A:B,2,FALSE)</f>
        <v xml:space="preserve"> System and Information Integrity</v>
      </c>
      <c r="C739" s="13" t="str">
        <f>TRIM(VLOOKUP(D739,'Ref-NIST 800-53 (Rev. 4)'!A:C,3,FALSE))</f>
        <v>SOFTWARE, FIRMWARE, AND INFORMATION INTEGRITY</v>
      </c>
      <c r="D739" s="12" t="s">
        <v>94</v>
      </c>
      <c r="E739" s="13" t="str">
        <f>TRIM(VLOOKUP(G739,'Ref-ALL NIST 800-53 Controls'!A:F,6,FALSE))</f>
        <v>TAMPER- EVIDENT PACKAGING</v>
      </c>
      <c r="F739" s="55">
        <v>4</v>
      </c>
      <c r="G739" s="2" t="str">
        <f t="shared" si="66"/>
        <v>SI-7-4</v>
      </c>
      <c r="H739" s="17" t="s">
        <v>611</v>
      </c>
      <c r="I739" s="13" t="str">
        <f t="shared" si="68"/>
        <v>N</v>
      </c>
      <c r="J739" s="13"/>
      <c r="K739" s="13" t="str">
        <f>_xlfn.IFNA(VLOOKUP(G739,'Ref-LI-SaaS Baseline'!$D$2:$G$128,3,FALSE),"")</f>
        <v/>
      </c>
      <c r="L739" s="13" t="str">
        <f t="shared" si="69"/>
        <v>N</v>
      </c>
      <c r="M739" s="13" t="str">
        <f>IFERROR(VLOOKUP(G739,'Important Notes'!I:I,1,FALSE)," ")</f>
        <v xml:space="preserve"> </v>
      </c>
      <c r="N739" s="13" t="str">
        <f t="shared" si="70"/>
        <v>N</v>
      </c>
      <c r="O739" s="13" t="str">
        <f>IFERROR(VLOOKUP(G739,'Important Notes'!D:D,1,FALSE)," ")</f>
        <v xml:space="preserve"> </v>
      </c>
      <c r="P739" s="13" t="str">
        <f>VLOOKUP(D739,'Ref-NIST 800-53 (Rev. 4)'!A:D,4,FALSE)</f>
        <v>P1</v>
      </c>
      <c r="Q739" s="13" t="s">
        <v>1152</v>
      </c>
    </row>
    <row r="740" spans="1:17">
      <c r="A740" s="13" t="str">
        <f t="shared" si="67"/>
        <v>SI</v>
      </c>
      <c r="B740" s="13" t="str">
        <f>VLOOKUP(A740,'Ref-Families'!A:B,2,FALSE)</f>
        <v xml:space="preserve"> System and Information Integrity</v>
      </c>
      <c r="C740" s="13" t="str">
        <f>TRIM(VLOOKUP(D740,'Ref-NIST 800-53 (Rev. 4)'!A:C,3,FALSE))</f>
        <v>SOFTWARE, FIRMWARE, AND INFORMATION INTEGRITY</v>
      </c>
      <c r="D740" s="12" t="s">
        <v>94</v>
      </c>
      <c r="E740" s="13" t="str">
        <f>TRIM(VLOOKUP(G740,'Ref-ALL NIST 800-53 Controls'!A:F,6,FALSE))</f>
        <v>AUTOMATED RESPONSE TO INTEGRITY VIOLATIONS</v>
      </c>
      <c r="F740" s="55">
        <v>5</v>
      </c>
      <c r="G740" s="2" t="str">
        <f t="shared" si="66"/>
        <v>SI-7-5</v>
      </c>
      <c r="H740" s="17" t="s">
        <v>609</v>
      </c>
      <c r="I740" s="13" t="str">
        <f t="shared" si="68"/>
        <v>N</v>
      </c>
      <c r="J740" s="13"/>
      <c r="K740" s="13" t="str">
        <f>_xlfn.IFNA(VLOOKUP(G740,'Ref-LI-SaaS Baseline'!$D$2:$G$128,3,FALSE),"")</f>
        <v/>
      </c>
      <c r="L740" s="13" t="str">
        <f t="shared" si="69"/>
        <v>N</v>
      </c>
      <c r="M740" s="13" t="str">
        <f>IFERROR(VLOOKUP(G740,'Important Notes'!I:I,1,FALSE)," ")</f>
        <v xml:space="preserve"> </v>
      </c>
      <c r="N740" s="13" t="str">
        <f t="shared" si="70"/>
        <v>Y</v>
      </c>
      <c r="O740" s="13" t="str">
        <f>IFERROR(VLOOKUP(G740,'Important Notes'!D:D,1,FALSE)," ")</f>
        <v>SI-7-5</v>
      </c>
      <c r="P740" s="13" t="str">
        <f>VLOOKUP(D740,'Ref-NIST 800-53 (Rev. 4)'!A:D,4,FALSE)</f>
        <v>P1</v>
      </c>
      <c r="Q740" s="13" t="s">
        <v>1152</v>
      </c>
    </row>
    <row r="741" spans="1:17">
      <c r="A741" s="13" t="str">
        <f t="shared" si="67"/>
        <v>SI</v>
      </c>
      <c r="B741" s="13" t="str">
        <f>VLOOKUP(A741,'Ref-Families'!A:B,2,FALSE)</f>
        <v xml:space="preserve"> System and Information Integrity</v>
      </c>
      <c r="C741" s="13" t="str">
        <f>TRIM(VLOOKUP(D741,'Ref-NIST 800-53 (Rev. 4)'!A:C,3,FALSE))</f>
        <v>SOFTWARE, FIRMWARE, AND INFORMATION INTEGRITY</v>
      </c>
      <c r="D741" s="12" t="s">
        <v>94</v>
      </c>
      <c r="E741" s="13" t="str">
        <f>TRIM(VLOOKUP(G741,'Ref-ALL NIST 800-53 Controls'!A:F,6,FALSE))</f>
        <v>CRYPTOGRAPHIC PROTECTION</v>
      </c>
      <c r="F741" s="55">
        <v>6</v>
      </c>
      <c r="G741" s="2" t="str">
        <f t="shared" si="66"/>
        <v>SI-7-6</v>
      </c>
      <c r="H741" s="17" t="s">
        <v>79</v>
      </c>
      <c r="I741" s="13" t="str">
        <f t="shared" si="68"/>
        <v>N</v>
      </c>
      <c r="J741" s="13"/>
      <c r="K741" s="13" t="str">
        <f>_xlfn.IFNA(VLOOKUP(G741,'Ref-LI-SaaS Baseline'!$D$2:$G$128,3,FALSE),"")</f>
        <v/>
      </c>
      <c r="L741" s="13" t="str">
        <f t="shared" si="69"/>
        <v>N</v>
      </c>
      <c r="M741" s="13" t="str">
        <f>IFERROR(VLOOKUP(G741,'Important Notes'!I:I,1,FALSE)," ")</f>
        <v xml:space="preserve"> </v>
      </c>
      <c r="N741" s="13" t="str">
        <f t="shared" si="70"/>
        <v>N</v>
      </c>
      <c r="O741" s="13" t="str">
        <f>IFERROR(VLOOKUP(G741,'Important Notes'!D:D,1,FALSE)," ")</f>
        <v xml:space="preserve"> </v>
      </c>
      <c r="P741" s="13" t="str">
        <f>VLOOKUP(D741,'Ref-NIST 800-53 (Rev. 4)'!A:D,4,FALSE)</f>
        <v>P1</v>
      </c>
      <c r="Q741" s="13" t="s">
        <v>1152</v>
      </c>
    </row>
    <row r="742" spans="1:17">
      <c r="A742" s="13" t="str">
        <f t="shared" si="67"/>
        <v>SI</v>
      </c>
      <c r="B742" s="13" t="str">
        <f>VLOOKUP(A742,'Ref-Families'!A:B,2,FALSE)</f>
        <v xml:space="preserve"> System and Information Integrity</v>
      </c>
      <c r="C742" s="13" t="str">
        <f>TRIM(VLOOKUP(D742,'Ref-NIST 800-53 (Rev. 4)'!A:C,3,FALSE))</f>
        <v>SOFTWARE, FIRMWARE, AND INFORMATION INTEGRITY</v>
      </c>
      <c r="D742" s="12" t="s">
        <v>94</v>
      </c>
      <c r="E742" s="13" t="str">
        <f>TRIM(VLOOKUP(G742,'Ref-ALL NIST 800-53 Controls'!A:F,6,FALSE))</f>
        <v>INTEGRATION OF DETECTION AND RESPONSE</v>
      </c>
      <c r="F742" s="55">
        <v>7</v>
      </c>
      <c r="G742" s="2" t="str">
        <f t="shared" si="66"/>
        <v>SI-7-7</v>
      </c>
      <c r="H742" s="17" t="s">
        <v>172</v>
      </c>
      <c r="I742" s="13" t="str">
        <f t="shared" si="68"/>
        <v>N</v>
      </c>
      <c r="J742" s="13"/>
      <c r="K742" s="13" t="str">
        <f>_xlfn.IFNA(VLOOKUP(G742,'Ref-LI-SaaS Baseline'!$D$2:$G$128,3,FALSE),"")</f>
        <v/>
      </c>
      <c r="L742" s="13" t="str">
        <f t="shared" si="69"/>
        <v>Y</v>
      </c>
      <c r="M742" s="13" t="str">
        <f>IFERROR(VLOOKUP(G742,'Important Notes'!I:I,1,FALSE)," ")</f>
        <v>SI-7-7</v>
      </c>
      <c r="N742" s="13" t="str">
        <f t="shared" si="70"/>
        <v>Y</v>
      </c>
      <c r="O742" s="13" t="str">
        <f>IFERROR(VLOOKUP(G742,'Important Notes'!D:D,1,FALSE)," ")</f>
        <v>SI-7-7</v>
      </c>
      <c r="P742" s="13" t="str">
        <f>VLOOKUP(D742,'Ref-NIST 800-53 (Rev. 4)'!A:D,4,FALSE)</f>
        <v>P1</v>
      </c>
      <c r="Q742" s="13" t="s">
        <v>1152</v>
      </c>
    </row>
    <row r="743" spans="1:17">
      <c r="A743" s="13" t="str">
        <f t="shared" si="67"/>
        <v>SI</v>
      </c>
      <c r="B743" s="13" t="str">
        <f>VLOOKUP(A743,'Ref-Families'!A:B,2,FALSE)</f>
        <v xml:space="preserve"> System and Information Integrity</v>
      </c>
      <c r="C743" s="13" t="str">
        <f>TRIM(VLOOKUP(D743,'Ref-NIST 800-53 (Rev. 4)'!A:C,3,FALSE))</f>
        <v>SOFTWARE, FIRMWARE, AND INFORMATION INTEGRITY</v>
      </c>
      <c r="D743" s="12" t="s">
        <v>94</v>
      </c>
      <c r="E743" s="13" t="str">
        <f>TRIM(VLOOKUP(G743,'Ref-ALL NIST 800-53 Controls'!A:F,6,FALSE))</f>
        <v>AUDITING CAPABILITY FOR SIGNIFICANT EVENTS</v>
      </c>
      <c r="F743" s="55">
        <v>8</v>
      </c>
      <c r="G743" s="2" t="str">
        <f t="shared" si="66"/>
        <v>SI-7-8</v>
      </c>
      <c r="H743" s="17" t="s">
        <v>137</v>
      </c>
      <c r="I743" s="13" t="str">
        <f t="shared" si="68"/>
        <v>N</v>
      </c>
      <c r="J743" s="13"/>
      <c r="K743" s="13" t="str">
        <f>_xlfn.IFNA(VLOOKUP(G743,'Ref-LI-SaaS Baseline'!$D$2:$G$128,3,FALSE),"")</f>
        <v/>
      </c>
      <c r="L743" s="13" t="str">
        <f t="shared" si="69"/>
        <v>N</v>
      </c>
      <c r="M743" s="13" t="str">
        <f>IFERROR(VLOOKUP(G743,'Important Notes'!I:I,1,FALSE)," ")</f>
        <v xml:space="preserve"> </v>
      </c>
      <c r="N743" s="13" t="str">
        <f t="shared" si="70"/>
        <v>N</v>
      </c>
      <c r="O743" s="13" t="str">
        <f>IFERROR(VLOOKUP(G743,'Important Notes'!D:D,1,FALSE)," ")</f>
        <v xml:space="preserve"> </v>
      </c>
      <c r="P743" s="13" t="str">
        <f>VLOOKUP(D743,'Ref-NIST 800-53 (Rev. 4)'!A:D,4,FALSE)</f>
        <v>P1</v>
      </c>
      <c r="Q743" s="13" t="s">
        <v>1152</v>
      </c>
    </row>
    <row r="744" spans="1:17">
      <c r="A744" s="13" t="str">
        <f t="shared" si="67"/>
        <v>SI</v>
      </c>
      <c r="B744" s="13" t="str">
        <f>VLOOKUP(A744,'Ref-Families'!A:B,2,FALSE)</f>
        <v xml:space="preserve"> System and Information Integrity</v>
      </c>
      <c r="C744" s="13" t="str">
        <f>TRIM(VLOOKUP(D744,'Ref-NIST 800-53 (Rev. 4)'!A:C,3,FALSE))</f>
        <v>SOFTWARE, FIRMWARE, AND INFORMATION INTEGRITY</v>
      </c>
      <c r="D744" s="12" t="s">
        <v>94</v>
      </c>
      <c r="E744" s="13" t="str">
        <f>TRIM(VLOOKUP(G744,'Ref-ALL NIST 800-53 Controls'!A:F,6,FALSE))</f>
        <v>VERIFY BOOT PROCESS</v>
      </c>
      <c r="F744" s="55">
        <v>9</v>
      </c>
      <c r="G744" s="2" t="str">
        <f t="shared" si="66"/>
        <v>SI-7-9</v>
      </c>
      <c r="H744" s="17" t="s">
        <v>609</v>
      </c>
      <c r="I744" s="13" t="str">
        <f t="shared" si="68"/>
        <v>N</v>
      </c>
      <c r="J744" s="13"/>
      <c r="K744" s="13" t="str">
        <f>_xlfn.IFNA(VLOOKUP(G744,'Ref-LI-SaaS Baseline'!$D$2:$G$128,3,FALSE),"")</f>
        <v/>
      </c>
      <c r="L744" s="13" t="str">
        <f t="shared" si="69"/>
        <v>N</v>
      </c>
      <c r="M744" s="13" t="str">
        <f>IFERROR(VLOOKUP(G744,'Important Notes'!I:I,1,FALSE)," ")</f>
        <v xml:space="preserve"> </v>
      </c>
      <c r="N744" s="13" t="str">
        <f t="shared" si="70"/>
        <v>N</v>
      </c>
      <c r="O744" s="13" t="str">
        <f>IFERROR(VLOOKUP(G744,'Important Notes'!D:D,1,FALSE)," ")</f>
        <v xml:space="preserve"> </v>
      </c>
      <c r="P744" s="13" t="str">
        <f>VLOOKUP(D744,'Ref-NIST 800-53 (Rev. 4)'!A:D,4,FALSE)</f>
        <v>P1</v>
      </c>
      <c r="Q744" s="13" t="s">
        <v>1152</v>
      </c>
    </row>
    <row r="745" spans="1:17">
      <c r="A745" s="13" t="str">
        <f t="shared" si="67"/>
        <v>SI</v>
      </c>
      <c r="B745" s="13" t="str">
        <f>VLOOKUP(A745,'Ref-Families'!A:B,2,FALSE)</f>
        <v xml:space="preserve"> System and Information Integrity</v>
      </c>
      <c r="C745" s="13" t="str">
        <f>TRIM(VLOOKUP(D745,'Ref-NIST 800-53 (Rev. 4)'!A:C,3,FALSE))</f>
        <v>SOFTWARE, FIRMWARE, AND INFORMATION INTEGRITY</v>
      </c>
      <c r="D745" s="12" t="s">
        <v>94</v>
      </c>
      <c r="E745" s="13" t="str">
        <f>TRIM(VLOOKUP(G745,'Ref-ALL NIST 800-53 Controls'!A:F,6,FALSE))</f>
        <v>PROTECTION OF BOOT FIRMWARE</v>
      </c>
      <c r="F745" s="55">
        <v>10</v>
      </c>
      <c r="G745" s="2" t="str">
        <f t="shared" si="66"/>
        <v>SI-7-10</v>
      </c>
      <c r="H745" s="17" t="s">
        <v>609</v>
      </c>
      <c r="I745" s="13" t="str">
        <f t="shared" si="68"/>
        <v>N</v>
      </c>
      <c r="J745" s="13"/>
      <c r="K745" s="13" t="str">
        <f>_xlfn.IFNA(VLOOKUP(G745,'Ref-LI-SaaS Baseline'!$D$2:$G$128,3,FALSE),"")</f>
        <v/>
      </c>
      <c r="L745" s="13" t="str">
        <f t="shared" si="69"/>
        <v>N</v>
      </c>
      <c r="M745" s="13" t="str">
        <f>IFERROR(VLOOKUP(G745,'Important Notes'!I:I,1,FALSE)," ")</f>
        <v xml:space="preserve"> </v>
      </c>
      <c r="N745" s="13" t="str">
        <f t="shared" si="70"/>
        <v>N</v>
      </c>
      <c r="O745" s="13" t="str">
        <f>IFERROR(VLOOKUP(G745,'Important Notes'!D:D,1,FALSE)," ")</f>
        <v xml:space="preserve"> </v>
      </c>
      <c r="P745" s="13" t="str">
        <f>VLOOKUP(D745,'Ref-NIST 800-53 (Rev. 4)'!A:D,4,FALSE)</f>
        <v>P1</v>
      </c>
      <c r="Q745" s="13" t="s">
        <v>1152</v>
      </c>
    </row>
    <row r="746" spans="1:17">
      <c r="A746" s="13" t="str">
        <f t="shared" si="67"/>
        <v>SI</v>
      </c>
      <c r="B746" s="13" t="str">
        <f>VLOOKUP(A746,'Ref-Families'!A:B,2,FALSE)</f>
        <v xml:space="preserve"> System and Information Integrity</v>
      </c>
      <c r="C746" s="13" t="str">
        <f>TRIM(VLOOKUP(D746,'Ref-NIST 800-53 (Rev. 4)'!A:C,3,FALSE))</f>
        <v>SOFTWARE, FIRMWARE, AND INFORMATION INTEGRITY</v>
      </c>
      <c r="D746" s="12" t="s">
        <v>94</v>
      </c>
      <c r="E746" s="13" t="str">
        <f>TRIM(VLOOKUP(G746,'Ref-ALL NIST 800-53 Controls'!A:F,6,FALSE))</f>
        <v>CONFINED ENVIRONMENTS WITH LIMITED PRIVILEGES</v>
      </c>
      <c r="F746" s="55">
        <v>11</v>
      </c>
      <c r="G746" s="2" t="str">
        <f t="shared" si="66"/>
        <v>SI-7-11</v>
      </c>
      <c r="H746" s="17" t="s">
        <v>609</v>
      </c>
      <c r="I746" s="13" t="str">
        <f t="shared" si="68"/>
        <v>N</v>
      </c>
      <c r="J746" s="13"/>
      <c r="K746" s="13" t="str">
        <f>_xlfn.IFNA(VLOOKUP(G746,'Ref-LI-SaaS Baseline'!$D$2:$G$128,3,FALSE),"")</f>
        <v/>
      </c>
      <c r="L746" s="13" t="str">
        <f t="shared" si="69"/>
        <v>N</v>
      </c>
      <c r="M746" s="13" t="str">
        <f>IFERROR(VLOOKUP(G746,'Important Notes'!I:I,1,FALSE)," ")</f>
        <v xml:space="preserve"> </v>
      </c>
      <c r="N746" s="13" t="str">
        <f t="shared" si="70"/>
        <v>N</v>
      </c>
      <c r="O746" s="13" t="str">
        <f>IFERROR(VLOOKUP(G746,'Important Notes'!D:D,1,FALSE)," ")</f>
        <v xml:space="preserve"> </v>
      </c>
      <c r="P746" s="13" t="str">
        <f>VLOOKUP(D746,'Ref-NIST 800-53 (Rev. 4)'!A:D,4,FALSE)</f>
        <v>P1</v>
      </c>
      <c r="Q746" s="13" t="s">
        <v>1152</v>
      </c>
    </row>
    <row r="747" spans="1:17">
      <c r="A747" s="13" t="str">
        <f t="shared" si="67"/>
        <v>SI</v>
      </c>
      <c r="B747" s="13" t="str">
        <f>VLOOKUP(A747,'Ref-Families'!A:B,2,FALSE)</f>
        <v xml:space="preserve"> System and Information Integrity</v>
      </c>
      <c r="C747" s="13" t="str">
        <f>TRIM(VLOOKUP(D747,'Ref-NIST 800-53 (Rev. 4)'!A:C,3,FALSE))</f>
        <v>SOFTWARE, FIRMWARE, AND INFORMATION INTEGRITY</v>
      </c>
      <c r="D747" s="12" t="s">
        <v>94</v>
      </c>
      <c r="E747" s="13" t="str">
        <f>TRIM(VLOOKUP(G747,'Ref-ALL NIST 800-53 Controls'!A:F,6,FALSE))</f>
        <v>INTEGRITY VERIFICATION</v>
      </c>
      <c r="F747" s="55">
        <v>12</v>
      </c>
      <c r="G747" s="2" t="str">
        <f t="shared" si="66"/>
        <v>SI-7-12</v>
      </c>
      <c r="H747" s="17" t="s">
        <v>609</v>
      </c>
      <c r="I747" s="13" t="str">
        <f t="shared" si="68"/>
        <v>N</v>
      </c>
      <c r="J747" s="13"/>
      <c r="K747" s="13" t="str">
        <f>_xlfn.IFNA(VLOOKUP(G747,'Ref-LI-SaaS Baseline'!$D$2:$G$128,3,FALSE),"")</f>
        <v/>
      </c>
      <c r="L747" s="13" t="str">
        <f t="shared" si="69"/>
        <v>N</v>
      </c>
      <c r="M747" s="13" t="str">
        <f>IFERROR(VLOOKUP(G747,'Important Notes'!I:I,1,FALSE)," ")</f>
        <v xml:space="preserve"> </v>
      </c>
      <c r="N747" s="13" t="str">
        <f t="shared" si="70"/>
        <v>N</v>
      </c>
      <c r="O747" s="13" t="str">
        <f>IFERROR(VLOOKUP(G747,'Important Notes'!D:D,1,FALSE)," ")</f>
        <v xml:space="preserve"> </v>
      </c>
      <c r="P747" s="13" t="str">
        <f>VLOOKUP(D747,'Ref-NIST 800-53 (Rev. 4)'!A:D,4,FALSE)</f>
        <v>P1</v>
      </c>
      <c r="Q747" s="13" t="s">
        <v>1152</v>
      </c>
    </row>
    <row r="748" spans="1:17">
      <c r="A748" s="13" t="str">
        <f t="shared" si="67"/>
        <v>SI</v>
      </c>
      <c r="B748" s="13" t="str">
        <f>VLOOKUP(A748,'Ref-Families'!A:B,2,FALSE)</f>
        <v xml:space="preserve"> System and Information Integrity</v>
      </c>
      <c r="C748" s="13" t="str">
        <f>TRIM(VLOOKUP(D748,'Ref-NIST 800-53 (Rev. 4)'!A:C,3,FALSE))</f>
        <v>SOFTWARE, FIRMWARE, AND INFORMATION INTEGRITY</v>
      </c>
      <c r="D748" s="12" t="s">
        <v>94</v>
      </c>
      <c r="E748" s="13" t="str">
        <f>TRIM(VLOOKUP(G748,'Ref-ALL NIST 800-53 Controls'!A:F,6,FALSE))</f>
        <v>CODE EXECUTION IN PROTECTED ENVIRONMENTS</v>
      </c>
      <c r="F748" s="55">
        <v>13</v>
      </c>
      <c r="G748" s="2" t="str">
        <f t="shared" si="66"/>
        <v>SI-7-13</v>
      </c>
      <c r="H748" s="17" t="s">
        <v>609</v>
      </c>
      <c r="I748" s="13" t="str">
        <f t="shared" si="68"/>
        <v>N</v>
      </c>
      <c r="J748" s="13"/>
      <c r="K748" s="13" t="str">
        <f>_xlfn.IFNA(VLOOKUP(G748,'Ref-LI-SaaS Baseline'!$D$2:$G$128,3,FALSE),"")</f>
        <v/>
      </c>
      <c r="L748" s="13" t="str">
        <f t="shared" si="69"/>
        <v>N</v>
      </c>
      <c r="M748" s="13" t="str">
        <f>IFERROR(VLOOKUP(G748,'Important Notes'!I:I,1,FALSE)," ")</f>
        <v xml:space="preserve"> </v>
      </c>
      <c r="N748" s="13" t="str">
        <f t="shared" si="70"/>
        <v>N</v>
      </c>
      <c r="O748" s="13" t="str">
        <f>IFERROR(VLOOKUP(G748,'Important Notes'!D:D,1,FALSE)," ")</f>
        <v xml:space="preserve"> </v>
      </c>
      <c r="P748" s="13" t="str">
        <f>VLOOKUP(D748,'Ref-NIST 800-53 (Rev. 4)'!A:D,4,FALSE)</f>
        <v>P1</v>
      </c>
      <c r="Q748" s="13" t="s">
        <v>1152</v>
      </c>
    </row>
    <row r="749" spans="1:17">
      <c r="A749" s="13" t="str">
        <f t="shared" si="67"/>
        <v>SI</v>
      </c>
      <c r="B749" s="13" t="str">
        <f>VLOOKUP(A749,'Ref-Families'!A:B,2,FALSE)</f>
        <v xml:space="preserve"> System and Information Integrity</v>
      </c>
      <c r="C749" s="13" t="str">
        <f>TRIM(VLOOKUP(D749,'Ref-NIST 800-53 (Rev. 4)'!A:C,3,FALSE))</f>
        <v>SOFTWARE, FIRMWARE, AND INFORMATION INTEGRITY</v>
      </c>
      <c r="D749" s="12" t="s">
        <v>94</v>
      </c>
      <c r="E749" s="13" t="str">
        <f>TRIM(VLOOKUP(G749,'Ref-ALL NIST 800-53 Controls'!A:F,6,FALSE))</f>
        <v>BINARY OR MACHINE EXECUTABLE CODE</v>
      </c>
      <c r="F749" s="55">
        <v>14</v>
      </c>
      <c r="G749" s="2" t="str">
        <f t="shared" si="66"/>
        <v>SI-7-14</v>
      </c>
      <c r="H749" s="17" t="s">
        <v>173</v>
      </c>
      <c r="I749" s="13" t="str">
        <f t="shared" si="68"/>
        <v>N</v>
      </c>
      <c r="J749" s="13"/>
      <c r="K749" s="13" t="str">
        <f>_xlfn.IFNA(VLOOKUP(G749,'Ref-LI-SaaS Baseline'!$D$2:$G$128,3,FALSE),"")</f>
        <v/>
      </c>
      <c r="L749" s="13" t="str">
        <f t="shared" si="69"/>
        <v>N</v>
      </c>
      <c r="M749" s="13" t="str">
        <f>IFERROR(VLOOKUP(G749,'Important Notes'!I:I,1,FALSE)," ")</f>
        <v xml:space="preserve"> </v>
      </c>
      <c r="N749" s="13" t="str">
        <f t="shared" si="70"/>
        <v>Y</v>
      </c>
      <c r="O749" s="13" t="str">
        <f>IFERROR(VLOOKUP(G749,'Important Notes'!D:D,1,FALSE)," ")</f>
        <v>SI-7-14</v>
      </c>
      <c r="P749" s="13" t="str">
        <f>VLOOKUP(D749,'Ref-NIST 800-53 (Rev. 4)'!A:D,4,FALSE)</f>
        <v>P1</v>
      </c>
      <c r="Q749" s="13" t="s">
        <v>1152</v>
      </c>
    </row>
    <row r="750" spans="1:17">
      <c r="A750" s="13" t="str">
        <f t="shared" si="67"/>
        <v>SI</v>
      </c>
      <c r="B750" s="13" t="str">
        <f>VLOOKUP(A750,'Ref-Families'!A:B,2,FALSE)</f>
        <v xml:space="preserve"> System and Information Integrity</v>
      </c>
      <c r="C750" s="13" t="str">
        <f>TRIM(VLOOKUP(D750,'Ref-NIST 800-53 (Rev. 4)'!A:C,3,FALSE))</f>
        <v>SOFTWARE, FIRMWARE, AND INFORMATION INTEGRITY</v>
      </c>
      <c r="D750" s="12" t="s">
        <v>94</v>
      </c>
      <c r="E750" s="13" t="str">
        <f>TRIM(VLOOKUP(G750,'Ref-ALL NIST 800-53 Controls'!A:F,6,FALSE))</f>
        <v>CODE AUTHENTICATION</v>
      </c>
      <c r="F750" s="55">
        <v>15</v>
      </c>
      <c r="G750" s="2" t="str">
        <f t="shared" si="66"/>
        <v>SI-7-15</v>
      </c>
      <c r="H750" s="17" t="s">
        <v>609</v>
      </c>
      <c r="I750" s="13" t="str">
        <f t="shared" si="68"/>
        <v>N</v>
      </c>
      <c r="J750" s="13"/>
      <c r="K750" s="13" t="str">
        <f>_xlfn.IFNA(VLOOKUP(G750,'Ref-LI-SaaS Baseline'!$D$2:$G$128,3,FALSE),"")</f>
        <v/>
      </c>
      <c r="L750" s="13" t="str">
        <f t="shared" si="69"/>
        <v>N</v>
      </c>
      <c r="M750" s="13" t="str">
        <f>IFERROR(VLOOKUP(G750,'Important Notes'!I:I,1,FALSE)," ")</f>
        <v xml:space="preserve"> </v>
      </c>
      <c r="N750" s="13" t="str">
        <f t="shared" si="70"/>
        <v>N</v>
      </c>
      <c r="O750" s="13" t="str">
        <f>IFERROR(VLOOKUP(G750,'Important Notes'!D:D,1,FALSE)," ")</f>
        <v xml:space="preserve"> </v>
      </c>
      <c r="P750" s="13" t="str">
        <f>VLOOKUP(D750,'Ref-NIST 800-53 (Rev. 4)'!A:D,4,FALSE)</f>
        <v>P1</v>
      </c>
      <c r="Q750" s="13" t="s">
        <v>1152</v>
      </c>
    </row>
    <row r="751" spans="1:17">
      <c r="A751" s="13" t="str">
        <f t="shared" si="67"/>
        <v>SI</v>
      </c>
      <c r="B751" s="13" t="str">
        <f>VLOOKUP(A751,'Ref-Families'!A:B,2,FALSE)</f>
        <v xml:space="preserve"> System and Information Integrity</v>
      </c>
      <c r="C751" s="13" t="str">
        <f>TRIM(VLOOKUP(D751,'Ref-NIST 800-53 (Rev. 4)'!A:C,3,FALSE))</f>
        <v>SOFTWARE, FIRMWARE, AND INFORMATION INTEGRITY</v>
      </c>
      <c r="D751" s="12" t="s">
        <v>94</v>
      </c>
      <c r="E751" s="13" t="str">
        <f>TRIM(VLOOKUP(G751,'Ref-ALL NIST 800-53 Controls'!A:F,6,FALSE))</f>
        <v>TIME LIMIT ON PROCESS EXECUTION WITHOUT SUPERVISION</v>
      </c>
      <c r="F751" s="55">
        <v>16</v>
      </c>
      <c r="G751" s="2" t="str">
        <f t="shared" si="66"/>
        <v>SI-7-16</v>
      </c>
      <c r="H751" s="17" t="s">
        <v>609</v>
      </c>
      <c r="I751" s="13" t="str">
        <f t="shared" si="68"/>
        <v>N</v>
      </c>
      <c r="J751" s="13"/>
      <c r="K751" s="13" t="str">
        <f>_xlfn.IFNA(VLOOKUP(G751,'Ref-LI-SaaS Baseline'!$D$2:$G$128,3,FALSE),"")</f>
        <v/>
      </c>
      <c r="L751" s="13" t="str">
        <f t="shared" si="69"/>
        <v>N</v>
      </c>
      <c r="M751" s="13" t="str">
        <f>IFERROR(VLOOKUP(G751,'Important Notes'!I:I,1,FALSE)," ")</f>
        <v xml:space="preserve"> </v>
      </c>
      <c r="N751" s="13" t="str">
        <f t="shared" si="70"/>
        <v>N</v>
      </c>
      <c r="O751" s="13" t="str">
        <f>IFERROR(VLOOKUP(G751,'Important Notes'!D:D,1,FALSE)," ")</f>
        <v xml:space="preserve"> </v>
      </c>
      <c r="P751" s="13" t="str">
        <f>VLOOKUP(D751,'Ref-NIST 800-53 (Rev. 4)'!A:D,4,FALSE)</f>
        <v>P1</v>
      </c>
      <c r="Q751" s="13" t="s">
        <v>1152</v>
      </c>
    </row>
    <row r="752" spans="1:17">
      <c r="A752" s="13" t="str">
        <f t="shared" si="67"/>
        <v>SI</v>
      </c>
      <c r="B752" s="13" t="str">
        <f>VLOOKUP(A752,'Ref-Families'!A:B,2,FALSE)</f>
        <v xml:space="preserve"> System and Information Integrity</v>
      </c>
      <c r="C752" s="13" t="str">
        <f>TRIM(VLOOKUP(D752,'Ref-NIST 800-53 (Rev. 4)'!A:C,3,FALSE))</f>
        <v>SPAM PROTECTION</v>
      </c>
      <c r="D752" s="12" t="s">
        <v>205</v>
      </c>
      <c r="E752" s="13" t="str">
        <f>TRIM(VLOOKUP(G752,'Ref-ALL NIST 800-53 Controls'!A:F,6,FALSE))</f>
        <v/>
      </c>
      <c r="F752" s="55">
        <v>0</v>
      </c>
      <c r="G752" s="2" t="str">
        <f t="shared" si="66"/>
        <v>SI-8-0</v>
      </c>
      <c r="H752" s="17" t="s">
        <v>740</v>
      </c>
      <c r="I752" s="13" t="str">
        <f t="shared" si="68"/>
        <v>N</v>
      </c>
      <c r="J752" s="13"/>
      <c r="K752" s="13" t="str">
        <f>_xlfn.IFNA(VLOOKUP(G752,'Ref-LI-SaaS Baseline'!$D$2:$G$128,3,FALSE),"")</f>
        <v/>
      </c>
      <c r="L752" s="13" t="str">
        <f t="shared" si="69"/>
        <v>Y</v>
      </c>
      <c r="M752" s="13" t="str">
        <f>IFERROR(VLOOKUP(G752,'Important Notes'!I:I,1,FALSE)," ")</f>
        <v>SI-8-0</v>
      </c>
      <c r="N752" s="13" t="str">
        <f t="shared" si="70"/>
        <v>Y</v>
      </c>
      <c r="O752" s="13" t="str">
        <f>IFERROR(VLOOKUP(G752,'Important Notes'!D:D,1,FALSE)," ")</f>
        <v>SI-8-0</v>
      </c>
      <c r="P752" s="13" t="str">
        <f>VLOOKUP(D752,'Ref-NIST 800-53 (Rev. 4)'!A:D,4,FALSE)</f>
        <v>P2</v>
      </c>
      <c r="Q752" s="13" t="s">
        <v>1152</v>
      </c>
    </row>
    <row r="753" spans="1:17">
      <c r="A753" s="13" t="str">
        <f t="shared" si="67"/>
        <v>SI</v>
      </c>
      <c r="B753" s="13" t="str">
        <f>VLOOKUP(A753,'Ref-Families'!A:B,2,FALSE)</f>
        <v xml:space="preserve"> System and Information Integrity</v>
      </c>
      <c r="C753" s="13" t="str">
        <f>TRIM(VLOOKUP(D753,'Ref-NIST 800-53 (Rev. 4)'!A:C,3,FALSE))</f>
        <v>SPAM PROTECTION</v>
      </c>
      <c r="D753" s="12" t="s">
        <v>205</v>
      </c>
      <c r="E753" s="13" t="str">
        <f>TRIM(VLOOKUP(G753,'Ref-ALL NIST 800-53 Controls'!A:F,6,FALSE))</f>
        <v>CENTRAL MANAGEMENT</v>
      </c>
      <c r="F753" s="55">
        <v>1</v>
      </c>
      <c r="G753" s="2" t="str">
        <f t="shared" si="66"/>
        <v>SI-8-1</v>
      </c>
      <c r="H753" s="17" t="s">
        <v>214</v>
      </c>
      <c r="I753" s="13" t="str">
        <f t="shared" si="68"/>
        <v>N</v>
      </c>
      <c r="J753" s="13"/>
      <c r="K753" s="13" t="str">
        <f>_xlfn.IFNA(VLOOKUP(G753,'Ref-LI-SaaS Baseline'!$D$2:$G$128,3,FALSE),"")</f>
        <v/>
      </c>
      <c r="L753" s="13" t="str">
        <f t="shared" si="69"/>
        <v>Y</v>
      </c>
      <c r="M753" s="13" t="str">
        <f>IFERROR(VLOOKUP(G753,'Important Notes'!I:I,1,FALSE)," ")</f>
        <v>SI-8-1</v>
      </c>
      <c r="N753" s="13" t="str">
        <f t="shared" si="70"/>
        <v>Y</v>
      </c>
      <c r="O753" s="13" t="str">
        <f>IFERROR(VLOOKUP(G753,'Important Notes'!D:D,1,FALSE)," ")</f>
        <v>SI-8-1</v>
      </c>
      <c r="P753" s="13" t="str">
        <f>VLOOKUP(D753,'Ref-NIST 800-53 (Rev. 4)'!A:D,4,FALSE)</f>
        <v>P2</v>
      </c>
      <c r="Q753" s="13" t="s">
        <v>1152</v>
      </c>
    </row>
    <row r="754" spans="1:17">
      <c r="A754" s="13" t="str">
        <f t="shared" si="67"/>
        <v>SI</v>
      </c>
      <c r="B754" s="13" t="str">
        <f>VLOOKUP(A754,'Ref-Families'!A:B,2,FALSE)</f>
        <v xml:space="preserve"> System and Information Integrity</v>
      </c>
      <c r="C754" s="13" t="str">
        <f>TRIM(VLOOKUP(D754,'Ref-NIST 800-53 (Rev. 4)'!A:C,3,FALSE))</f>
        <v>SPAM PROTECTION</v>
      </c>
      <c r="D754" s="12" t="s">
        <v>205</v>
      </c>
      <c r="E754" s="13" t="str">
        <f>TRIM(VLOOKUP(G754,'Ref-ALL NIST 800-53 Controls'!A:F,6,FALSE))</f>
        <v>AUTOMATIC UPDATES</v>
      </c>
      <c r="F754" s="55">
        <v>2</v>
      </c>
      <c r="G754" s="2" t="str">
        <f t="shared" si="66"/>
        <v>SI-8-2</v>
      </c>
      <c r="H754" s="17" t="s">
        <v>609</v>
      </c>
      <c r="I754" s="13" t="str">
        <f t="shared" si="68"/>
        <v>N</v>
      </c>
      <c r="J754" s="13"/>
      <c r="K754" s="13" t="str">
        <f>_xlfn.IFNA(VLOOKUP(G754,'Ref-LI-SaaS Baseline'!$D$2:$G$128,3,FALSE),"")</f>
        <v/>
      </c>
      <c r="L754" s="13" t="str">
        <f t="shared" si="69"/>
        <v>Y</v>
      </c>
      <c r="M754" s="13" t="str">
        <f>IFERROR(VLOOKUP(G754,'Important Notes'!I:I,1,FALSE)," ")</f>
        <v>SI-8-2</v>
      </c>
      <c r="N754" s="13" t="str">
        <f t="shared" si="70"/>
        <v>Y</v>
      </c>
      <c r="O754" s="13" t="str">
        <f>IFERROR(VLOOKUP(G754,'Important Notes'!D:D,1,FALSE)," ")</f>
        <v>SI-8-2</v>
      </c>
      <c r="P754" s="13" t="str">
        <f>VLOOKUP(D754,'Ref-NIST 800-53 (Rev. 4)'!A:D,4,FALSE)</f>
        <v>P2</v>
      </c>
      <c r="Q754" s="13" t="s">
        <v>1152</v>
      </c>
    </row>
    <row r="755" spans="1:17">
      <c r="A755" s="13" t="str">
        <f t="shared" si="67"/>
        <v>SI</v>
      </c>
      <c r="B755" s="13" t="str">
        <f>VLOOKUP(A755,'Ref-Families'!A:B,2,FALSE)</f>
        <v xml:space="preserve"> System and Information Integrity</v>
      </c>
      <c r="C755" s="13" t="str">
        <f>TRIM(VLOOKUP(D755,'Ref-NIST 800-53 (Rev. 4)'!A:C,3,FALSE))</f>
        <v>SPAM PROTECTION</v>
      </c>
      <c r="D755" s="12" t="s">
        <v>205</v>
      </c>
      <c r="E755" s="13" t="str">
        <f>TRIM(VLOOKUP(G755,'Ref-ALL NIST 800-53 Controls'!A:F,6,FALSE))</f>
        <v>CONTINUOUS LEARNING CAPABILITY</v>
      </c>
      <c r="F755" s="55">
        <v>3</v>
      </c>
      <c r="G755" s="2" t="str">
        <f t="shared" si="66"/>
        <v>SI-8-3</v>
      </c>
      <c r="H755" s="17" t="s">
        <v>609</v>
      </c>
      <c r="I755" s="13" t="str">
        <f t="shared" si="68"/>
        <v>N</v>
      </c>
      <c r="J755" s="13"/>
      <c r="K755" s="13" t="str">
        <f>_xlfn.IFNA(VLOOKUP(G755,'Ref-LI-SaaS Baseline'!$D$2:$G$128,3,FALSE),"")</f>
        <v/>
      </c>
      <c r="L755" s="13" t="str">
        <f t="shared" si="69"/>
        <v>N</v>
      </c>
      <c r="M755" s="13" t="str">
        <f>IFERROR(VLOOKUP(G755,'Important Notes'!I:I,1,FALSE)," ")</f>
        <v xml:space="preserve"> </v>
      </c>
      <c r="N755" s="13" t="str">
        <f t="shared" si="70"/>
        <v>N</v>
      </c>
      <c r="O755" s="13" t="str">
        <f>IFERROR(VLOOKUP(G755,'Important Notes'!D:D,1,FALSE)," ")</f>
        <v xml:space="preserve"> </v>
      </c>
      <c r="P755" s="13" t="str">
        <f>VLOOKUP(D755,'Ref-NIST 800-53 (Rev. 4)'!A:D,4,FALSE)</f>
        <v>P2</v>
      </c>
      <c r="Q755" s="13" t="s">
        <v>1152</v>
      </c>
    </row>
    <row r="756" spans="1:17">
      <c r="A756" s="13" t="str">
        <f t="shared" si="67"/>
        <v>SI</v>
      </c>
      <c r="B756" s="13" t="str">
        <f>VLOOKUP(A756,'Ref-Families'!A:B,2,FALSE)</f>
        <v xml:space="preserve"> System and Information Integrity</v>
      </c>
      <c r="C756" s="13" t="str">
        <f>TRIM(VLOOKUP(D756,'Ref-NIST 800-53 (Rev. 4)'!A:C,3,FALSE))</f>
        <v>INFORMATION INPUT VALIDATION</v>
      </c>
      <c r="D756" s="12" t="s">
        <v>215</v>
      </c>
      <c r="E756" s="13" t="str">
        <f>TRIM(VLOOKUP(G756,'Ref-ALL NIST 800-53 Controls'!A:F,6,FALSE))</f>
        <v/>
      </c>
      <c r="F756" s="55">
        <v>0</v>
      </c>
      <c r="G756" s="2" t="str">
        <f t="shared" si="66"/>
        <v>SI-10-0</v>
      </c>
      <c r="H756" s="17" t="s">
        <v>609</v>
      </c>
      <c r="I756" s="13" t="str">
        <f t="shared" si="68"/>
        <v>N</v>
      </c>
      <c r="J756" s="13"/>
      <c r="K756" s="13" t="str">
        <f>_xlfn.IFNA(VLOOKUP(G756,'Ref-LI-SaaS Baseline'!$D$2:$G$128,3,FALSE),"")</f>
        <v/>
      </c>
      <c r="L756" s="13" t="str">
        <f t="shared" si="69"/>
        <v>Y</v>
      </c>
      <c r="M756" s="13" t="str">
        <f>IFERROR(VLOOKUP(G756,'Important Notes'!I:I,1,FALSE)," ")</f>
        <v>SI-10-0</v>
      </c>
      <c r="N756" s="13" t="str">
        <f t="shared" si="70"/>
        <v>Y</v>
      </c>
      <c r="O756" s="13" t="str">
        <f>IFERROR(VLOOKUP(G756,'Important Notes'!D:D,1,FALSE)," ")</f>
        <v>SI-10-0</v>
      </c>
      <c r="P756" s="13" t="str">
        <f>VLOOKUP(D756,'Ref-NIST 800-53 (Rev. 4)'!A:D,4,FALSE)</f>
        <v>P1</v>
      </c>
      <c r="Q756" s="13" t="s">
        <v>1152</v>
      </c>
    </row>
    <row r="757" spans="1:17">
      <c r="A757" s="13" t="str">
        <f t="shared" si="67"/>
        <v>SI</v>
      </c>
      <c r="B757" s="13" t="str">
        <f>VLOOKUP(A757,'Ref-Families'!A:B,2,FALSE)</f>
        <v xml:space="preserve"> System and Information Integrity</v>
      </c>
      <c r="C757" s="13" t="str">
        <f>TRIM(VLOOKUP(D757,'Ref-NIST 800-53 (Rev. 4)'!A:C,3,FALSE))</f>
        <v>INFORMATION INPUT VALIDATION</v>
      </c>
      <c r="D757" s="12" t="s">
        <v>215</v>
      </c>
      <c r="E757" s="13" t="str">
        <f>TRIM(VLOOKUP(G757,'Ref-ALL NIST 800-53 Controls'!A:F,6,FALSE))</f>
        <v>MANUAL OVERRIDE CAPABILITY</v>
      </c>
      <c r="F757" s="55">
        <v>1</v>
      </c>
      <c r="G757" s="2" t="str">
        <f t="shared" si="66"/>
        <v>SI-10-1</v>
      </c>
      <c r="H757" s="17" t="s">
        <v>216</v>
      </c>
      <c r="I757" s="13" t="str">
        <f t="shared" si="68"/>
        <v>N</v>
      </c>
      <c r="J757" s="13"/>
      <c r="K757" s="13" t="str">
        <f>_xlfn.IFNA(VLOOKUP(G757,'Ref-LI-SaaS Baseline'!$D$2:$G$128,3,FALSE),"")</f>
        <v/>
      </c>
      <c r="L757" s="13" t="str">
        <f t="shared" si="69"/>
        <v>N</v>
      </c>
      <c r="M757" s="13" t="str">
        <f>IFERROR(VLOOKUP(G757,'Important Notes'!I:I,1,FALSE)," ")</f>
        <v xml:space="preserve"> </v>
      </c>
      <c r="N757" s="13" t="str">
        <f t="shared" si="70"/>
        <v>N</v>
      </c>
      <c r="O757" s="13" t="str">
        <f>IFERROR(VLOOKUP(G757,'Important Notes'!D:D,1,FALSE)," ")</f>
        <v xml:space="preserve"> </v>
      </c>
      <c r="P757" s="13" t="str">
        <f>VLOOKUP(D757,'Ref-NIST 800-53 (Rev. 4)'!A:D,4,FALSE)</f>
        <v>P1</v>
      </c>
      <c r="Q757" s="13" t="s">
        <v>1152</v>
      </c>
    </row>
    <row r="758" spans="1:17">
      <c r="A758" s="13" t="str">
        <f t="shared" si="67"/>
        <v>SI</v>
      </c>
      <c r="B758" s="13" t="str">
        <f>VLOOKUP(A758,'Ref-Families'!A:B,2,FALSE)</f>
        <v xml:space="preserve"> System and Information Integrity</v>
      </c>
      <c r="C758" s="13" t="str">
        <f>TRIM(VLOOKUP(D758,'Ref-NIST 800-53 (Rev. 4)'!A:C,3,FALSE))</f>
        <v>INFORMATION INPUT VALIDATION</v>
      </c>
      <c r="D758" s="12" t="s">
        <v>215</v>
      </c>
      <c r="E758" s="13" t="str">
        <f>TRIM(VLOOKUP(G758,'Ref-ALL NIST 800-53 Controls'!A:F,6,FALSE))</f>
        <v>REVIEW / RESOLUTION OF ERRORS</v>
      </c>
      <c r="F758" s="55">
        <v>2</v>
      </c>
      <c r="G758" s="2" t="str">
        <f t="shared" si="66"/>
        <v>SI-10-2</v>
      </c>
      <c r="H758" s="17" t="s">
        <v>609</v>
      </c>
      <c r="I758" s="13" t="str">
        <f t="shared" si="68"/>
        <v>N</v>
      </c>
      <c r="J758" s="13"/>
      <c r="K758" s="13" t="str">
        <f>_xlfn.IFNA(VLOOKUP(G758,'Ref-LI-SaaS Baseline'!$D$2:$G$128,3,FALSE),"")</f>
        <v/>
      </c>
      <c r="L758" s="13" t="str">
        <f t="shared" si="69"/>
        <v>N</v>
      </c>
      <c r="M758" s="13" t="str">
        <f>IFERROR(VLOOKUP(G758,'Important Notes'!I:I,1,FALSE)," ")</f>
        <v xml:space="preserve"> </v>
      </c>
      <c r="N758" s="13" t="str">
        <f t="shared" si="70"/>
        <v>N</v>
      </c>
      <c r="O758" s="13" t="str">
        <f>IFERROR(VLOOKUP(G758,'Important Notes'!D:D,1,FALSE)," ")</f>
        <v xml:space="preserve"> </v>
      </c>
      <c r="P758" s="13" t="str">
        <f>VLOOKUP(D758,'Ref-NIST 800-53 (Rev. 4)'!A:D,4,FALSE)</f>
        <v>P1</v>
      </c>
      <c r="Q758" s="13" t="s">
        <v>1152</v>
      </c>
    </row>
    <row r="759" spans="1:17">
      <c r="A759" s="13" t="str">
        <f t="shared" si="67"/>
        <v>SI</v>
      </c>
      <c r="B759" s="13" t="str">
        <f>VLOOKUP(A759,'Ref-Families'!A:B,2,FALSE)</f>
        <v xml:space="preserve"> System and Information Integrity</v>
      </c>
      <c r="C759" s="13" t="str">
        <f>TRIM(VLOOKUP(D759,'Ref-NIST 800-53 (Rev. 4)'!A:C,3,FALSE))</f>
        <v>INFORMATION INPUT VALIDATION</v>
      </c>
      <c r="D759" s="12" t="s">
        <v>215</v>
      </c>
      <c r="E759" s="13" t="str">
        <f>TRIM(VLOOKUP(G759,'Ref-ALL NIST 800-53 Controls'!A:F,6,FALSE))</f>
        <v>PREDICTABLE BEHAVIOR</v>
      </c>
      <c r="F759" s="55">
        <v>3</v>
      </c>
      <c r="G759" s="2" t="str">
        <f t="shared" si="66"/>
        <v>SI-10-3</v>
      </c>
      <c r="H759" s="17" t="s">
        <v>609</v>
      </c>
      <c r="I759" s="13" t="str">
        <f t="shared" si="68"/>
        <v>N</v>
      </c>
      <c r="J759" s="13"/>
      <c r="K759" s="13" t="str">
        <f>_xlfn.IFNA(VLOOKUP(G759,'Ref-LI-SaaS Baseline'!$D$2:$G$128,3,FALSE),"")</f>
        <v/>
      </c>
      <c r="L759" s="13" t="str">
        <f t="shared" si="69"/>
        <v>N</v>
      </c>
      <c r="M759" s="13" t="str">
        <f>IFERROR(VLOOKUP(G759,'Important Notes'!I:I,1,FALSE)," ")</f>
        <v xml:space="preserve"> </v>
      </c>
      <c r="N759" s="13" t="str">
        <f t="shared" si="70"/>
        <v>N</v>
      </c>
      <c r="O759" s="13" t="str">
        <f>IFERROR(VLOOKUP(G759,'Important Notes'!D:D,1,FALSE)," ")</f>
        <v xml:space="preserve"> </v>
      </c>
      <c r="P759" s="13" t="str">
        <f>VLOOKUP(D759,'Ref-NIST 800-53 (Rev. 4)'!A:D,4,FALSE)</f>
        <v>P1</v>
      </c>
      <c r="Q759" s="13" t="s">
        <v>1152</v>
      </c>
    </row>
    <row r="760" spans="1:17">
      <c r="A760" s="13" t="str">
        <f t="shared" si="67"/>
        <v>SI</v>
      </c>
      <c r="B760" s="13" t="str">
        <f>VLOOKUP(A760,'Ref-Families'!A:B,2,FALSE)</f>
        <v xml:space="preserve"> System and Information Integrity</v>
      </c>
      <c r="C760" s="13" t="str">
        <f>TRIM(VLOOKUP(D760,'Ref-NIST 800-53 (Rev. 4)'!A:C,3,FALSE))</f>
        <v>INFORMATION INPUT VALIDATION</v>
      </c>
      <c r="D760" s="12" t="s">
        <v>215</v>
      </c>
      <c r="E760" s="13" t="str">
        <f>TRIM(VLOOKUP(G760,'Ref-ALL NIST 800-53 Controls'!A:F,6,FALSE))</f>
        <v>REVIEW / TIMING INTERACTIONS</v>
      </c>
      <c r="F760" s="55">
        <v>4</v>
      </c>
      <c r="G760" s="2" t="str">
        <f t="shared" si="66"/>
        <v>SI-10-4</v>
      </c>
      <c r="H760" s="17" t="s">
        <v>609</v>
      </c>
      <c r="I760" s="13" t="str">
        <f t="shared" si="68"/>
        <v>N</v>
      </c>
      <c r="J760" s="13"/>
      <c r="K760" s="13" t="str">
        <f>_xlfn.IFNA(VLOOKUP(G760,'Ref-LI-SaaS Baseline'!$D$2:$G$128,3,FALSE),"")</f>
        <v/>
      </c>
      <c r="L760" s="13" t="str">
        <f t="shared" si="69"/>
        <v>N</v>
      </c>
      <c r="M760" s="13" t="str">
        <f>IFERROR(VLOOKUP(G760,'Important Notes'!I:I,1,FALSE)," ")</f>
        <v xml:space="preserve"> </v>
      </c>
      <c r="N760" s="13" t="str">
        <f t="shared" si="70"/>
        <v>N</v>
      </c>
      <c r="O760" s="13" t="str">
        <f>IFERROR(VLOOKUP(G760,'Important Notes'!D:D,1,FALSE)," ")</f>
        <v xml:space="preserve"> </v>
      </c>
      <c r="P760" s="13" t="str">
        <f>VLOOKUP(D760,'Ref-NIST 800-53 (Rev. 4)'!A:D,4,FALSE)</f>
        <v>P1</v>
      </c>
      <c r="Q760" s="13" t="s">
        <v>1152</v>
      </c>
    </row>
    <row r="761" spans="1:17">
      <c r="A761" s="13" t="str">
        <f t="shared" si="67"/>
        <v>SI</v>
      </c>
      <c r="B761" s="13" t="str">
        <f>VLOOKUP(A761,'Ref-Families'!A:B,2,FALSE)</f>
        <v xml:space="preserve"> System and Information Integrity</v>
      </c>
      <c r="C761" s="13" t="str">
        <f>TRIM(VLOOKUP(D761,'Ref-NIST 800-53 (Rev. 4)'!A:C,3,FALSE))</f>
        <v>INFORMATION INPUT VALIDATION</v>
      </c>
      <c r="D761" s="12" t="s">
        <v>215</v>
      </c>
      <c r="E761" s="13" t="str">
        <f>TRIM(VLOOKUP(G761,'Ref-ALL NIST 800-53 Controls'!A:F,6,FALSE))</f>
        <v>REVIEW / RESTRICT INPUTS TO TRUSTED SOURCES AND APPROVED FORMATS</v>
      </c>
      <c r="F761" s="55">
        <v>5</v>
      </c>
      <c r="G761" s="2" t="str">
        <f t="shared" si="66"/>
        <v>SI-10-5</v>
      </c>
      <c r="H761" s="17" t="s">
        <v>609</v>
      </c>
      <c r="I761" s="13" t="str">
        <f t="shared" si="68"/>
        <v>N</v>
      </c>
      <c r="J761" s="13"/>
      <c r="K761" s="13" t="str">
        <f>_xlfn.IFNA(VLOOKUP(G761,'Ref-LI-SaaS Baseline'!$D$2:$G$128,3,FALSE),"")</f>
        <v/>
      </c>
      <c r="L761" s="13" t="str">
        <f t="shared" si="69"/>
        <v>N</v>
      </c>
      <c r="M761" s="13" t="str">
        <f>IFERROR(VLOOKUP(G761,'Important Notes'!I:I,1,FALSE)," ")</f>
        <v xml:space="preserve"> </v>
      </c>
      <c r="N761" s="13" t="str">
        <f t="shared" si="70"/>
        <v>N</v>
      </c>
      <c r="O761" s="13" t="str">
        <f>IFERROR(VLOOKUP(G761,'Important Notes'!D:D,1,FALSE)," ")</f>
        <v xml:space="preserve"> </v>
      </c>
      <c r="P761" s="13" t="str">
        <f>VLOOKUP(D761,'Ref-NIST 800-53 (Rev. 4)'!A:D,4,FALSE)</f>
        <v>P1</v>
      </c>
      <c r="Q761" s="13" t="s">
        <v>1152</v>
      </c>
    </row>
    <row r="762" spans="1:17">
      <c r="A762" s="13" t="str">
        <f t="shared" si="67"/>
        <v>SI</v>
      </c>
      <c r="B762" s="13" t="str">
        <f>VLOOKUP(A762,'Ref-Families'!A:B,2,FALSE)</f>
        <v xml:space="preserve"> System and Information Integrity</v>
      </c>
      <c r="C762" s="13" t="str">
        <f>TRIM(VLOOKUP(D762,'Ref-NIST 800-53 (Rev. 4)'!A:C,3,FALSE))</f>
        <v>ERROR HANDLING</v>
      </c>
      <c r="D762" s="12" t="s">
        <v>569</v>
      </c>
      <c r="E762" s="13" t="str">
        <f>TRIM(VLOOKUP(G762,'Ref-ALL NIST 800-53 Controls'!A:F,6,FALSE))</f>
        <v/>
      </c>
      <c r="F762" s="56">
        <v>0</v>
      </c>
      <c r="G762" s="2" t="str">
        <f t="shared" si="66"/>
        <v>SI-11-0</v>
      </c>
      <c r="H762" s="17" t="s">
        <v>741</v>
      </c>
      <c r="I762" s="13" t="str">
        <f t="shared" si="68"/>
        <v>N</v>
      </c>
      <c r="J762" s="13"/>
      <c r="K762" s="13" t="str">
        <f>_xlfn.IFNA(VLOOKUP(G762,'Ref-LI-SaaS Baseline'!$D$2:$G$128,3,FALSE),"")</f>
        <v/>
      </c>
      <c r="L762" s="13" t="str">
        <f t="shared" si="69"/>
        <v>Y</v>
      </c>
      <c r="M762" s="13" t="str">
        <f>IFERROR(VLOOKUP(G762,'Important Notes'!I:I,1,FALSE)," ")</f>
        <v>SI-11-0</v>
      </c>
      <c r="N762" s="13" t="str">
        <f t="shared" si="70"/>
        <v>Y</v>
      </c>
      <c r="O762" s="13" t="str">
        <f>IFERROR(VLOOKUP(G762,'Important Notes'!D:D,1,FALSE)," ")</f>
        <v>SI-11-0</v>
      </c>
      <c r="P762" s="13" t="str">
        <f>VLOOKUP(D762,'Ref-NIST 800-53 (Rev. 4)'!A:D,4,FALSE)</f>
        <v>P2</v>
      </c>
      <c r="Q762" s="13" t="s">
        <v>1152</v>
      </c>
    </row>
    <row r="763" spans="1:17">
      <c r="A763" s="13" t="str">
        <f t="shared" si="67"/>
        <v>SI</v>
      </c>
      <c r="B763" s="13" t="str">
        <f>VLOOKUP(A763,'Ref-Families'!A:B,2,FALSE)</f>
        <v xml:space="preserve"> System and Information Integrity</v>
      </c>
      <c r="C763" s="13" t="str">
        <f>TRIM(VLOOKUP(D763,'Ref-NIST 800-53 (Rev. 4)'!A:C,3,FALSE))</f>
        <v>INFORMATION HANDLING AND RETENTION</v>
      </c>
      <c r="D763" s="12" t="s">
        <v>147</v>
      </c>
      <c r="E763" s="13" t="str">
        <f>TRIM(VLOOKUP(G763,'Ref-ALL NIST 800-53 Controls'!A:F,6,FALSE))</f>
        <v/>
      </c>
      <c r="F763" s="56">
        <v>0</v>
      </c>
      <c r="G763" s="2" t="str">
        <f t="shared" si="66"/>
        <v>SI-12-0</v>
      </c>
      <c r="H763" s="17" t="s">
        <v>742</v>
      </c>
      <c r="I763" s="13" t="str">
        <f t="shared" si="68"/>
        <v>Y</v>
      </c>
      <c r="J763" s="13" t="str">
        <f t="shared" si="71"/>
        <v>SI-12-0</v>
      </c>
      <c r="K763" s="13" t="str">
        <f>_xlfn.IFNA(VLOOKUP(G763,'Ref-LI-SaaS Baseline'!$D$2:$G$128,3,FALSE),"")</f>
        <v>Attest</v>
      </c>
      <c r="L763" s="13" t="str">
        <f t="shared" si="69"/>
        <v>Y</v>
      </c>
      <c r="M763" s="13" t="str">
        <f>IFERROR(VLOOKUP(G763,'Important Notes'!I:I,1,FALSE)," ")</f>
        <v>SI-12-0</v>
      </c>
      <c r="N763" s="13" t="str">
        <f t="shared" si="70"/>
        <v>Y</v>
      </c>
      <c r="O763" s="13" t="str">
        <f>IFERROR(VLOOKUP(G763,'Important Notes'!D:D,1,FALSE)," ")</f>
        <v>SI-12-0</v>
      </c>
      <c r="P763" s="13" t="str">
        <f>VLOOKUP(D763,'Ref-NIST 800-53 (Rev. 4)'!A:D,4,FALSE)</f>
        <v>P2</v>
      </c>
      <c r="Q763" s="13" t="s">
        <v>1152</v>
      </c>
    </row>
    <row r="764" spans="1:17">
      <c r="A764" s="13" t="str">
        <f t="shared" si="67"/>
        <v>SI</v>
      </c>
      <c r="B764" s="13" t="str">
        <f>VLOOKUP(A764,'Ref-Families'!A:B,2,FALSE)</f>
        <v xml:space="preserve"> System and Information Integrity</v>
      </c>
      <c r="C764" s="13" t="str">
        <f>TRIM(VLOOKUP(D764,'Ref-NIST 800-53 (Rev. 4)'!A:C,3,FALSE))</f>
        <v>MEMORY PROTECTION</v>
      </c>
      <c r="D764" s="12" t="s">
        <v>572</v>
      </c>
      <c r="E764" s="13" t="str">
        <f>TRIM(VLOOKUP(G764,'Ref-ALL NIST 800-53 Controls'!A:F,6,FALSE))</f>
        <v/>
      </c>
      <c r="F764" s="56">
        <v>0</v>
      </c>
      <c r="G764" s="2" t="str">
        <f t="shared" si="66"/>
        <v>SI-16-0</v>
      </c>
      <c r="H764" s="17" t="s">
        <v>743</v>
      </c>
      <c r="I764" s="13" t="str">
        <f t="shared" si="68"/>
        <v>N</v>
      </c>
      <c r="J764" s="13"/>
      <c r="K764" s="13" t="str">
        <f>_xlfn.IFNA(VLOOKUP(G764,'Ref-LI-SaaS Baseline'!$D$2:$G$128,3,FALSE),"")</f>
        <v/>
      </c>
      <c r="L764" s="13" t="str">
        <f t="shared" si="69"/>
        <v>Y</v>
      </c>
      <c r="M764" s="13" t="str">
        <f>IFERROR(VLOOKUP(G764,'Important Notes'!I:I,1,FALSE)," ")</f>
        <v>SI-16-0</v>
      </c>
      <c r="N764" s="13" t="str">
        <f t="shared" si="70"/>
        <v>Y</v>
      </c>
      <c r="O764" s="13" t="str">
        <f>IFERROR(VLOOKUP(G764,'Important Notes'!D:D,1,FALSE)," ")</f>
        <v>SI-16-0</v>
      </c>
      <c r="P764" s="13" t="str">
        <f>VLOOKUP(D764,'Ref-NIST 800-53 (Rev. 4)'!A:D,4,FALSE)</f>
        <v>P1</v>
      </c>
      <c r="Q764" s="13" t="s">
        <v>1152</v>
      </c>
    </row>
    <row r="765" spans="1:17">
      <c r="A765" s="13" t="str">
        <f>LEFT(D765,2)</f>
        <v>AC</v>
      </c>
      <c r="B765" s="2" t="str">
        <f>VLOOKUP(A765,'Ref-Families'!A:B,2,FALSE)</f>
        <v xml:space="preserve"> Access Control</v>
      </c>
      <c r="C765" s="13" t="str">
        <f>TRIM(VLOOKUP(G765,'Ref-ALL NIST 800-53 Controls'!A:F,5,FALSE))</f>
        <v>PREVIOUS LOGON NOTIFICATION</v>
      </c>
      <c r="D765" s="2" t="str">
        <f>VLOOKUP(G765,'Ref-ALL NIST 800-53 Controls'!$1:$923,3,FALSE)</f>
        <v>AC-9</v>
      </c>
      <c r="E765" s="13" t="str">
        <f>TRIM(VLOOKUP(G765,'Ref-ALL NIST 800-53 Controls'!A:F,6,FALSE))</f>
        <v/>
      </c>
      <c r="F765" s="55">
        <f>VLOOKUP(G765,'Ref-ALL NIST 800-53 Controls'!$1:$923,4,FALSE)</f>
        <v>0</v>
      </c>
      <c r="G765" s="2" t="s">
        <v>2603</v>
      </c>
      <c r="I765" s="2" t="s">
        <v>3061</v>
      </c>
      <c r="K765" s="13" t="str">
        <f>_xlfn.IFNA(VLOOKUP(G765,'Ref-LI-SaaS Baseline'!$D$2:$G$128,3,FALSE),"")</f>
        <v/>
      </c>
      <c r="L765" s="2" t="s">
        <v>3061</v>
      </c>
      <c r="M765" s="2" t="s">
        <v>3061</v>
      </c>
      <c r="N765" s="2" t="s">
        <v>3061</v>
      </c>
      <c r="Q765" s="13" t="s">
        <v>3061</v>
      </c>
    </row>
    <row r="766" spans="1:17">
      <c r="A766" s="13" t="str">
        <f t="shared" ref="A766:A829" si="72">LEFT(D766,2)</f>
        <v>AC</v>
      </c>
      <c r="B766" s="2" t="str">
        <f>VLOOKUP(A766,'Ref-Families'!A:B,2,FALSE)</f>
        <v xml:space="preserve"> Access Control</v>
      </c>
      <c r="C766" s="13" t="str">
        <f>TRIM(VLOOKUP(G766,'Ref-ALL NIST 800-53 Controls'!A:F,5,FALSE))</f>
        <v>PREVIOUS LOGON NOTIFICATION</v>
      </c>
      <c r="D766" s="2" t="str">
        <f>VLOOKUP(G766,'Ref-ALL NIST 800-53 Controls'!$1:$923,3,FALSE)</f>
        <v>AC-9</v>
      </c>
      <c r="E766" s="13" t="str">
        <f>TRIM(VLOOKUP(G766,'Ref-ALL NIST 800-53 Controls'!A:F,6,FALSE))</f>
        <v>UNSUCCESSFUL LOGONS</v>
      </c>
      <c r="F766" s="55">
        <f>VLOOKUP(G766,'Ref-ALL NIST 800-53 Controls'!$1:$923,4,FALSE)</f>
        <v>1</v>
      </c>
      <c r="G766" s="2" t="s">
        <v>2604</v>
      </c>
      <c r="I766" s="2" t="s">
        <v>3061</v>
      </c>
      <c r="K766" s="13" t="str">
        <f>_xlfn.IFNA(VLOOKUP(G766,'Ref-LI-SaaS Baseline'!$D$2:$G$128,3,FALSE),"")</f>
        <v/>
      </c>
      <c r="L766" s="2" t="s">
        <v>3061</v>
      </c>
      <c r="N766" s="2" t="s">
        <v>3061</v>
      </c>
      <c r="Q766" s="13" t="s">
        <v>3061</v>
      </c>
    </row>
    <row r="767" spans="1:17">
      <c r="A767" s="13" t="str">
        <f t="shared" si="72"/>
        <v>AC</v>
      </c>
      <c r="B767" s="2" t="str">
        <f>VLOOKUP(A767,'Ref-Families'!A:B,2,FALSE)</f>
        <v xml:space="preserve"> Access Control</v>
      </c>
      <c r="C767" s="13" t="str">
        <f>TRIM(VLOOKUP(G767,'Ref-ALL NIST 800-53 Controls'!A:F,5,FALSE))</f>
        <v>PREVIOUS LOGON NOTIFICATION</v>
      </c>
      <c r="D767" s="2" t="str">
        <f>VLOOKUP(G767,'Ref-ALL NIST 800-53 Controls'!$1:$923,3,FALSE)</f>
        <v>AC-9</v>
      </c>
      <c r="E767" s="13" t="str">
        <f>TRIM(VLOOKUP(G767,'Ref-ALL NIST 800-53 Controls'!A:F,6,FALSE))</f>
        <v>SUCCESSFUL / UNSUCCESSFUL LOGONS</v>
      </c>
      <c r="F767" s="55">
        <f>VLOOKUP(G767,'Ref-ALL NIST 800-53 Controls'!$1:$923,4,FALSE)</f>
        <v>2</v>
      </c>
      <c r="G767" s="2" t="s">
        <v>2605</v>
      </c>
      <c r="I767" s="2" t="s">
        <v>3061</v>
      </c>
      <c r="K767" s="13" t="str">
        <f>_xlfn.IFNA(VLOOKUP(G767,'Ref-LI-SaaS Baseline'!$D$2:$G$128,3,FALSE),"")</f>
        <v/>
      </c>
      <c r="L767" s="2" t="s">
        <v>3061</v>
      </c>
      <c r="N767" s="2" t="s">
        <v>3061</v>
      </c>
      <c r="Q767" s="13" t="s">
        <v>3061</v>
      </c>
    </row>
    <row r="768" spans="1:17">
      <c r="A768" s="13" t="str">
        <f t="shared" si="72"/>
        <v>AC</v>
      </c>
      <c r="B768" s="2" t="str">
        <f>VLOOKUP(A768,'Ref-Families'!A:B,2,FALSE)</f>
        <v xml:space="preserve"> Access Control</v>
      </c>
      <c r="C768" s="13" t="str">
        <f>TRIM(VLOOKUP(G768,'Ref-ALL NIST 800-53 Controls'!A:F,5,FALSE))</f>
        <v>PREVIOUS LOGON NOTIFICATION</v>
      </c>
      <c r="D768" s="2" t="str">
        <f>VLOOKUP(G768,'Ref-ALL NIST 800-53 Controls'!$1:$923,3,FALSE)</f>
        <v>AC-9</v>
      </c>
      <c r="E768" s="13" t="str">
        <f>TRIM(VLOOKUP(G768,'Ref-ALL NIST 800-53 Controls'!A:F,6,FALSE))</f>
        <v>NOTIFICATION OF ACCOUNT CHANGES</v>
      </c>
      <c r="F768" s="55">
        <f>VLOOKUP(G768,'Ref-ALL NIST 800-53 Controls'!$1:$923,4,FALSE)</f>
        <v>3</v>
      </c>
      <c r="G768" s="2" t="s">
        <v>2606</v>
      </c>
      <c r="I768" s="2" t="s">
        <v>3061</v>
      </c>
      <c r="K768" s="13" t="str">
        <f>_xlfn.IFNA(VLOOKUP(G768,'Ref-LI-SaaS Baseline'!$D$2:$G$128,3,FALSE),"")</f>
        <v/>
      </c>
      <c r="L768" s="2" t="s">
        <v>3061</v>
      </c>
      <c r="N768" s="2" t="s">
        <v>3061</v>
      </c>
      <c r="Q768" s="13" t="s">
        <v>3061</v>
      </c>
    </row>
    <row r="769" spans="1:17">
      <c r="A769" s="13" t="str">
        <f t="shared" si="72"/>
        <v>AC</v>
      </c>
      <c r="B769" s="2" t="str">
        <f>VLOOKUP(A769,'Ref-Families'!A:B,2,FALSE)</f>
        <v xml:space="preserve"> Access Control</v>
      </c>
      <c r="C769" s="13" t="str">
        <f>TRIM(VLOOKUP(G769,'Ref-ALL NIST 800-53 Controls'!A:F,5,FALSE))</f>
        <v>PREVIOUS LOGON NOTIFICATION</v>
      </c>
      <c r="D769" s="2" t="str">
        <f>VLOOKUP(G769,'Ref-ALL NIST 800-53 Controls'!$1:$923,3,FALSE)</f>
        <v>AC-9</v>
      </c>
      <c r="E769" s="13" t="str">
        <f>TRIM(VLOOKUP(G769,'Ref-ALL NIST 800-53 Controls'!A:F,6,FALSE))</f>
        <v>ADDITIONAL LOGON INFORMATION</v>
      </c>
      <c r="F769" s="55">
        <f>VLOOKUP(G769,'Ref-ALL NIST 800-53 Controls'!$1:$923,4,FALSE)</f>
        <v>4</v>
      </c>
      <c r="G769" s="2" t="s">
        <v>2607</v>
      </c>
      <c r="I769" s="2" t="s">
        <v>3061</v>
      </c>
      <c r="K769" s="13" t="str">
        <f>_xlfn.IFNA(VLOOKUP(G769,'Ref-LI-SaaS Baseline'!$D$2:$G$128,3,FALSE),"")</f>
        <v/>
      </c>
      <c r="L769" s="2" t="s">
        <v>3061</v>
      </c>
      <c r="N769" s="2" t="s">
        <v>3061</v>
      </c>
      <c r="Q769" s="13" t="s">
        <v>3061</v>
      </c>
    </row>
    <row r="770" spans="1:17">
      <c r="A770" s="13" t="str">
        <f t="shared" si="72"/>
        <v>AC</v>
      </c>
      <c r="B770" s="2" t="str">
        <f>VLOOKUP(A770,'Ref-Families'!A:B,2,FALSE)</f>
        <v xml:space="preserve"> Access Control</v>
      </c>
      <c r="C770" s="13" t="str">
        <f>TRIM(VLOOKUP(G770,'Ref-ALL NIST 800-53 Controls'!A:F,5,FALSE))</f>
        <v>SUPERVISION AND REVIEW ‚ÄÎ ACCESS CONTROL</v>
      </c>
      <c r="D770" s="2" t="str">
        <f>VLOOKUP(G770,'Ref-ALL NIST 800-53 Controls'!$1:$923,3,FALSE)</f>
        <v>AC-13</v>
      </c>
      <c r="E770" s="13" t="str">
        <f>TRIM(VLOOKUP(G770,'Ref-ALL NIST 800-53 Controls'!A:F,6,FALSE))</f>
        <v/>
      </c>
      <c r="F770" s="55">
        <f>VLOOKUP(G770,'Ref-ALL NIST 800-53 Controls'!$1:$923,4,FALSE)</f>
        <v>0</v>
      </c>
      <c r="G770" s="2" t="s">
        <v>2608</v>
      </c>
      <c r="I770" s="2" t="s">
        <v>3061</v>
      </c>
      <c r="K770" s="13" t="str">
        <f>_xlfn.IFNA(VLOOKUP(G770,'Ref-LI-SaaS Baseline'!$D$2:$G$128,3,FALSE),"")</f>
        <v/>
      </c>
      <c r="L770" s="2" t="s">
        <v>3061</v>
      </c>
      <c r="N770" s="2" t="s">
        <v>3061</v>
      </c>
      <c r="Q770" s="13" t="s">
        <v>3061</v>
      </c>
    </row>
    <row r="771" spans="1:17">
      <c r="A771" s="13" t="str">
        <f t="shared" si="72"/>
        <v>AC</v>
      </c>
      <c r="B771" s="2" t="str">
        <f>VLOOKUP(A771,'Ref-Families'!A:B,2,FALSE)</f>
        <v xml:space="preserve"> Access Control</v>
      </c>
      <c r="C771" s="13" t="str">
        <f>TRIM(VLOOKUP(G771,'Ref-ALL NIST 800-53 Controls'!A:F,5,FALSE))</f>
        <v>AUTOMATED MARKING</v>
      </c>
      <c r="D771" s="2" t="str">
        <f>VLOOKUP(G771,'Ref-ALL NIST 800-53 Controls'!$1:$923,3,FALSE)</f>
        <v>AC-15</v>
      </c>
      <c r="E771" s="13" t="str">
        <f>TRIM(VLOOKUP(G771,'Ref-ALL NIST 800-53 Controls'!A:F,6,FALSE))</f>
        <v/>
      </c>
      <c r="F771" s="55">
        <f>VLOOKUP(G771,'Ref-ALL NIST 800-53 Controls'!$1:$923,4,FALSE)</f>
        <v>0</v>
      </c>
      <c r="G771" s="2" t="s">
        <v>2610</v>
      </c>
      <c r="I771" s="2" t="s">
        <v>3061</v>
      </c>
      <c r="K771" s="13" t="str">
        <f>_xlfn.IFNA(VLOOKUP(G771,'Ref-LI-SaaS Baseline'!$D$2:$G$128,3,FALSE),"")</f>
        <v/>
      </c>
      <c r="L771" s="2" t="s">
        <v>3061</v>
      </c>
      <c r="N771" s="2" t="s">
        <v>3061</v>
      </c>
      <c r="Q771" s="13" t="s">
        <v>3061</v>
      </c>
    </row>
    <row r="772" spans="1:17">
      <c r="A772" s="13" t="str">
        <f t="shared" si="72"/>
        <v>AC</v>
      </c>
      <c r="B772" s="2" t="str">
        <f>VLOOKUP(A772,'Ref-Families'!A:B,2,FALSE)</f>
        <v xml:space="preserve"> Access Control</v>
      </c>
      <c r="C772" s="13" t="str">
        <f>TRIM(VLOOKUP(G772,'Ref-ALL NIST 800-53 Controls'!A:F,5,FALSE))</f>
        <v>SECURITY ATTRIBUTES</v>
      </c>
      <c r="D772" s="2" t="str">
        <f>VLOOKUP(G772,'Ref-ALL NIST 800-53 Controls'!$1:$923,3,FALSE)</f>
        <v>AC-16</v>
      </c>
      <c r="E772" s="13" t="str">
        <f>TRIM(VLOOKUP(G772,'Ref-ALL NIST 800-53 Controls'!A:F,6,FALSE))</f>
        <v/>
      </c>
      <c r="F772" s="55">
        <f>VLOOKUP(G772,'Ref-ALL NIST 800-53 Controls'!$1:$923,4,FALSE)</f>
        <v>0</v>
      </c>
      <c r="G772" s="2" t="s">
        <v>2611</v>
      </c>
      <c r="I772" s="2" t="s">
        <v>3061</v>
      </c>
      <c r="K772" s="13" t="str">
        <f>_xlfn.IFNA(VLOOKUP(G772,'Ref-LI-SaaS Baseline'!$D$2:$G$128,3,FALSE),"")</f>
        <v/>
      </c>
      <c r="L772" s="2" t="s">
        <v>3061</v>
      </c>
      <c r="N772" s="2" t="s">
        <v>3061</v>
      </c>
      <c r="Q772" s="13" t="s">
        <v>3061</v>
      </c>
    </row>
    <row r="773" spans="1:17">
      <c r="A773" s="13" t="str">
        <f t="shared" si="72"/>
        <v>AC</v>
      </c>
      <c r="B773" s="2" t="str">
        <f>VLOOKUP(A773,'Ref-Families'!A:B,2,FALSE)</f>
        <v xml:space="preserve"> Access Control</v>
      </c>
      <c r="C773" s="13" t="str">
        <f>TRIM(VLOOKUP(G773,'Ref-ALL NIST 800-53 Controls'!A:F,5,FALSE))</f>
        <v>SECURITY ATTRIBUTES</v>
      </c>
      <c r="D773" s="2" t="str">
        <f>VLOOKUP(G773,'Ref-ALL NIST 800-53 Controls'!$1:$923,3,FALSE)</f>
        <v>AC-16</v>
      </c>
      <c r="E773" s="13" t="str">
        <f>TRIM(VLOOKUP(G773,'Ref-ALL NIST 800-53 Controls'!A:F,6,FALSE))</f>
        <v>DYNAMIC ATTRIBUTE ASSOCIATION</v>
      </c>
      <c r="F773" s="55">
        <f>VLOOKUP(G773,'Ref-ALL NIST 800-53 Controls'!$1:$923,4,FALSE)</f>
        <v>1</v>
      </c>
      <c r="G773" s="2" t="s">
        <v>2612</v>
      </c>
      <c r="I773" s="2" t="s">
        <v>3061</v>
      </c>
      <c r="K773" s="13" t="str">
        <f>_xlfn.IFNA(VLOOKUP(G773,'Ref-LI-SaaS Baseline'!$D$2:$G$128,3,FALSE),"")</f>
        <v/>
      </c>
      <c r="L773" s="2" t="s">
        <v>3061</v>
      </c>
      <c r="N773" s="2" t="s">
        <v>3061</v>
      </c>
      <c r="Q773" s="13" t="s">
        <v>3061</v>
      </c>
    </row>
    <row r="774" spans="1:17">
      <c r="A774" s="13" t="str">
        <f t="shared" si="72"/>
        <v>AC</v>
      </c>
      <c r="B774" s="2" t="str">
        <f>VLOOKUP(A774,'Ref-Families'!A:B,2,FALSE)</f>
        <v xml:space="preserve"> Access Control</v>
      </c>
      <c r="C774" s="13" t="str">
        <f>TRIM(VLOOKUP(G774,'Ref-ALL NIST 800-53 Controls'!A:F,5,FALSE))</f>
        <v>SECURITY ATTRIBUTES</v>
      </c>
      <c r="D774" s="2" t="str">
        <f>VLOOKUP(G774,'Ref-ALL NIST 800-53 Controls'!$1:$923,3,FALSE)</f>
        <v>AC-16</v>
      </c>
      <c r="E774" s="13" t="str">
        <f>TRIM(VLOOKUP(G774,'Ref-ALL NIST 800-53 Controls'!A:F,6,FALSE))</f>
        <v>ATTRIBUTE VALUE CHANGES BY AUTHORIZED INDIVIDUALS</v>
      </c>
      <c r="F774" s="55">
        <f>VLOOKUP(G774,'Ref-ALL NIST 800-53 Controls'!$1:$923,4,FALSE)</f>
        <v>2</v>
      </c>
      <c r="G774" s="2" t="s">
        <v>2613</v>
      </c>
      <c r="I774" s="2" t="s">
        <v>3061</v>
      </c>
      <c r="K774" s="13" t="str">
        <f>_xlfn.IFNA(VLOOKUP(G774,'Ref-LI-SaaS Baseline'!$D$2:$G$128,3,FALSE),"")</f>
        <v/>
      </c>
      <c r="L774" s="2" t="s">
        <v>3061</v>
      </c>
      <c r="N774" s="2" t="s">
        <v>3061</v>
      </c>
      <c r="Q774" s="13" t="s">
        <v>3061</v>
      </c>
    </row>
    <row r="775" spans="1:17">
      <c r="A775" s="13" t="str">
        <f t="shared" si="72"/>
        <v>AC</v>
      </c>
      <c r="B775" s="2" t="str">
        <f>VLOOKUP(A775,'Ref-Families'!A:B,2,FALSE)</f>
        <v xml:space="preserve"> Access Control</v>
      </c>
      <c r="C775" s="13" t="str">
        <f>TRIM(VLOOKUP(G775,'Ref-ALL NIST 800-53 Controls'!A:F,5,FALSE))</f>
        <v>SECURITY ATTRIBUTES</v>
      </c>
      <c r="D775" s="2" t="str">
        <f>VLOOKUP(G775,'Ref-ALL NIST 800-53 Controls'!$1:$923,3,FALSE)</f>
        <v>AC-16</v>
      </c>
      <c r="E775" s="13" t="str">
        <f>TRIM(VLOOKUP(G775,'Ref-ALL NIST 800-53 Controls'!A:F,6,FALSE))</f>
        <v>MAINTENANCE OF ATTRIBUTE ASSOCIATIONS BY INFORMATION SYSTEM</v>
      </c>
      <c r="F775" s="55">
        <f>VLOOKUP(G775,'Ref-ALL NIST 800-53 Controls'!$1:$923,4,FALSE)</f>
        <v>3</v>
      </c>
      <c r="G775" s="2" t="s">
        <v>2614</v>
      </c>
      <c r="I775" s="2" t="s">
        <v>3061</v>
      </c>
      <c r="K775" s="13" t="str">
        <f>_xlfn.IFNA(VLOOKUP(G775,'Ref-LI-SaaS Baseline'!$D$2:$G$128,3,FALSE),"")</f>
        <v/>
      </c>
      <c r="L775" s="2" t="s">
        <v>3061</v>
      </c>
      <c r="N775" s="2" t="s">
        <v>3061</v>
      </c>
      <c r="Q775" s="13" t="s">
        <v>3061</v>
      </c>
    </row>
    <row r="776" spans="1:17">
      <c r="A776" s="13" t="str">
        <f t="shared" si="72"/>
        <v>AC</v>
      </c>
      <c r="B776" s="2" t="str">
        <f>VLOOKUP(A776,'Ref-Families'!A:B,2,FALSE)</f>
        <v xml:space="preserve"> Access Control</v>
      </c>
      <c r="C776" s="13" t="str">
        <f>TRIM(VLOOKUP(G776,'Ref-ALL NIST 800-53 Controls'!A:F,5,FALSE))</f>
        <v>SECURITY ATTRIBUTES</v>
      </c>
      <c r="D776" s="2" t="str">
        <f>VLOOKUP(G776,'Ref-ALL NIST 800-53 Controls'!$1:$923,3,FALSE)</f>
        <v>AC-16</v>
      </c>
      <c r="E776" s="13" t="str">
        <f>TRIM(VLOOKUP(G776,'Ref-ALL NIST 800-53 Controls'!A:F,6,FALSE))</f>
        <v>ASSOCIATION OF ATTRIBUTES BY AUTHORIZED INDIVIDUALS</v>
      </c>
      <c r="F776" s="55">
        <f>VLOOKUP(G776,'Ref-ALL NIST 800-53 Controls'!$1:$923,4,FALSE)</f>
        <v>4</v>
      </c>
      <c r="G776" s="2" t="s">
        <v>2615</v>
      </c>
      <c r="I776" s="2" t="s">
        <v>3061</v>
      </c>
      <c r="K776" s="13" t="str">
        <f>_xlfn.IFNA(VLOOKUP(G776,'Ref-LI-SaaS Baseline'!$D$2:$G$128,3,FALSE),"")</f>
        <v/>
      </c>
      <c r="L776" s="2" t="s">
        <v>3061</v>
      </c>
      <c r="N776" s="2" t="s">
        <v>3061</v>
      </c>
      <c r="Q776" s="13" t="s">
        <v>3061</v>
      </c>
    </row>
    <row r="777" spans="1:17">
      <c r="A777" s="13" t="str">
        <f t="shared" si="72"/>
        <v>AC</v>
      </c>
      <c r="B777" s="2" t="str">
        <f>VLOOKUP(A777,'Ref-Families'!A:B,2,FALSE)</f>
        <v xml:space="preserve"> Access Control</v>
      </c>
      <c r="C777" s="13" t="str">
        <f>TRIM(VLOOKUP(G777,'Ref-ALL NIST 800-53 Controls'!A:F,5,FALSE))</f>
        <v>SECURITY ATTRIBUTES</v>
      </c>
      <c r="D777" s="2" t="str">
        <f>VLOOKUP(G777,'Ref-ALL NIST 800-53 Controls'!$1:$923,3,FALSE)</f>
        <v>AC-16</v>
      </c>
      <c r="E777" s="13" t="str">
        <f>TRIM(VLOOKUP(G777,'Ref-ALL NIST 800-53 Controls'!A:F,6,FALSE))</f>
        <v>ATTRIBUTE DISPLAYS FOR OUTPUT DEVICES</v>
      </c>
      <c r="F777" s="55">
        <f>VLOOKUP(G777,'Ref-ALL NIST 800-53 Controls'!$1:$923,4,FALSE)</f>
        <v>5</v>
      </c>
      <c r="G777" s="2" t="s">
        <v>2616</v>
      </c>
      <c r="I777" s="2" t="s">
        <v>3061</v>
      </c>
      <c r="K777" s="13" t="str">
        <f>_xlfn.IFNA(VLOOKUP(G777,'Ref-LI-SaaS Baseline'!$D$2:$G$128,3,FALSE),"")</f>
        <v/>
      </c>
      <c r="L777" s="2" t="s">
        <v>3061</v>
      </c>
      <c r="N777" s="2" t="s">
        <v>3061</v>
      </c>
      <c r="Q777" s="13" t="s">
        <v>3061</v>
      </c>
    </row>
    <row r="778" spans="1:17">
      <c r="A778" s="13" t="str">
        <f t="shared" si="72"/>
        <v>AC</v>
      </c>
      <c r="B778" s="2" t="str">
        <f>VLOOKUP(A778,'Ref-Families'!A:B,2,FALSE)</f>
        <v xml:space="preserve"> Access Control</v>
      </c>
      <c r="C778" s="13" t="str">
        <f>TRIM(VLOOKUP(G778,'Ref-ALL NIST 800-53 Controls'!A:F,5,FALSE))</f>
        <v>SECURITY ATTRIBUTES</v>
      </c>
      <c r="D778" s="2" t="str">
        <f>VLOOKUP(G778,'Ref-ALL NIST 800-53 Controls'!$1:$923,3,FALSE)</f>
        <v>AC-16</v>
      </c>
      <c r="E778" s="13" t="str">
        <f>TRIM(VLOOKUP(G778,'Ref-ALL NIST 800-53 Controls'!A:F,6,FALSE))</f>
        <v>MAINTENANCE OF ATTRIBUTE ASSOCIATION BY ORGANIZATION</v>
      </c>
      <c r="F778" s="55">
        <f>VLOOKUP(G778,'Ref-ALL NIST 800-53 Controls'!$1:$923,4,FALSE)</f>
        <v>6</v>
      </c>
      <c r="G778" s="2" t="s">
        <v>2617</v>
      </c>
      <c r="I778" s="2" t="s">
        <v>3061</v>
      </c>
      <c r="K778" s="13" t="str">
        <f>_xlfn.IFNA(VLOOKUP(G778,'Ref-LI-SaaS Baseline'!$D$2:$G$128,3,FALSE),"")</f>
        <v/>
      </c>
      <c r="L778" s="2" t="s">
        <v>3061</v>
      </c>
      <c r="N778" s="2" t="s">
        <v>3061</v>
      </c>
      <c r="Q778" s="13" t="s">
        <v>3061</v>
      </c>
    </row>
    <row r="779" spans="1:17">
      <c r="A779" s="13" t="str">
        <f t="shared" si="72"/>
        <v>AC</v>
      </c>
      <c r="B779" s="2" t="str">
        <f>VLOOKUP(A779,'Ref-Families'!A:B,2,FALSE)</f>
        <v xml:space="preserve"> Access Control</v>
      </c>
      <c r="C779" s="13" t="str">
        <f>TRIM(VLOOKUP(G779,'Ref-ALL NIST 800-53 Controls'!A:F,5,FALSE))</f>
        <v>SECURITY ATTRIBUTES</v>
      </c>
      <c r="D779" s="2" t="str">
        <f>VLOOKUP(G779,'Ref-ALL NIST 800-53 Controls'!$1:$923,3,FALSE)</f>
        <v>AC-16</v>
      </c>
      <c r="E779" s="13" t="str">
        <f>TRIM(VLOOKUP(G779,'Ref-ALL NIST 800-53 Controls'!A:F,6,FALSE))</f>
        <v>CONSISTENT ATTRIBUTE INTERPRETATION</v>
      </c>
      <c r="F779" s="55">
        <f>VLOOKUP(G779,'Ref-ALL NIST 800-53 Controls'!$1:$923,4,FALSE)</f>
        <v>7</v>
      </c>
      <c r="G779" s="2" t="s">
        <v>2618</v>
      </c>
      <c r="I779" s="2" t="s">
        <v>3061</v>
      </c>
      <c r="K779" s="13" t="str">
        <f>_xlfn.IFNA(VLOOKUP(G779,'Ref-LI-SaaS Baseline'!$D$2:$G$128,3,FALSE),"")</f>
        <v/>
      </c>
      <c r="L779" s="2" t="s">
        <v>3061</v>
      </c>
      <c r="N779" s="2" t="s">
        <v>3061</v>
      </c>
      <c r="Q779" s="13" t="s">
        <v>3061</v>
      </c>
    </row>
    <row r="780" spans="1:17">
      <c r="A780" s="13" t="str">
        <f t="shared" si="72"/>
        <v>AC</v>
      </c>
      <c r="B780" s="2" t="str">
        <f>VLOOKUP(A780,'Ref-Families'!A:B,2,FALSE)</f>
        <v xml:space="preserve"> Access Control</v>
      </c>
      <c r="C780" s="13" t="str">
        <f>TRIM(VLOOKUP(G780,'Ref-ALL NIST 800-53 Controls'!A:F,5,FALSE))</f>
        <v>SECURITY ATTRIBUTES</v>
      </c>
      <c r="D780" s="2" t="str">
        <f>VLOOKUP(G780,'Ref-ALL NIST 800-53 Controls'!$1:$923,3,FALSE)</f>
        <v>AC-16</v>
      </c>
      <c r="E780" s="13" t="str">
        <f>TRIM(VLOOKUP(G780,'Ref-ALL NIST 800-53 Controls'!A:F,6,FALSE))</f>
        <v>ASSOCIATION TECHNIQUES / TECHNOLOGIES</v>
      </c>
      <c r="F780" s="55">
        <f>VLOOKUP(G780,'Ref-ALL NIST 800-53 Controls'!$1:$923,4,FALSE)</f>
        <v>8</v>
      </c>
      <c r="G780" s="2" t="s">
        <v>2619</v>
      </c>
      <c r="I780" s="2" t="s">
        <v>3061</v>
      </c>
      <c r="K780" s="13" t="str">
        <f>_xlfn.IFNA(VLOOKUP(G780,'Ref-LI-SaaS Baseline'!$D$2:$G$128,3,FALSE),"")</f>
        <v/>
      </c>
      <c r="L780" s="2" t="s">
        <v>3061</v>
      </c>
      <c r="N780" s="2" t="s">
        <v>3061</v>
      </c>
      <c r="Q780" s="13" t="s">
        <v>3061</v>
      </c>
    </row>
    <row r="781" spans="1:17">
      <c r="A781" s="13" t="str">
        <f t="shared" si="72"/>
        <v>AC</v>
      </c>
      <c r="B781" s="2" t="str">
        <f>VLOOKUP(A781,'Ref-Families'!A:B,2,FALSE)</f>
        <v xml:space="preserve"> Access Control</v>
      </c>
      <c r="C781" s="13" t="str">
        <f>TRIM(VLOOKUP(G781,'Ref-ALL NIST 800-53 Controls'!A:F,5,FALSE))</f>
        <v>SECURITY ATTRIBUTES</v>
      </c>
      <c r="D781" s="2" t="str">
        <f>VLOOKUP(G781,'Ref-ALL NIST 800-53 Controls'!$1:$923,3,FALSE)</f>
        <v>AC-16</v>
      </c>
      <c r="E781" s="13" t="str">
        <f>TRIM(VLOOKUP(G781,'Ref-ALL NIST 800-53 Controls'!A:F,6,FALSE))</f>
        <v>ATTRIBUTE REASSIGNMENT</v>
      </c>
      <c r="F781" s="55">
        <f>VLOOKUP(G781,'Ref-ALL NIST 800-53 Controls'!$1:$923,4,FALSE)</f>
        <v>9</v>
      </c>
      <c r="G781" s="2" t="s">
        <v>2620</v>
      </c>
      <c r="I781" s="2" t="s">
        <v>3061</v>
      </c>
      <c r="K781" s="13" t="str">
        <f>_xlfn.IFNA(VLOOKUP(G781,'Ref-LI-SaaS Baseline'!$D$2:$G$128,3,FALSE),"")</f>
        <v/>
      </c>
      <c r="L781" s="2" t="s">
        <v>3061</v>
      </c>
      <c r="N781" s="2" t="s">
        <v>3061</v>
      </c>
      <c r="Q781" s="13" t="s">
        <v>3061</v>
      </c>
    </row>
    <row r="782" spans="1:17">
      <c r="A782" s="13" t="str">
        <f t="shared" si="72"/>
        <v>AC</v>
      </c>
      <c r="B782" s="2" t="str">
        <f>VLOOKUP(A782,'Ref-Families'!A:B,2,FALSE)</f>
        <v xml:space="preserve"> Access Control</v>
      </c>
      <c r="C782" s="13" t="str">
        <f>TRIM(VLOOKUP(G782,'Ref-ALL NIST 800-53 Controls'!A:F,5,FALSE))</f>
        <v>SECURITY ATTRIBUTES</v>
      </c>
      <c r="D782" s="2" t="str">
        <f>VLOOKUP(G782,'Ref-ALL NIST 800-53 Controls'!$1:$923,3,FALSE)</f>
        <v>AC-16</v>
      </c>
      <c r="E782" s="13" t="str">
        <f>TRIM(VLOOKUP(G782,'Ref-ALL NIST 800-53 Controls'!A:F,6,FALSE))</f>
        <v>ATTRIBUTE CONFIGURATION BY AUTHORIZED INDIVIDUALS</v>
      </c>
      <c r="F782" s="55">
        <f>VLOOKUP(G782,'Ref-ALL NIST 800-53 Controls'!$1:$923,4,FALSE)</f>
        <v>10</v>
      </c>
      <c r="G782" s="2" t="s">
        <v>2621</v>
      </c>
      <c r="I782" s="2" t="s">
        <v>3061</v>
      </c>
      <c r="K782" s="13" t="str">
        <f>_xlfn.IFNA(VLOOKUP(G782,'Ref-LI-SaaS Baseline'!$D$2:$G$128,3,FALSE),"")</f>
        <v/>
      </c>
      <c r="L782" s="2" t="s">
        <v>3061</v>
      </c>
      <c r="N782" s="2" t="s">
        <v>3061</v>
      </c>
      <c r="Q782" s="13" t="s">
        <v>3061</v>
      </c>
    </row>
    <row r="783" spans="1:17">
      <c r="A783" s="13" t="str">
        <f t="shared" si="72"/>
        <v>AC</v>
      </c>
      <c r="B783" s="2" t="str">
        <f>VLOOKUP(A783,'Ref-Families'!A:B,2,FALSE)</f>
        <v xml:space="preserve"> Access Control</v>
      </c>
      <c r="C783" s="13" t="str">
        <f>TRIM(VLOOKUP(G783,'Ref-ALL NIST 800-53 Controls'!A:F,5,FALSE))</f>
        <v>DATA MINING PROTECTION</v>
      </c>
      <c r="D783" s="2" t="str">
        <f>VLOOKUP(G783,'Ref-ALL NIST 800-53 Controls'!$1:$923,3,FALSE)</f>
        <v>AC-23</v>
      </c>
      <c r="E783" s="13" t="str">
        <f>TRIM(VLOOKUP(G783,'Ref-ALL NIST 800-53 Controls'!A:F,6,FALSE))</f>
        <v/>
      </c>
      <c r="F783" s="55">
        <f>VLOOKUP(G783,'Ref-ALL NIST 800-53 Controls'!$1:$923,4,FALSE)</f>
        <v>0</v>
      </c>
      <c r="G783" s="2" t="s">
        <v>2635</v>
      </c>
      <c r="I783" s="2" t="s">
        <v>3061</v>
      </c>
      <c r="K783" s="13" t="str">
        <f>_xlfn.IFNA(VLOOKUP(G783,'Ref-LI-SaaS Baseline'!$D$2:$G$128,3,FALSE),"")</f>
        <v/>
      </c>
      <c r="L783" s="2" t="s">
        <v>3061</v>
      </c>
      <c r="N783" s="2" t="s">
        <v>3061</v>
      </c>
      <c r="Q783" s="13" t="s">
        <v>3061</v>
      </c>
    </row>
    <row r="784" spans="1:17">
      <c r="A784" s="13" t="str">
        <f t="shared" si="72"/>
        <v>AC</v>
      </c>
      <c r="B784" s="2" t="str">
        <f>VLOOKUP(A784,'Ref-Families'!A:B,2,FALSE)</f>
        <v xml:space="preserve"> Access Control</v>
      </c>
      <c r="C784" s="13" t="str">
        <f>TRIM(VLOOKUP(G784,'Ref-ALL NIST 800-53 Controls'!A:F,5,FALSE))</f>
        <v>ACCESS CONTROL DECISIONS</v>
      </c>
      <c r="D784" s="2" t="str">
        <f>VLOOKUP(G784,'Ref-ALL NIST 800-53 Controls'!$1:$923,3,FALSE)</f>
        <v>AC-24</v>
      </c>
      <c r="E784" s="13" t="str">
        <f>TRIM(VLOOKUP(G784,'Ref-ALL NIST 800-53 Controls'!A:F,6,FALSE))</f>
        <v/>
      </c>
      <c r="F784" s="55">
        <f>VLOOKUP(G784,'Ref-ALL NIST 800-53 Controls'!$1:$923,4,FALSE)</f>
        <v>0</v>
      </c>
      <c r="G784" s="2" t="s">
        <v>2636</v>
      </c>
      <c r="I784" s="2" t="s">
        <v>3061</v>
      </c>
      <c r="K784" s="13" t="str">
        <f>_xlfn.IFNA(VLOOKUP(G784,'Ref-LI-SaaS Baseline'!$D$2:$G$128,3,FALSE),"")</f>
        <v/>
      </c>
      <c r="L784" s="2" t="s">
        <v>3061</v>
      </c>
      <c r="N784" s="2" t="s">
        <v>3061</v>
      </c>
      <c r="Q784" s="13" t="s">
        <v>3061</v>
      </c>
    </row>
    <row r="785" spans="1:17">
      <c r="A785" s="13" t="str">
        <f t="shared" si="72"/>
        <v>AC</v>
      </c>
      <c r="B785" s="2" t="str">
        <f>VLOOKUP(A785,'Ref-Families'!A:B,2,FALSE)</f>
        <v xml:space="preserve"> Access Control</v>
      </c>
      <c r="C785" s="13" t="str">
        <f>TRIM(VLOOKUP(G785,'Ref-ALL NIST 800-53 Controls'!A:F,5,FALSE))</f>
        <v>ACCESS CONTROL DECISIONS</v>
      </c>
      <c r="D785" s="2" t="str">
        <f>VLOOKUP(G785,'Ref-ALL NIST 800-53 Controls'!$1:$923,3,FALSE)</f>
        <v>AC-24</v>
      </c>
      <c r="E785" s="13" t="str">
        <f>TRIM(VLOOKUP(G785,'Ref-ALL NIST 800-53 Controls'!A:F,6,FALSE))</f>
        <v>TRANSMIT ACCESS AUTHORIZATION INFORMATION</v>
      </c>
      <c r="F785" s="55">
        <f>VLOOKUP(G785,'Ref-ALL NIST 800-53 Controls'!$1:$923,4,FALSE)</f>
        <v>1</v>
      </c>
      <c r="G785" s="2" t="s">
        <v>2637</v>
      </c>
      <c r="I785" s="2" t="s">
        <v>3061</v>
      </c>
      <c r="K785" s="13" t="str">
        <f>_xlfn.IFNA(VLOOKUP(G785,'Ref-LI-SaaS Baseline'!$D$2:$G$128,3,FALSE),"")</f>
        <v/>
      </c>
      <c r="L785" s="2" t="s">
        <v>3061</v>
      </c>
      <c r="N785" s="2" t="s">
        <v>3061</v>
      </c>
      <c r="Q785" s="13" t="s">
        <v>3061</v>
      </c>
    </row>
    <row r="786" spans="1:17">
      <c r="A786" s="13" t="str">
        <f t="shared" si="72"/>
        <v>AC</v>
      </c>
      <c r="B786" s="2" t="str">
        <f>VLOOKUP(A786,'Ref-Families'!A:B,2,FALSE)</f>
        <v xml:space="preserve"> Access Control</v>
      </c>
      <c r="C786" s="13" t="str">
        <f>TRIM(VLOOKUP(G786,'Ref-ALL NIST 800-53 Controls'!A:F,5,FALSE))</f>
        <v>ACCESS CONTROL DECISIONS</v>
      </c>
      <c r="D786" s="2" t="str">
        <f>VLOOKUP(G786,'Ref-ALL NIST 800-53 Controls'!$1:$923,3,FALSE)</f>
        <v>AC-24</v>
      </c>
      <c r="E786" s="13" t="str">
        <f>TRIM(VLOOKUP(G786,'Ref-ALL NIST 800-53 Controls'!A:F,6,FALSE))</f>
        <v>NO USER OR PROCESS IDENTITY</v>
      </c>
      <c r="F786" s="55">
        <f>VLOOKUP(G786,'Ref-ALL NIST 800-53 Controls'!$1:$923,4,FALSE)</f>
        <v>2</v>
      </c>
      <c r="G786" s="2" t="s">
        <v>2638</v>
      </c>
      <c r="I786" s="2" t="s">
        <v>3061</v>
      </c>
      <c r="K786" s="13" t="str">
        <f>_xlfn.IFNA(VLOOKUP(G786,'Ref-LI-SaaS Baseline'!$D$2:$G$128,3,FALSE),"")</f>
        <v/>
      </c>
      <c r="L786" s="2" t="s">
        <v>3061</v>
      </c>
      <c r="N786" s="2" t="s">
        <v>3061</v>
      </c>
      <c r="Q786" s="13" t="s">
        <v>3061</v>
      </c>
    </row>
    <row r="787" spans="1:17">
      <c r="A787" s="13" t="str">
        <f t="shared" si="72"/>
        <v>AC</v>
      </c>
      <c r="B787" s="2" t="str">
        <f>VLOOKUP(A787,'Ref-Families'!A:B,2,FALSE)</f>
        <v xml:space="preserve"> Access Control</v>
      </c>
      <c r="C787" s="13" t="str">
        <f>TRIM(VLOOKUP(G787,'Ref-ALL NIST 800-53 Controls'!A:F,5,FALSE))</f>
        <v>REFERENCE MONITOR</v>
      </c>
      <c r="D787" s="2" t="str">
        <f>VLOOKUP(G787,'Ref-ALL NIST 800-53 Controls'!$1:$923,3,FALSE)</f>
        <v>AC-25</v>
      </c>
      <c r="E787" s="13" t="str">
        <f>TRIM(VLOOKUP(G787,'Ref-ALL NIST 800-53 Controls'!A:F,6,FALSE))</f>
        <v/>
      </c>
      <c r="F787" s="55">
        <f>VLOOKUP(G787,'Ref-ALL NIST 800-53 Controls'!$1:$923,4,FALSE)</f>
        <v>0</v>
      </c>
      <c r="G787" s="2" t="s">
        <v>2639</v>
      </c>
      <c r="I787" s="2" t="s">
        <v>3061</v>
      </c>
      <c r="K787" s="13" t="str">
        <f>_xlfn.IFNA(VLOOKUP(G787,'Ref-LI-SaaS Baseline'!$D$2:$G$128,3,FALSE),"")</f>
        <v/>
      </c>
      <c r="L787" s="2" t="s">
        <v>3061</v>
      </c>
      <c r="N787" s="2" t="s">
        <v>3061</v>
      </c>
      <c r="Q787" s="13" t="s">
        <v>3061</v>
      </c>
    </row>
    <row r="788" spans="1:17">
      <c r="A788" s="13" t="str">
        <f t="shared" si="72"/>
        <v>AT</v>
      </c>
      <c r="B788" s="2" t="str">
        <f>VLOOKUP(A788,'Ref-Families'!A:B,2,FALSE)</f>
        <v xml:space="preserve"> Awareness and Training</v>
      </c>
      <c r="C788" s="13" t="str">
        <f>TRIM(VLOOKUP(G788,'Ref-ALL NIST 800-53 Controls'!A:F,5,FALSE))</f>
        <v>CONTACTS WITH SECURITY GROUPS AND ASSOCIATIONS</v>
      </c>
      <c r="D788" s="2" t="str">
        <f>VLOOKUP(G788,'Ref-ALL NIST 800-53 Controls'!$1:$923,3,FALSE)</f>
        <v>AT-5</v>
      </c>
      <c r="E788" s="13" t="str">
        <f>TRIM(VLOOKUP(G788,'Ref-ALL NIST 800-53 Controls'!A:F,6,FALSE))</f>
        <v/>
      </c>
      <c r="F788" s="55">
        <f>VLOOKUP(G788,'Ref-ALL NIST 800-53 Controls'!$1:$923,4,FALSE)</f>
        <v>0</v>
      </c>
      <c r="G788" s="2" t="s">
        <v>2643</v>
      </c>
      <c r="I788" s="2" t="s">
        <v>3061</v>
      </c>
      <c r="K788" s="13" t="str">
        <f>_xlfn.IFNA(VLOOKUP(G788,'Ref-LI-SaaS Baseline'!$D$2:$G$128,3,FALSE),"")</f>
        <v/>
      </c>
      <c r="L788" s="2" t="s">
        <v>3061</v>
      </c>
      <c r="N788" s="2" t="s">
        <v>3061</v>
      </c>
      <c r="Q788" s="13" t="s">
        <v>3061</v>
      </c>
    </row>
    <row r="789" spans="1:17">
      <c r="A789" s="13" t="str">
        <f t="shared" si="72"/>
        <v>AU</v>
      </c>
      <c r="B789" s="2" t="str">
        <f>VLOOKUP(A789,'Ref-Families'!A:B,2,FALSE)</f>
        <v xml:space="preserve"> Audit and Accountability</v>
      </c>
      <c r="C789" s="13" t="str">
        <f>TRIM(VLOOKUP(G789,'Ref-ALL NIST 800-53 Controls'!A:F,5,FALSE))</f>
        <v>MONITORING FOR INFORMATION DISCLOSURE</v>
      </c>
      <c r="D789" s="2" t="str">
        <f>VLOOKUP(G789,'Ref-ALL NIST 800-53 Controls'!$1:$923,3,FALSE)</f>
        <v>AU-13</v>
      </c>
      <c r="E789" s="13" t="str">
        <f>TRIM(VLOOKUP(G789,'Ref-ALL NIST 800-53 Controls'!A:F,6,FALSE))</f>
        <v/>
      </c>
      <c r="F789" s="55">
        <f>VLOOKUP(G789,'Ref-ALL NIST 800-53 Controls'!$1:$923,4,FALSE)</f>
        <v>0</v>
      </c>
      <c r="G789" s="2" t="s">
        <v>2665</v>
      </c>
      <c r="I789" s="2" t="s">
        <v>3061</v>
      </c>
      <c r="K789" s="13" t="str">
        <f>_xlfn.IFNA(VLOOKUP(G789,'Ref-LI-SaaS Baseline'!$D$2:$G$128,3,FALSE),"")</f>
        <v/>
      </c>
      <c r="L789" s="2" t="s">
        <v>3061</v>
      </c>
      <c r="N789" s="2" t="s">
        <v>3061</v>
      </c>
      <c r="Q789" s="13" t="s">
        <v>3061</v>
      </c>
    </row>
    <row r="790" spans="1:17">
      <c r="A790" s="13" t="str">
        <f t="shared" si="72"/>
        <v>AU</v>
      </c>
      <c r="B790" s="2" t="str">
        <f>VLOOKUP(A790,'Ref-Families'!A:B,2,FALSE)</f>
        <v xml:space="preserve"> Audit and Accountability</v>
      </c>
      <c r="C790" s="13" t="str">
        <f>TRIM(VLOOKUP(G790,'Ref-ALL NIST 800-53 Controls'!A:F,5,FALSE))</f>
        <v>MONITORING FOR INFORMATION DISCLOSURE</v>
      </c>
      <c r="D790" s="2" t="str">
        <f>VLOOKUP(G790,'Ref-ALL NIST 800-53 Controls'!$1:$923,3,FALSE)</f>
        <v>AU-13</v>
      </c>
      <c r="E790" s="13" t="str">
        <f>TRIM(VLOOKUP(G790,'Ref-ALL NIST 800-53 Controls'!A:F,6,FALSE))</f>
        <v>USE OF AUTOMATED TOOLS</v>
      </c>
      <c r="F790" s="55">
        <f>VLOOKUP(G790,'Ref-ALL NIST 800-53 Controls'!$1:$923,4,FALSE)</f>
        <v>1</v>
      </c>
      <c r="G790" s="2" t="s">
        <v>2666</v>
      </c>
      <c r="I790" s="2" t="s">
        <v>3061</v>
      </c>
      <c r="K790" s="13" t="str">
        <f>_xlfn.IFNA(VLOOKUP(G790,'Ref-LI-SaaS Baseline'!$D$2:$G$128,3,FALSE),"")</f>
        <v/>
      </c>
      <c r="L790" s="2" t="s">
        <v>3061</v>
      </c>
      <c r="N790" s="2" t="s">
        <v>3061</v>
      </c>
      <c r="Q790" s="13" t="s">
        <v>3061</v>
      </c>
    </row>
    <row r="791" spans="1:17">
      <c r="A791" s="13" t="str">
        <f t="shared" si="72"/>
        <v>AU</v>
      </c>
      <c r="B791" s="2" t="str">
        <f>VLOOKUP(A791,'Ref-Families'!A:B,2,FALSE)</f>
        <v xml:space="preserve"> Audit and Accountability</v>
      </c>
      <c r="C791" s="13" t="str">
        <f>TRIM(VLOOKUP(G791,'Ref-ALL NIST 800-53 Controls'!A:F,5,FALSE))</f>
        <v>MONITORING FOR INFORMATION DISCLOSURE</v>
      </c>
      <c r="D791" s="2" t="str">
        <f>VLOOKUP(G791,'Ref-ALL NIST 800-53 Controls'!$1:$923,3,FALSE)</f>
        <v>AU-13</v>
      </c>
      <c r="E791" s="13" t="str">
        <f>TRIM(VLOOKUP(G791,'Ref-ALL NIST 800-53 Controls'!A:F,6,FALSE))</f>
        <v>REVIEW OF MONITORED SITES</v>
      </c>
      <c r="F791" s="55">
        <f>VLOOKUP(G791,'Ref-ALL NIST 800-53 Controls'!$1:$923,4,FALSE)</f>
        <v>2</v>
      </c>
      <c r="G791" s="2" t="s">
        <v>2667</v>
      </c>
      <c r="I791" s="2" t="s">
        <v>3061</v>
      </c>
      <c r="K791" s="13" t="str">
        <f>_xlfn.IFNA(VLOOKUP(G791,'Ref-LI-SaaS Baseline'!$D$2:$G$128,3,FALSE),"")</f>
        <v/>
      </c>
      <c r="L791" s="2" t="s">
        <v>3061</v>
      </c>
      <c r="N791" s="2" t="s">
        <v>3061</v>
      </c>
      <c r="Q791" s="13" t="s">
        <v>3061</v>
      </c>
    </row>
    <row r="792" spans="1:17">
      <c r="A792" s="13" t="str">
        <f t="shared" si="72"/>
        <v>AU</v>
      </c>
      <c r="B792" s="2" t="str">
        <f>VLOOKUP(A792,'Ref-Families'!A:B,2,FALSE)</f>
        <v xml:space="preserve"> Audit and Accountability</v>
      </c>
      <c r="C792" s="13" t="str">
        <f>TRIM(VLOOKUP(G792,'Ref-ALL NIST 800-53 Controls'!A:F,5,FALSE))</f>
        <v>SESSION AUDIT</v>
      </c>
      <c r="D792" s="2" t="str">
        <f>VLOOKUP(G792,'Ref-ALL NIST 800-53 Controls'!$1:$923,3,FALSE)</f>
        <v>AU-14</v>
      </c>
      <c r="E792" s="13" t="str">
        <f>TRIM(VLOOKUP(G792,'Ref-ALL NIST 800-53 Controls'!A:F,6,FALSE))</f>
        <v/>
      </c>
      <c r="F792" s="55">
        <f>VLOOKUP(G792,'Ref-ALL NIST 800-53 Controls'!$1:$923,4,FALSE)</f>
        <v>0</v>
      </c>
      <c r="G792" s="2" t="s">
        <v>2668</v>
      </c>
      <c r="I792" s="2" t="s">
        <v>3061</v>
      </c>
      <c r="K792" s="13" t="str">
        <f>_xlfn.IFNA(VLOOKUP(G792,'Ref-LI-SaaS Baseline'!$D$2:$G$128,3,FALSE),"")</f>
        <v/>
      </c>
      <c r="L792" s="2" t="s">
        <v>3061</v>
      </c>
      <c r="N792" s="2" t="s">
        <v>3061</v>
      </c>
      <c r="Q792" s="13" t="s">
        <v>3061</v>
      </c>
    </row>
    <row r="793" spans="1:17">
      <c r="A793" s="13" t="str">
        <f t="shared" si="72"/>
        <v>AU</v>
      </c>
      <c r="B793" s="2" t="str">
        <f>VLOOKUP(A793,'Ref-Families'!A:B,2,FALSE)</f>
        <v xml:space="preserve"> Audit and Accountability</v>
      </c>
      <c r="C793" s="13" t="str">
        <f>TRIM(VLOOKUP(G793,'Ref-ALL NIST 800-53 Controls'!A:F,5,FALSE))</f>
        <v>SESSION AUDIT</v>
      </c>
      <c r="D793" s="2" t="str">
        <f>VLOOKUP(G793,'Ref-ALL NIST 800-53 Controls'!$1:$923,3,FALSE)</f>
        <v>AU-14</v>
      </c>
      <c r="E793" s="13" t="str">
        <f>TRIM(VLOOKUP(G793,'Ref-ALL NIST 800-53 Controls'!A:F,6,FALSE))</f>
        <v>SYSTEM START-UP</v>
      </c>
      <c r="F793" s="55">
        <f>VLOOKUP(G793,'Ref-ALL NIST 800-53 Controls'!$1:$923,4,FALSE)</f>
        <v>1</v>
      </c>
      <c r="G793" s="2" t="s">
        <v>2669</v>
      </c>
      <c r="I793" s="2" t="s">
        <v>3061</v>
      </c>
      <c r="K793" s="13" t="str">
        <f>_xlfn.IFNA(VLOOKUP(G793,'Ref-LI-SaaS Baseline'!$D$2:$G$128,3,FALSE),"")</f>
        <v/>
      </c>
      <c r="L793" s="2" t="s">
        <v>3061</v>
      </c>
      <c r="N793" s="2" t="s">
        <v>3061</v>
      </c>
      <c r="Q793" s="13" t="s">
        <v>3061</v>
      </c>
    </row>
    <row r="794" spans="1:17">
      <c r="A794" s="13" t="str">
        <f t="shared" si="72"/>
        <v>AU</v>
      </c>
      <c r="B794" s="2" t="str">
        <f>VLOOKUP(A794,'Ref-Families'!A:B,2,FALSE)</f>
        <v xml:space="preserve"> Audit and Accountability</v>
      </c>
      <c r="C794" s="13" t="str">
        <f>TRIM(VLOOKUP(G794,'Ref-ALL NIST 800-53 Controls'!A:F,5,FALSE))</f>
        <v>SESSION AUDIT</v>
      </c>
      <c r="D794" s="2" t="str">
        <f>VLOOKUP(G794,'Ref-ALL NIST 800-53 Controls'!$1:$923,3,FALSE)</f>
        <v>AU-14</v>
      </c>
      <c r="E794" s="13" t="str">
        <f>TRIM(VLOOKUP(G794,'Ref-ALL NIST 800-53 Controls'!A:F,6,FALSE))</f>
        <v>CAPTURE/RECORD AND LOG CONTENT</v>
      </c>
      <c r="F794" s="55">
        <f>VLOOKUP(G794,'Ref-ALL NIST 800-53 Controls'!$1:$923,4,FALSE)</f>
        <v>2</v>
      </c>
      <c r="G794" s="2" t="s">
        <v>2670</v>
      </c>
      <c r="I794" s="2" t="s">
        <v>3061</v>
      </c>
      <c r="K794" s="13" t="str">
        <f>_xlfn.IFNA(VLOOKUP(G794,'Ref-LI-SaaS Baseline'!$D$2:$G$128,3,FALSE),"")</f>
        <v/>
      </c>
      <c r="L794" s="2" t="s">
        <v>3061</v>
      </c>
      <c r="N794" s="2" t="s">
        <v>3061</v>
      </c>
      <c r="Q794" s="13" t="s">
        <v>3061</v>
      </c>
    </row>
    <row r="795" spans="1:17">
      <c r="A795" s="13" t="str">
        <f t="shared" si="72"/>
        <v>AU</v>
      </c>
      <c r="B795" s="2" t="str">
        <f>VLOOKUP(A795,'Ref-Families'!A:B,2,FALSE)</f>
        <v xml:space="preserve"> Audit and Accountability</v>
      </c>
      <c r="C795" s="13" t="str">
        <f>TRIM(VLOOKUP(G795,'Ref-ALL NIST 800-53 Controls'!A:F,5,FALSE))</f>
        <v>SESSION AUDIT</v>
      </c>
      <c r="D795" s="2" t="str">
        <f>VLOOKUP(G795,'Ref-ALL NIST 800-53 Controls'!$1:$923,3,FALSE)</f>
        <v>AU-14</v>
      </c>
      <c r="E795" s="13" t="str">
        <f>TRIM(VLOOKUP(G795,'Ref-ALL NIST 800-53 Controls'!A:F,6,FALSE))</f>
        <v>REMOTE VIEWING / LISTENING</v>
      </c>
      <c r="F795" s="55">
        <f>VLOOKUP(G795,'Ref-ALL NIST 800-53 Controls'!$1:$923,4,FALSE)</f>
        <v>3</v>
      </c>
      <c r="G795" s="2" t="s">
        <v>2671</v>
      </c>
      <c r="I795" s="2" t="s">
        <v>3061</v>
      </c>
      <c r="K795" s="13" t="str">
        <f>_xlfn.IFNA(VLOOKUP(G795,'Ref-LI-SaaS Baseline'!$D$2:$G$128,3,FALSE),"")</f>
        <v/>
      </c>
      <c r="L795" s="2" t="s">
        <v>3061</v>
      </c>
      <c r="N795" s="2" t="s">
        <v>3061</v>
      </c>
      <c r="Q795" s="13" t="s">
        <v>3061</v>
      </c>
    </row>
    <row r="796" spans="1:17">
      <c r="A796" s="13" t="str">
        <f t="shared" si="72"/>
        <v>AU</v>
      </c>
      <c r="B796" s="2" t="str">
        <f>VLOOKUP(A796,'Ref-Families'!A:B,2,FALSE)</f>
        <v xml:space="preserve"> Audit and Accountability</v>
      </c>
      <c r="C796" s="13" t="str">
        <f>TRIM(VLOOKUP(G796,'Ref-ALL NIST 800-53 Controls'!A:F,5,FALSE))</f>
        <v>ALTERNATE AUDIT CAPABILITY</v>
      </c>
      <c r="D796" s="2" t="str">
        <f>VLOOKUP(G796,'Ref-ALL NIST 800-53 Controls'!$1:$923,3,FALSE)</f>
        <v>AU-15</v>
      </c>
      <c r="E796" s="13" t="str">
        <f>TRIM(VLOOKUP(G796,'Ref-ALL NIST 800-53 Controls'!A:F,6,FALSE))</f>
        <v/>
      </c>
      <c r="F796" s="55">
        <f>VLOOKUP(G796,'Ref-ALL NIST 800-53 Controls'!$1:$923,4,FALSE)</f>
        <v>0</v>
      </c>
      <c r="G796" s="2" t="s">
        <v>2672</v>
      </c>
      <c r="I796" s="2" t="s">
        <v>3061</v>
      </c>
      <c r="K796" s="13" t="str">
        <f>_xlfn.IFNA(VLOOKUP(G796,'Ref-LI-SaaS Baseline'!$D$2:$G$128,3,FALSE),"")</f>
        <v/>
      </c>
      <c r="L796" s="2" t="s">
        <v>3061</v>
      </c>
      <c r="N796" s="2" t="s">
        <v>3061</v>
      </c>
      <c r="Q796" s="13" t="s">
        <v>3061</v>
      </c>
    </row>
    <row r="797" spans="1:17">
      <c r="A797" s="13" t="str">
        <f t="shared" si="72"/>
        <v>AU</v>
      </c>
      <c r="B797" s="2" t="str">
        <f>VLOOKUP(A797,'Ref-Families'!A:B,2,FALSE)</f>
        <v xml:space="preserve"> Audit and Accountability</v>
      </c>
      <c r="C797" s="13" t="str">
        <f>TRIM(VLOOKUP(G797,'Ref-ALL NIST 800-53 Controls'!A:F,5,FALSE))</f>
        <v>CROSS-ORGANIZATIONAL AUDITING</v>
      </c>
      <c r="D797" s="2" t="str">
        <f>VLOOKUP(G797,'Ref-ALL NIST 800-53 Controls'!$1:$923,3,FALSE)</f>
        <v>AU-16</v>
      </c>
      <c r="E797" s="13" t="str">
        <f>TRIM(VLOOKUP(G797,'Ref-ALL NIST 800-53 Controls'!A:F,6,FALSE))</f>
        <v/>
      </c>
      <c r="F797" s="55">
        <f>VLOOKUP(G797,'Ref-ALL NIST 800-53 Controls'!$1:$923,4,FALSE)</f>
        <v>0</v>
      </c>
      <c r="G797" s="2" t="s">
        <v>2673</v>
      </c>
      <c r="I797" s="2" t="s">
        <v>3061</v>
      </c>
      <c r="K797" s="13" t="str">
        <f>_xlfn.IFNA(VLOOKUP(G797,'Ref-LI-SaaS Baseline'!$D$2:$G$128,3,FALSE),"")</f>
        <v/>
      </c>
      <c r="L797" s="2" t="s">
        <v>3061</v>
      </c>
      <c r="N797" s="2" t="s">
        <v>3061</v>
      </c>
      <c r="Q797" s="13" t="s">
        <v>3061</v>
      </c>
    </row>
    <row r="798" spans="1:17">
      <c r="A798" s="13" t="str">
        <f t="shared" si="72"/>
        <v>AU</v>
      </c>
      <c r="B798" s="2" t="str">
        <f>VLOOKUP(A798,'Ref-Families'!A:B,2,FALSE)</f>
        <v xml:space="preserve"> Audit and Accountability</v>
      </c>
      <c r="C798" s="13" t="str">
        <f>TRIM(VLOOKUP(G798,'Ref-ALL NIST 800-53 Controls'!A:F,5,FALSE))</f>
        <v>CROSS-ORGANIZATIONAL AUDITING</v>
      </c>
      <c r="D798" s="2" t="str">
        <f>VLOOKUP(G798,'Ref-ALL NIST 800-53 Controls'!$1:$923,3,FALSE)</f>
        <v>AU-16</v>
      </c>
      <c r="E798" s="13" t="str">
        <f>TRIM(VLOOKUP(G798,'Ref-ALL NIST 800-53 Controls'!A:F,6,FALSE))</f>
        <v>IDENTITY PRESERVATION</v>
      </c>
      <c r="F798" s="55">
        <f>VLOOKUP(G798,'Ref-ALL NIST 800-53 Controls'!$1:$923,4,FALSE)</f>
        <v>1</v>
      </c>
      <c r="G798" s="2" t="s">
        <v>2674</v>
      </c>
      <c r="I798" s="2" t="s">
        <v>3061</v>
      </c>
      <c r="K798" s="13" t="str">
        <f>_xlfn.IFNA(VLOOKUP(G798,'Ref-LI-SaaS Baseline'!$D$2:$G$128,3,FALSE),"")</f>
        <v/>
      </c>
      <c r="L798" s="2" t="s">
        <v>3061</v>
      </c>
      <c r="N798" s="2" t="s">
        <v>3061</v>
      </c>
      <c r="Q798" s="13" t="s">
        <v>3061</v>
      </c>
    </row>
    <row r="799" spans="1:17">
      <c r="A799" s="13" t="str">
        <f t="shared" si="72"/>
        <v>AU</v>
      </c>
      <c r="B799" s="2" t="str">
        <f>VLOOKUP(A799,'Ref-Families'!A:B,2,FALSE)</f>
        <v xml:space="preserve"> Audit and Accountability</v>
      </c>
      <c r="C799" s="13" t="str">
        <f>TRIM(VLOOKUP(G799,'Ref-ALL NIST 800-53 Controls'!A:F,5,FALSE))</f>
        <v>CROSS-ORGANIZATIONAL AUDITING</v>
      </c>
      <c r="D799" s="2" t="str">
        <f>VLOOKUP(G799,'Ref-ALL NIST 800-53 Controls'!$1:$923,3,FALSE)</f>
        <v>AU-16</v>
      </c>
      <c r="E799" s="13" t="str">
        <f>TRIM(VLOOKUP(G799,'Ref-ALL NIST 800-53 Controls'!A:F,6,FALSE))</f>
        <v>SHARING OF AUDIT INFORMATION</v>
      </c>
      <c r="F799" s="55">
        <f>VLOOKUP(G799,'Ref-ALL NIST 800-53 Controls'!$1:$923,4,FALSE)</f>
        <v>2</v>
      </c>
      <c r="G799" s="2" t="s">
        <v>2675</v>
      </c>
      <c r="I799" s="2" t="s">
        <v>3061</v>
      </c>
      <c r="K799" s="13" t="str">
        <f>_xlfn.IFNA(VLOOKUP(G799,'Ref-LI-SaaS Baseline'!$D$2:$G$128,3,FALSE),"")</f>
        <v/>
      </c>
      <c r="L799" s="2" t="s">
        <v>3061</v>
      </c>
      <c r="N799" s="2" t="s">
        <v>3061</v>
      </c>
      <c r="Q799" s="13" t="s">
        <v>3061</v>
      </c>
    </row>
    <row r="800" spans="1:17">
      <c r="A800" s="13" t="str">
        <f t="shared" si="72"/>
        <v>CA</v>
      </c>
      <c r="B800" s="2" t="str">
        <f>VLOOKUP(A800,'Ref-Families'!A:B,2,FALSE)</f>
        <v xml:space="preserve"> Security Assessment and Authorization</v>
      </c>
      <c r="C800" s="13" t="str">
        <f>TRIM(VLOOKUP(G800,'Ref-ALL NIST 800-53 Controls'!A:F,5,FALSE))</f>
        <v>SECURITY CERTIFICATION</v>
      </c>
      <c r="D800" s="2" t="str">
        <f>VLOOKUP(G800,'Ref-ALL NIST 800-53 Controls'!$1:$923,3,FALSE)</f>
        <v>CA-4</v>
      </c>
      <c r="E800" s="13" t="str">
        <f>TRIM(VLOOKUP(G800,'Ref-ALL NIST 800-53 Controls'!A:F,6,FALSE))</f>
        <v/>
      </c>
      <c r="F800" s="55">
        <f>VLOOKUP(G800,'Ref-ALL NIST 800-53 Controls'!$1:$923,4,FALSE)</f>
        <v>0</v>
      </c>
      <c r="G800" s="2" t="s">
        <v>2679</v>
      </c>
      <c r="I800" s="2" t="s">
        <v>3061</v>
      </c>
      <c r="K800" s="13" t="str">
        <f>_xlfn.IFNA(VLOOKUP(G800,'Ref-LI-SaaS Baseline'!$D$2:$G$128,3,FALSE),"")</f>
        <v/>
      </c>
      <c r="L800" s="2" t="s">
        <v>3061</v>
      </c>
      <c r="N800" s="2" t="s">
        <v>3061</v>
      </c>
      <c r="Q800" s="13" t="s">
        <v>3061</v>
      </c>
    </row>
    <row r="801" spans="1:17">
      <c r="A801" s="13" t="str">
        <f t="shared" si="72"/>
        <v>CP</v>
      </c>
      <c r="B801" s="2" t="str">
        <f>VLOOKUP(A801,'Ref-Families'!A:B,2,FALSE)</f>
        <v xml:space="preserve"> Contingency Planning</v>
      </c>
      <c r="C801" s="13" t="str">
        <f>TRIM(VLOOKUP(G801,'Ref-ALL NIST 800-53 Controls'!A:F,5,FALSE))</f>
        <v>CONTINGENCY PLAN UPDATE</v>
      </c>
      <c r="D801" s="2" t="str">
        <f>VLOOKUP(G801,'Ref-ALL NIST 800-53 Controls'!$1:$923,3,FALSE)</f>
        <v>CP-5</v>
      </c>
      <c r="E801" s="13" t="str">
        <f>TRIM(VLOOKUP(G801,'Ref-ALL NIST 800-53 Controls'!A:F,6,FALSE))</f>
        <v/>
      </c>
      <c r="F801" s="55">
        <f>VLOOKUP(G801,'Ref-ALL NIST 800-53 Controls'!$1:$923,4,FALSE)</f>
        <v>0</v>
      </c>
      <c r="G801" s="2" t="s">
        <v>2707</v>
      </c>
      <c r="I801" s="2" t="s">
        <v>3061</v>
      </c>
      <c r="K801" s="13" t="str">
        <f>_xlfn.IFNA(VLOOKUP(G801,'Ref-LI-SaaS Baseline'!$D$2:$G$128,3,FALSE),"")</f>
        <v/>
      </c>
      <c r="L801" s="2" t="s">
        <v>3061</v>
      </c>
      <c r="N801" s="2" t="s">
        <v>3061</v>
      </c>
      <c r="Q801" s="13" t="s">
        <v>3061</v>
      </c>
    </row>
    <row r="802" spans="1:17">
      <c r="A802" s="13" t="str">
        <f t="shared" si="72"/>
        <v>CP</v>
      </c>
      <c r="B802" s="2" t="str">
        <f>VLOOKUP(A802,'Ref-Families'!A:B,2,FALSE)</f>
        <v xml:space="preserve"> Contingency Planning</v>
      </c>
      <c r="C802" s="13" t="str">
        <f>TRIM(VLOOKUP(G802,'Ref-ALL NIST 800-53 Controls'!A:F,5,FALSE))</f>
        <v>ALTERNATE COMMUNICATIONS PROTOCOLS</v>
      </c>
      <c r="D802" s="2" t="str">
        <f>VLOOKUP(G802,'Ref-ALL NIST 800-53 Controls'!$1:$923,3,FALSE)</f>
        <v>CP-11</v>
      </c>
      <c r="E802" s="13" t="str">
        <f>TRIM(VLOOKUP(G802,'Ref-ALL NIST 800-53 Controls'!A:F,6,FALSE))</f>
        <v/>
      </c>
      <c r="F802" s="55">
        <f>VLOOKUP(G802,'Ref-ALL NIST 800-53 Controls'!$1:$923,4,FALSE)</f>
        <v>0</v>
      </c>
      <c r="G802" s="2" t="s">
        <v>2718</v>
      </c>
      <c r="I802" s="2" t="s">
        <v>3061</v>
      </c>
      <c r="K802" s="13" t="str">
        <f>_xlfn.IFNA(VLOOKUP(G802,'Ref-LI-SaaS Baseline'!$D$2:$G$128,3,FALSE),"")</f>
        <v/>
      </c>
      <c r="L802" s="2" t="s">
        <v>3061</v>
      </c>
      <c r="N802" s="2" t="s">
        <v>3061</v>
      </c>
      <c r="Q802" s="13" t="s">
        <v>3061</v>
      </c>
    </row>
    <row r="803" spans="1:17">
      <c r="A803" s="13" t="str">
        <f t="shared" si="72"/>
        <v>CP</v>
      </c>
      <c r="B803" s="2" t="str">
        <f>VLOOKUP(A803,'Ref-Families'!A:B,2,FALSE)</f>
        <v xml:space="preserve"> Contingency Planning</v>
      </c>
      <c r="C803" s="13" t="str">
        <f>TRIM(VLOOKUP(G803,'Ref-ALL NIST 800-53 Controls'!A:F,5,FALSE))</f>
        <v>SAFE MODE</v>
      </c>
      <c r="D803" s="2" t="str">
        <f>VLOOKUP(G803,'Ref-ALL NIST 800-53 Controls'!$1:$923,3,FALSE)</f>
        <v>CP-12</v>
      </c>
      <c r="E803" s="13" t="str">
        <f>TRIM(VLOOKUP(G803,'Ref-ALL NIST 800-53 Controls'!A:F,6,FALSE))</f>
        <v/>
      </c>
      <c r="F803" s="55">
        <f>VLOOKUP(G803,'Ref-ALL NIST 800-53 Controls'!$1:$923,4,FALSE)</f>
        <v>0</v>
      </c>
      <c r="G803" s="2" t="s">
        <v>2719</v>
      </c>
      <c r="I803" s="2" t="s">
        <v>3061</v>
      </c>
      <c r="K803" s="13" t="str">
        <f>_xlfn.IFNA(VLOOKUP(G803,'Ref-LI-SaaS Baseline'!$D$2:$G$128,3,FALSE),"")</f>
        <v/>
      </c>
      <c r="L803" s="2" t="s">
        <v>3061</v>
      </c>
      <c r="N803" s="2" t="s">
        <v>3061</v>
      </c>
      <c r="Q803" s="13" t="s">
        <v>3061</v>
      </c>
    </row>
    <row r="804" spans="1:17">
      <c r="A804" s="13" t="str">
        <f t="shared" si="72"/>
        <v>CP</v>
      </c>
      <c r="B804" s="2" t="str">
        <f>VLOOKUP(A804,'Ref-Families'!A:B,2,FALSE)</f>
        <v xml:space="preserve"> Contingency Planning</v>
      </c>
      <c r="C804" s="13" t="str">
        <f>TRIM(VLOOKUP(G804,'Ref-ALL NIST 800-53 Controls'!A:F,5,FALSE))</f>
        <v>ALTERNATIVE SECURITY MECHANISMS</v>
      </c>
      <c r="D804" s="2" t="str">
        <f>VLOOKUP(G804,'Ref-ALL NIST 800-53 Controls'!$1:$923,3,FALSE)</f>
        <v>CP-13</v>
      </c>
      <c r="E804" s="13" t="str">
        <f>TRIM(VLOOKUP(G804,'Ref-ALL NIST 800-53 Controls'!A:F,6,FALSE))</f>
        <v/>
      </c>
      <c r="F804" s="55">
        <f>VLOOKUP(G804,'Ref-ALL NIST 800-53 Controls'!$1:$923,4,FALSE)</f>
        <v>0</v>
      </c>
      <c r="G804" s="2" t="s">
        <v>2720</v>
      </c>
      <c r="I804" s="2" t="s">
        <v>3061</v>
      </c>
      <c r="K804" s="13" t="str">
        <f>_xlfn.IFNA(VLOOKUP(G804,'Ref-LI-SaaS Baseline'!$D$2:$G$128,3,FALSE),"")</f>
        <v/>
      </c>
      <c r="L804" s="2" t="s">
        <v>3061</v>
      </c>
      <c r="N804" s="2" t="s">
        <v>3061</v>
      </c>
      <c r="Q804" s="13" t="s">
        <v>3061</v>
      </c>
    </row>
    <row r="805" spans="1:17">
      <c r="A805" s="13" t="str">
        <f t="shared" si="72"/>
        <v>IA</v>
      </c>
      <c r="B805" s="2" t="str">
        <f>VLOOKUP(A805,'Ref-Families'!A:B,2,FALSE)</f>
        <v xml:space="preserve"> Identification and Authentication</v>
      </c>
      <c r="C805" s="13" t="str">
        <f>TRIM(VLOOKUP(G805,'Ref-ALL NIST 800-53 Controls'!A:F,5,FALSE))</f>
        <v>SERVICE IDENTIFICATION AND AUTHENTICATION</v>
      </c>
      <c r="D805" s="2" t="str">
        <f>VLOOKUP(G805,'Ref-ALL NIST 800-53 Controls'!$1:$923,3,FALSE)</f>
        <v>IA-9</v>
      </c>
      <c r="E805" s="13" t="str">
        <f>TRIM(VLOOKUP(G805,'Ref-ALL NIST 800-53 Controls'!A:F,6,FALSE))</f>
        <v/>
      </c>
      <c r="F805" s="55">
        <f>VLOOKUP(G805,'Ref-ALL NIST 800-53 Controls'!$1:$923,4,FALSE)</f>
        <v>0</v>
      </c>
      <c r="G805" s="2" t="s">
        <v>2742</v>
      </c>
      <c r="I805" s="2" t="s">
        <v>3061</v>
      </c>
      <c r="K805" s="13" t="str">
        <f>_xlfn.IFNA(VLOOKUP(G805,'Ref-LI-SaaS Baseline'!$D$2:$G$128,3,FALSE),"")</f>
        <v/>
      </c>
      <c r="L805" s="2" t="s">
        <v>3061</v>
      </c>
      <c r="N805" s="2" t="s">
        <v>3061</v>
      </c>
      <c r="Q805" s="13" t="s">
        <v>3061</v>
      </c>
    </row>
    <row r="806" spans="1:17">
      <c r="A806" s="13" t="str">
        <f t="shared" si="72"/>
        <v>IA</v>
      </c>
      <c r="B806" s="2" t="str">
        <f>VLOOKUP(A806,'Ref-Families'!A:B,2,FALSE)</f>
        <v xml:space="preserve"> Identification and Authentication</v>
      </c>
      <c r="C806" s="13" t="str">
        <f>TRIM(VLOOKUP(G806,'Ref-ALL NIST 800-53 Controls'!A:F,5,FALSE))</f>
        <v>SERVICE IDENTIFICATION AND AUTHENTICATION</v>
      </c>
      <c r="D806" s="2" t="str">
        <f>VLOOKUP(G806,'Ref-ALL NIST 800-53 Controls'!$1:$923,3,FALSE)</f>
        <v>IA-9</v>
      </c>
      <c r="E806" s="13" t="str">
        <f>TRIM(VLOOKUP(G806,'Ref-ALL NIST 800-53 Controls'!A:F,6,FALSE))</f>
        <v>INFORMATION EXCHANGE</v>
      </c>
      <c r="F806" s="55">
        <f>VLOOKUP(G806,'Ref-ALL NIST 800-53 Controls'!$1:$923,4,FALSE)</f>
        <v>1</v>
      </c>
      <c r="G806" s="2" t="s">
        <v>2743</v>
      </c>
      <c r="I806" s="2" t="s">
        <v>3061</v>
      </c>
      <c r="K806" s="13" t="str">
        <f>_xlfn.IFNA(VLOOKUP(G806,'Ref-LI-SaaS Baseline'!$D$2:$G$128,3,FALSE),"")</f>
        <v/>
      </c>
      <c r="L806" s="2" t="s">
        <v>3061</v>
      </c>
      <c r="N806" s="2" t="s">
        <v>3061</v>
      </c>
      <c r="Q806" s="13" t="s">
        <v>3061</v>
      </c>
    </row>
    <row r="807" spans="1:17">
      <c r="A807" s="13" t="str">
        <f t="shared" si="72"/>
        <v>IA</v>
      </c>
      <c r="B807" s="2" t="str">
        <f>VLOOKUP(A807,'Ref-Families'!A:B,2,FALSE)</f>
        <v xml:space="preserve"> Identification and Authentication</v>
      </c>
      <c r="C807" s="13" t="str">
        <f>TRIM(VLOOKUP(G807,'Ref-ALL NIST 800-53 Controls'!A:F,5,FALSE))</f>
        <v>SERVICE IDENTIFICATION AND AUTHENTICATION</v>
      </c>
      <c r="D807" s="2" t="str">
        <f>VLOOKUP(G807,'Ref-ALL NIST 800-53 Controls'!$1:$923,3,FALSE)</f>
        <v>IA-9</v>
      </c>
      <c r="E807" s="13" t="str">
        <f>TRIM(VLOOKUP(G807,'Ref-ALL NIST 800-53 Controls'!A:F,6,FALSE))</f>
        <v>TRANSMISSION OF DECISIONS</v>
      </c>
      <c r="F807" s="55">
        <f>VLOOKUP(G807,'Ref-ALL NIST 800-53 Controls'!$1:$923,4,FALSE)</f>
        <v>2</v>
      </c>
      <c r="G807" s="2" t="s">
        <v>2744</v>
      </c>
      <c r="I807" s="2" t="s">
        <v>3061</v>
      </c>
      <c r="K807" s="13" t="str">
        <f>_xlfn.IFNA(VLOOKUP(G807,'Ref-LI-SaaS Baseline'!$D$2:$G$128,3,FALSE),"")</f>
        <v/>
      </c>
      <c r="L807" s="2" t="s">
        <v>3061</v>
      </c>
      <c r="N807" s="2" t="s">
        <v>3061</v>
      </c>
      <c r="Q807" s="13" t="s">
        <v>3061</v>
      </c>
    </row>
    <row r="808" spans="1:17">
      <c r="A808" s="13" t="str">
        <f t="shared" si="72"/>
        <v>IA</v>
      </c>
      <c r="B808" s="2" t="str">
        <f>VLOOKUP(A808,'Ref-Families'!A:B,2,FALSE)</f>
        <v xml:space="preserve"> Identification and Authentication</v>
      </c>
      <c r="C808" s="13" t="str">
        <f>TRIM(VLOOKUP(G808,'Ref-ALL NIST 800-53 Controls'!A:F,5,FALSE))</f>
        <v>ADAPTIVE IDENTIFICATION AND AUTHENTICATION</v>
      </c>
      <c r="D808" s="2" t="str">
        <f>VLOOKUP(G808,'Ref-ALL NIST 800-53 Controls'!$1:$923,3,FALSE)</f>
        <v>IA-10</v>
      </c>
      <c r="E808" s="13" t="str">
        <f>TRIM(VLOOKUP(G808,'Ref-ALL NIST 800-53 Controls'!A:F,6,FALSE))</f>
        <v/>
      </c>
      <c r="F808" s="55">
        <f>VLOOKUP(G808,'Ref-ALL NIST 800-53 Controls'!$1:$923,4,FALSE)</f>
        <v>0</v>
      </c>
      <c r="G808" s="2" t="s">
        <v>2745</v>
      </c>
      <c r="I808" s="2" t="s">
        <v>3061</v>
      </c>
      <c r="K808" s="13" t="str">
        <f>_xlfn.IFNA(VLOOKUP(G808,'Ref-LI-SaaS Baseline'!$D$2:$G$128,3,FALSE),"")</f>
        <v/>
      </c>
      <c r="L808" s="2" t="s">
        <v>3061</v>
      </c>
      <c r="N808" s="2" t="s">
        <v>3061</v>
      </c>
      <c r="Q808" s="13" t="s">
        <v>3061</v>
      </c>
    </row>
    <row r="809" spans="1:17">
      <c r="A809" s="13" t="str">
        <f t="shared" si="72"/>
        <v>IA</v>
      </c>
      <c r="B809" s="2" t="str">
        <f>VLOOKUP(A809,'Ref-Families'!A:B,2,FALSE)</f>
        <v xml:space="preserve"> Identification and Authentication</v>
      </c>
      <c r="C809" s="13" t="str">
        <f>TRIM(VLOOKUP(G809,'Ref-ALL NIST 800-53 Controls'!A:F,5,FALSE))</f>
        <v>RE-AUTHENTICATION</v>
      </c>
      <c r="D809" s="2" t="str">
        <f>VLOOKUP(G809,'Ref-ALL NIST 800-53 Controls'!$1:$923,3,FALSE)</f>
        <v>IA-11</v>
      </c>
      <c r="E809" s="13" t="str">
        <f>TRIM(VLOOKUP(G809,'Ref-ALL NIST 800-53 Controls'!A:F,6,FALSE))</f>
        <v/>
      </c>
      <c r="F809" s="55">
        <f>VLOOKUP(G809,'Ref-ALL NIST 800-53 Controls'!$1:$923,4,FALSE)</f>
        <v>0</v>
      </c>
      <c r="G809" s="2" t="s">
        <v>2746</v>
      </c>
      <c r="I809" s="2" t="s">
        <v>3061</v>
      </c>
      <c r="K809" s="13" t="str">
        <f>_xlfn.IFNA(VLOOKUP(G809,'Ref-LI-SaaS Baseline'!$D$2:$G$128,3,FALSE),"")</f>
        <v/>
      </c>
      <c r="L809" s="2" t="s">
        <v>3061</v>
      </c>
      <c r="N809" s="2" t="s">
        <v>3061</v>
      </c>
      <c r="Q809" s="13" t="s">
        <v>3061</v>
      </c>
    </row>
    <row r="810" spans="1:17">
      <c r="A810" s="13" t="str">
        <f t="shared" si="72"/>
        <v>IR</v>
      </c>
      <c r="B810" s="2" t="str">
        <f>VLOOKUP(A810,'Ref-Families'!A:B,2,FALSE)</f>
        <v xml:space="preserve"> Incident Response</v>
      </c>
      <c r="C810" s="13" t="str">
        <f>TRIM(VLOOKUP(G810,'Ref-ALL NIST 800-53 Controls'!A:F,5,FALSE))</f>
        <v>INFORMATION SPILLAGE RESPONSE</v>
      </c>
      <c r="D810" s="2" t="str">
        <f>VLOOKUP(G810,'Ref-ALL NIST 800-53 Controls'!$1:$923,3,FALSE)</f>
        <v>IR-9</v>
      </c>
      <c r="E810" s="13" t="str">
        <f>TRIM(VLOOKUP(G810,'Ref-ALL NIST 800-53 Controls'!A:F,6,FALSE))</f>
        <v/>
      </c>
      <c r="F810" s="55">
        <f>VLOOKUP(G810,'Ref-ALL NIST 800-53 Controls'!$1:$923,4,FALSE)</f>
        <v>0</v>
      </c>
      <c r="G810" s="2" t="s">
        <v>2754</v>
      </c>
      <c r="I810" s="2" t="s">
        <v>3061</v>
      </c>
      <c r="K810" s="13" t="str">
        <f>_xlfn.IFNA(VLOOKUP(G810,'Ref-LI-SaaS Baseline'!$D$2:$G$128,3,FALSE),"")</f>
        <v>Attest</v>
      </c>
      <c r="L810" s="2" t="s">
        <v>3061</v>
      </c>
      <c r="N810" s="2" t="s">
        <v>3061</v>
      </c>
      <c r="Q810" s="13" t="s">
        <v>3061</v>
      </c>
    </row>
    <row r="811" spans="1:17">
      <c r="A811" s="13" t="str">
        <f t="shared" si="72"/>
        <v>IR</v>
      </c>
      <c r="B811" s="2" t="str">
        <f>VLOOKUP(A811,'Ref-Families'!A:B,2,FALSE)</f>
        <v xml:space="preserve"> Incident Response</v>
      </c>
      <c r="C811" s="13" t="str">
        <f>TRIM(VLOOKUP(G811,'Ref-ALL NIST 800-53 Controls'!A:F,5,FALSE))</f>
        <v>INFORMATION SPILLAGE RESPONSE</v>
      </c>
      <c r="D811" s="2" t="str">
        <f>VLOOKUP(G811,'Ref-ALL NIST 800-53 Controls'!$1:$923,3,FALSE)</f>
        <v>IR-9</v>
      </c>
      <c r="E811" s="13" t="str">
        <f>TRIM(VLOOKUP(G811,'Ref-ALL NIST 800-53 Controls'!A:F,6,FALSE))</f>
        <v>RESPONSIBLE PERSONNEL</v>
      </c>
      <c r="F811" s="55">
        <f>VLOOKUP(G811,'Ref-ALL NIST 800-53 Controls'!$1:$923,4,FALSE)</f>
        <v>1</v>
      </c>
      <c r="G811" s="2" t="s">
        <v>2755</v>
      </c>
      <c r="I811" s="2" t="s">
        <v>3061</v>
      </c>
      <c r="K811" s="13" t="str">
        <f>_xlfn.IFNA(VLOOKUP(G811,'Ref-LI-SaaS Baseline'!$D$2:$G$128,3,FALSE),"")</f>
        <v/>
      </c>
      <c r="L811" s="2" t="s">
        <v>3061</v>
      </c>
      <c r="N811" s="2" t="s">
        <v>3061</v>
      </c>
      <c r="Q811" s="13" t="s">
        <v>3061</v>
      </c>
    </row>
    <row r="812" spans="1:17">
      <c r="A812" s="13" t="str">
        <f t="shared" si="72"/>
        <v>IR</v>
      </c>
      <c r="B812" s="2" t="str">
        <f>VLOOKUP(A812,'Ref-Families'!A:B,2,FALSE)</f>
        <v xml:space="preserve"> Incident Response</v>
      </c>
      <c r="C812" s="13" t="str">
        <f>TRIM(VLOOKUP(G812,'Ref-ALL NIST 800-53 Controls'!A:F,5,FALSE))</f>
        <v>INFORMATION SPILLAGE RESPONSE</v>
      </c>
      <c r="D812" s="2" t="str">
        <f>VLOOKUP(G812,'Ref-ALL NIST 800-53 Controls'!$1:$923,3,FALSE)</f>
        <v>IR-9</v>
      </c>
      <c r="E812" s="13" t="str">
        <f>TRIM(VLOOKUP(G812,'Ref-ALL NIST 800-53 Controls'!A:F,6,FALSE))</f>
        <v>TRAINING</v>
      </c>
      <c r="F812" s="55">
        <f>VLOOKUP(G812,'Ref-ALL NIST 800-53 Controls'!$1:$923,4,FALSE)</f>
        <v>2</v>
      </c>
      <c r="G812" s="2" t="s">
        <v>2756</v>
      </c>
      <c r="I812" s="2" t="s">
        <v>3061</v>
      </c>
      <c r="K812" s="13" t="str">
        <f>_xlfn.IFNA(VLOOKUP(G812,'Ref-LI-SaaS Baseline'!$D$2:$G$128,3,FALSE),"")</f>
        <v/>
      </c>
      <c r="L812" s="2" t="s">
        <v>3061</v>
      </c>
      <c r="N812" s="2" t="s">
        <v>3061</v>
      </c>
      <c r="Q812" s="13" t="s">
        <v>3061</v>
      </c>
    </row>
    <row r="813" spans="1:17">
      <c r="A813" s="13" t="str">
        <f t="shared" si="72"/>
        <v>IR</v>
      </c>
      <c r="B813" s="2" t="str">
        <f>VLOOKUP(A813,'Ref-Families'!A:B,2,FALSE)</f>
        <v xml:space="preserve"> Incident Response</v>
      </c>
      <c r="C813" s="13" t="str">
        <f>TRIM(VLOOKUP(G813,'Ref-ALL NIST 800-53 Controls'!A:F,5,FALSE))</f>
        <v>INFORMATION SPILLAGE RESPONSE</v>
      </c>
      <c r="D813" s="2" t="str">
        <f>VLOOKUP(G813,'Ref-ALL NIST 800-53 Controls'!$1:$923,3,FALSE)</f>
        <v>IR-9</v>
      </c>
      <c r="E813" s="13" t="str">
        <f>TRIM(VLOOKUP(G813,'Ref-ALL NIST 800-53 Controls'!A:F,6,FALSE))</f>
        <v>POST-SPILL OPERATIONS</v>
      </c>
      <c r="F813" s="55">
        <f>VLOOKUP(G813,'Ref-ALL NIST 800-53 Controls'!$1:$923,4,FALSE)</f>
        <v>3</v>
      </c>
      <c r="G813" s="2" t="s">
        <v>2757</v>
      </c>
      <c r="I813" s="2" t="s">
        <v>3061</v>
      </c>
      <c r="K813" s="13" t="str">
        <f>_xlfn.IFNA(VLOOKUP(G813,'Ref-LI-SaaS Baseline'!$D$2:$G$128,3,FALSE),"")</f>
        <v/>
      </c>
      <c r="L813" s="2" t="s">
        <v>3061</v>
      </c>
      <c r="N813" s="2" t="s">
        <v>3061</v>
      </c>
      <c r="Q813" s="13" t="s">
        <v>3061</v>
      </c>
    </row>
    <row r="814" spans="1:17">
      <c r="A814" s="13" t="str">
        <f t="shared" si="72"/>
        <v>IR</v>
      </c>
      <c r="B814" s="2" t="str">
        <f>VLOOKUP(A814,'Ref-Families'!A:B,2,FALSE)</f>
        <v xml:space="preserve"> Incident Response</v>
      </c>
      <c r="C814" s="13" t="str">
        <f>TRIM(VLOOKUP(G814,'Ref-ALL NIST 800-53 Controls'!A:F,5,FALSE))</f>
        <v>INFORMATION SPILLAGE RESPONSE</v>
      </c>
      <c r="D814" s="2" t="str">
        <f>VLOOKUP(G814,'Ref-ALL NIST 800-53 Controls'!$1:$923,3,FALSE)</f>
        <v>IR-9</v>
      </c>
      <c r="E814" s="13" t="str">
        <f>TRIM(VLOOKUP(G814,'Ref-ALL NIST 800-53 Controls'!A:F,6,FALSE))</f>
        <v>EXPOSURE TO UNAUTHORIZED PERSONNEL</v>
      </c>
      <c r="F814" s="55">
        <f>VLOOKUP(G814,'Ref-ALL NIST 800-53 Controls'!$1:$923,4,FALSE)</f>
        <v>4</v>
      </c>
      <c r="G814" s="2" t="s">
        <v>2758</v>
      </c>
      <c r="I814" s="2" t="s">
        <v>3061</v>
      </c>
      <c r="K814" s="13" t="str">
        <f>_xlfn.IFNA(VLOOKUP(G814,'Ref-LI-SaaS Baseline'!$D$2:$G$128,3,FALSE),"")</f>
        <v/>
      </c>
      <c r="L814" s="2" t="s">
        <v>3061</v>
      </c>
      <c r="N814" s="2" t="s">
        <v>3061</v>
      </c>
      <c r="Q814" s="13" t="s">
        <v>3061</v>
      </c>
    </row>
    <row r="815" spans="1:17">
      <c r="A815" s="13" t="str">
        <f t="shared" si="72"/>
        <v>IR</v>
      </c>
      <c r="B815" s="2" t="str">
        <f>VLOOKUP(A815,'Ref-Families'!A:B,2,FALSE)</f>
        <v xml:space="preserve"> Incident Response</v>
      </c>
      <c r="C815" s="13" t="str">
        <f>TRIM(VLOOKUP(G815,'Ref-ALL NIST 800-53 Controls'!A:F,5,FALSE))</f>
        <v>INTEGRATED INFORMATION SECURITY ANALYSIS TEAM</v>
      </c>
      <c r="D815" s="2" t="str">
        <f>VLOOKUP(G815,'Ref-ALL NIST 800-53 Controls'!$1:$923,3,FALSE)</f>
        <v>IR-10</v>
      </c>
      <c r="E815" s="13" t="str">
        <f>TRIM(VLOOKUP(G815,'Ref-ALL NIST 800-53 Controls'!A:F,6,FALSE))</f>
        <v/>
      </c>
      <c r="F815" s="55">
        <f>VLOOKUP(G815,'Ref-ALL NIST 800-53 Controls'!$1:$923,4,FALSE)</f>
        <v>0</v>
      </c>
      <c r="G815" s="2" t="s">
        <v>2759</v>
      </c>
      <c r="I815" s="2" t="s">
        <v>3061</v>
      </c>
      <c r="K815" s="13" t="str">
        <f>_xlfn.IFNA(VLOOKUP(G815,'Ref-LI-SaaS Baseline'!$D$2:$G$128,3,FALSE),"")</f>
        <v/>
      </c>
      <c r="L815" s="2" t="s">
        <v>3061</v>
      </c>
      <c r="N815" s="2" t="s">
        <v>3061</v>
      </c>
      <c r="Q815" s="13" t="s">
        <v>3061</v>
      </c>
    </row>
    <row r="816" spans="1:17">
      <c r="A816" s="13" t="str">
        <f t="shared" si="72"/>
        <v>MP</v>
      </c>
      <c r="B816" s="2" t="str">
        <f>VLOOKUP(A816,'Ref-Families'!A:B,2,FALSE)</f>
        <v xml:space="preserve"> Media Protection</v>
      </c>
      <c r="C816" s="13" t="str">
        <f>TRIM(VLOOKUP(G816,'Ref-ALL NIST 800-53 Controls'!A:F,5,FALSE))</f>
        <v>MEDIA DOWNGRADING</v>
      </c>
      <c r="D816" s="2" t="str">
        <f>VLOOKUP(G816,'Ref-ALL NIST 800-53 Controls'!$1:$923,3,FALSE)</f>
        <v>MP-8</v>
      </c>
      <c r="E816" s="13" t="str">
        <f>TRIM(VLOOKUP(G816,'Ref-ALL NIST 800-53 Controls'!A:F,6,FALSE))</f>
        <v/>
      </c>
      <c r="F816" s="55">
        <f>VLOOKUP(G816,'Ref-ALL NIST 800-53 Controls'!$1:$923,4,FALSE)</f>
        <v>0</v>
      </c>
      <c r="G816" s="2" t="s">
        <v>2786</v>
      </c>
      <c r="I816" s="2" t="s">
        <v>3061</v>
      </c>
      <c r="K816" s="13" t="str">
        <f>_xlfn.IFNA(VLOOKUP(G816,'Ref-LI-SaaS Baseline'!$D$2:$G$128,3,FALSE),"")</f>
        <v/>
      </c>
      <c r="L816" s="2" t="s">
        <v>3061</v>
      </c>
      <c r="N816" s="2" t="s">
        <v>3061</v>
      </c>
      <c r="Q816" s="13" t="s">
        <v>3061</v>
      </c>
    </row>
    <row r="817" spans="1:17">
      <c r="A817" s="13" t="str">
        <f t="shared" si="72"/>
        <v>MP</v>
      </c>
      <c r="B817" s="2" t="str">
        <f>VLOOKUP(A817,'Ref-Families'!A:B,2,FALSE)</f>
        <v xml:space="preserve"> Media Protection</v>
      </c>
      <c r="C817" s="13" t="str">
        <f>TRIM(VLOOKUP(G817,'Ref-ALL NIST 800-53 Controls'!A:F,5,FALSE))</f>
        <v>MEDIA DOWNGRADING</v>
      </c>
      <c r="D817" s="2" t="str">
        <f>VLOOKUP(G817,'Ref-ALL NIST 800-53 Controls'!$1:$923,3,FALSE)</f>
        <v>MP-8</v>
      </c>
      <c r="E817" s="13" t="str">
        <f>TRIM(VLOOKUP(G817,'Ref-ALL NIST 800-53 Controls'!A:F,6,FALSE))</f>
        <v>DOCUMENTATION OF PROCESS</v>
      </c>
      <c r="F817" s="55">
        <f>VLOOKUP(G817,'Ref-ALL NIST 800-53 Controls'!$1:$923,4,FALSE)</f>
        <v>1</v>
      </c>
      <c r="G817" s="2" t="s">
        <v>2787</v>
      </c>
      <c r="I817" s="2" t="s">
        <v>3061</v>
      </c>
      <c r="K817" s="13" t="str">
        <f>_xlfn.IFNA(VLOOKUP(G817,'Ref-LI-SaaS Baseline'!$D$2:$G$128,3,FALSE),"")</f>
        <v/>
      </c>
      <c r="L817" s="2" t="s">
        <v>3061</v>
      </c>
      <c r="N817" s="2" t="s">
        <v>3061</v>
      </c>
      <c r="Q817" s="13" t="s">
        <v>3061</v>
      </c>
    </row>
    <row r="818" spans="1:17">
      <c r="A818" s="13" t="str">
        <f t="shared" si="72"/>
        <v>MP</v>
      </c>
      <c r="B818" s="2" t="str">
        <f>VLOOKUP(A818,'Ref-Families'!A:B,2,FALSE)</f>
        <v xml:space="preserve"> Media Protection</v>
      </c>
      <c r="C818" s="13" t="str">
        <f>TRIM(VLOOKUP(G818,'Ref-ALL NIST 800-53 Controls'!A:F,5,FALSE))</f>
        <v>MEDIA DOWNGRADING</v>
      </c>
      <c r="D818" s="2" t="str">
        <f>VLOOKUP(G818,'Ref-ALL NIST 800-53 Controls'!$1:$923,3,FALSE)</f>
        <v>MP-8</v>
      </c>
      <c r="E818" s="13" t="str">
        <f>TRIM(VLOOKUP(G818,'Ref-ALL NIST 800-53 Controls'!A:F,6,FALSE))</f>
        <v>EQUIPMENT TESTING</v>
      </c>
      <c r="F818" s="55">
        <f>VLOOKUP(G818,'Ref-ALL NIST 800-53 Controls'!$1:$923,4,FALSE)</f>
        <v>2</v>
      </c>
      <c r="G818" s="2" t="s">
        <v>2788</v>
      </c>
      <c r="I818" s="2" t="s">
        <v>3061</v>
      </c>
      <c r="K818" s="13" t="str">
        <f>_xlfn.IFNA(VLOOKUP(G818,'Ref-LI-SaaS Baseline'!$D$2:$G$128,3,FALSE),"")</f>
        <v/>
      </c>
      <c r="L818" s="2" t="s">
        <v>3061</v>
      </c>
      <c r="N818" s="2" t="s">
        <v>3061</v>
      </c>
      <c r="Q818" s="13" t="s">
        <v>3061</v>
      </c>
    </row>
    <row r="819" spans="1:17">
      <c r="A819" s="13" t="str">
        <f t="shared" si="72"/>
        <v>MP</v>
      </c>
      <c r="B819" s="2" t="str">
        <f>VLOOKUP(A819,'Ref-Families'!A:B,2,FALSE)</f>
        <v xml:space="preserve"> Media Protection</v>
      </c>
      <c r="C819" s="13" t="str">
        <f>TRIM(VLOOKUP(G819,'Ref-ALL NIST 800-53 Controls'!A:F,5,FALSE))</f>
        <v>MEDIA DOWNGRADING</v>
      </c>
      <c r="D819" s="2" t="str">
        <f>VLOOKUP(G819,'Ref-ALL NIST 800-53 Controls'!$1:$923,3,FALSE)</f>
        <v>MP-8</v>
      </c>
      <c r="E819" s="13" t="str">
        <f>TRIM(VLOOKUP(G819,'Ref-ALL NIST 800-53 Controls'!A:F,6,FALSE))</f>
        <v>CONTROLLED UNCLASSIFIED INFORMATION</v>
      </c>
      <c r="F819" s="55">
        <f>VLOOKUP(G819,'Ref-ALL NIST 800-53 Controls'!$1:$923,4,FALSE)</f>
        <v>3</v>
      </c>
      <c r="G819" s="2" t="s">
        <v>2789</v>
      </c>
      <c r="I819" s="2" t="s">
        <v>3061</v>
      </c>
      <c r="K819" s="13" t="str">
        <f>_xlfn.IFNA(VLOOKUP(G819,'Ref-LI-SaaS Baseline'!$D$2:$G$128,3,FALSE),"")</f>
        <v/>
      </c>
      <c r="L819" s="2" t="s">
        <v>3061</v>
      </c>
      <c r="N819" s="2" t="s">
        <v>3061</v>
      </c>
      <c r="Q819" s="13" t="s">
        <v>3061</v>
      </c>
    </row>
    <row r="820" spans="1:17">
      <c r="A820" s="13" t="str">
        <f t="shared" si="72"/>
        <v>MP</v>
      </c>
      <c r="B820" s="2" t="str">
        <f>VLOOKUP(A820,'Ref-Families'!A:B,2,FALSE)</f>
        <v xml:space="preserve"> Media Protection</v>
      </c>
      <c r="C820" s="13" t="str">
        <f>TRIM(VLOOKUP(G820,'Ref-ALL NIST 800-53 Controls'!A:F,5,FALSE))</f>
        <v>MEDIA DOWNGRADING</v>
      </c>
      <c r="D820" s="2" t="str">
        <f>VLOOKUP(G820,'Ref-ALL NIST 800-53 Controls'!$1:$923,3,FALSE)</f>
        <v>MP-8</v>
      </c>
      <c r="E820" s="13" t="str">
        <f>TRIM(VLOOKUP(G820,'Ref-ALL NIST 800-53 Controls'!A:F,6,FALSE))</f>
        <v>CLASSIFIED INFORMATION</v>
      </c>
      <c r="F820" s="55">
        <f>VLOOKUP(G820,'Ref-ALL NIST 800-53 Controls'!$1:$923,4,FALSE)</f>
        <v>4</v>
      </c>
      <c r="G820" s="2" t="s">
        <v>2790</v>
      </c>
      <c r="I820" s="2" t="s">
        <v>3061</v>
      </c>
      <c r="K820" s="13" t="str">
        <f>_xlfn.IFNA(VLOOKUP(G820,'Ref-LI-SaaS Baseline'!$D$2:$G$128,3,FALSE),"")</f>
        <v/>
      </c>
      <c r="L820" s="2" t="s">
        <v>3061</v>
      </c>
      <c r="N820" s="2" t="s">
        <v>3061</v>
      </c>
      <c r="Q820" s="13" t="s">
        <v>3061</v>
      </c>
    </row>
    <row r="821" spans="1:17">
      <c r="A821" s="13" t="str">
        <f t="shared" si="72"/>
        <v>PE</v>
      </c>
      <c r="B821" s="2" t="str">
        <f>VLOOKUP(A821,'Ref-Families'!A:B,2,FALSE)</f>
        <v xml:space="preserve"> Physical and Environmental Protection</v>
      </c>
      <c r="C821" s="13" t="str">
        <f>TRIM(VLOOKUP(G821,'Ref-ALL NIST 800-53 Controls'!A:F,5,FALSE))</f>
        <v>VISITOR CONTROL</v>
      </c>
      <c r="D821" s="2" t="str">
        <f>VLOOKUP(G821,'Ref-ALL NIST 800-53 Controls'!$1:$923,3,FALSE)</f>
        <v>PE-7</v>
      </c>
      <c r="E821" s="13" t="str">
        <f>TRIM(VLOOKUP(G821,'Ref-ALL NIST 800-53 Controls'!A:F,6,FALSE))</f>
        <v/>
      </c>
      <c r="F821" s="55">
        <f>VLOOKUP(G821,'Ref-ALL NIST 800-53 Controls'!$1:$923,4,FALSE)</f>
        <v>0</v>
      </c>
      <c r="G821" s="2" t="s">
        <v>2804</v>
      </c>
      <c r="I821" s="2" t="s">
        <v>3061</v>
      </c>
      <c r="K821" s="13" t="str">
        <f>_xlfn.IFNA(VLOOKUP(G821,'Ref-LI-SaaS Baseline'!$D$2:$G$128,3,FALSE),"")</f>
        <v/>
      </c>
      <c r="L821" s="2" t="s">
        <v>3061</v>
      </c>
      <c r="N821" s="2" t="s">
        <v>3061</v>
      </c>
      <c r="Q821" s="13" t="s">
        <v>3061</v>
      </c>
    </row>
    <row r="822" spans="1:17">
      <c r="A822" s="13" t="str">
        <f t="shared" si="72"/>
        <v>PE</v>
      </c>
      <c r="B822" s="2" t="str">
        <f>VLOOKUP(A822,'Ref-Families'!A:B,2,FALSE)</f>
        <v xml:space="preserve"> Physical and Environmental Protection</v>
      </c>
      <c r="C822" s="13" t="str">
        <f>TRIM(VLOOKUP(G822,'Ref-ALL NIST 800-53 Controls'!A:F,5,FALSE))</f>
        <v>INFORMATION LEAKAGE</v>
      </c>
      <c r="D822" s="2" t="str">
        <f>VLOOKUP(G822,'Ref-ALL NIST 800-53 Controls'!$1:$923,3,FALSE)</f>
        <v>PE-19</v>
      </c>
      <c r="E822" s="13" t="str">
        <f>TRIM(VLOOKUP(G822,'Ref-ALL NIST 800-53 Controls'!A:F,6,FALSE))</f>
        <v/>
      </c>
      <c r="F822" s="55">
        <f>VLOOKUP(G822,'Ref-ALL NIST 800-53 Controls'!$1:$923,4,FALSE)</f>
        <v>0</v>
      </c>
      <c r="G822" s="2" t="s">
        <v>2814</v>
      </c>
      <c r="I822" s="2" t="s">
        <v>3061</v>
      </c>
      <c r="K822" s="13" t="str">
        <f>_xlfn.IFNA(VLOOKUP(G822,'Ref-LI-SaaS Baseline'!$D$2:$G$128,3,FALSE),"")</f>
        <v/>
      </c>
      <c r="L822" s="2" t="s">
        <v>3061</v>
      </c>
      <c r="N822" s="2" t="s">
        <v>3061</v>
      </c>
      <c r="Q822" s="13" t="s">
        <v>3061</v>
      </c>
    </row>
    <row r="823" spans="1:17">
      <c r="A823" s="13" t="str">
        <f t="shared" si="72"/>
        <v>PE</v>
      </c>
      <c r="B823" s="2" t="str">
        <f>VLOOKUP(A823,'Ref-Families'!A:B,2,FALSE)</f>
        <v xml:space="preserve"> Physical and Environmental Protection</v>
      </c>
      <c r="C823" s="13" t="str">
        <f>TRIM(VLOOKUP(G823,'Ref-ALL NIST 800-53 Controls'!A:F,5,FALSE))</f>
        <v>INFORMATION LEAKAGE</v>
      </c>
      <c r="D823" s="2" t="str">
        <f>VLOOKUP(G823,'Ref-ALL NIST 800-53 Controls'!$1:$923,3,FALSE)</f>
        <v>PE-19</v>
      </c>
      <c r="E823" s="13" t="str">
        <f>TRIM(VLOOKUP(G823,'Ref-ALL NIST 800-53 Controls'!A:F,6,FALSE))</f>
        <v>NATIONAL EMISSIONS / TEMPEST POLICIES AND PROCEDURES</v>
      </c>
      <c r="F823" s="55">
        <f>VLOOKUP(G823,'Ref-ALL NIST 800-53 Controls'!$1:$923,4,FALSE)</f>
        <v>1</v>
      </c>
      <c r="G823" s="2" t="s">
        <v>2815</v>
      </c>
      <c r="I823" s="2" t="s">
        <v>3061</v>
      </c>
      <c r="K823" s="13" t="str">
        <f>_xlfn.IFNA(VLOOKUP(G823,'Ref-LI-SaaS Baseline'!$D$2:$G$128,3,FALSE),"")</f>
        <v/>
      </c>
      <c r="L823" s="2" t="s">
        <v>3061</v>
      </c>
      <c r="N823" s="2" t="s">
        <v>3061</v>
      </c>
      <c r="Q823" s="13" t="s">
        <v>3061</v>
      </c>
    </row>
    <row r="824" spans="1:17">
      <c r="A824" s="13" t="str">
        <f t="shared" si="72"/>
        <v>PE</v>
      </c>
      <c r="B824" s="2" t="str">
        <f>VLOOKUP(A824,'Ref-Families'!A:B,2,FALSE)</f>
        <v xml:space="preserve"> Physical and Environmental Protection</v>
      </c>
      <c r="C824" s="13" t="str">
        <f>TRIM(VLOOKUP(G824,'Ref-ALL NIST 800-53 Controls'!A:F,5,FALSE))</f>
        <v>ASSET MONITORING AND TRACKING</v>
      </c>
      <c r="D824" s="2" t="str">
        <f>VLOOKUP(G824,'Ref-ALL NIST 800-53 Controls'!$1:$923,3,FALSE)</f>
        <v>PE-20</v>
      </c>
      <c r="E824" s="13" t="str">
        <f>TRIM(VLOOKUP(G824,'Ref-ALL NIST 800-53 Controls'!A:F,6,FALSE))</f>
        <v/>
      </c>
      <c r="F824" s="55">
        <f>VLOOKUP(G824,'Ref-ALL NIST 800-53 Controls'!$1:$923,4,FALSE)</f>
        <v>0</v>
      </c>
      <c r="G824" s="2" t="s">
        <v>2816</v>
      </c>
      <c r="I824" s="2" t="s">
        <v>3061</v>
      </c>
      <c r="K824" s="13" t="str">
        <f>_xlfn.IFNA(VLOOKUP(G824,'Ref-LI-SaaS Baseline'!$D$2:$G$128,3,FALSE),"")</f>
        <v/>
      </c>
      <c r="L824" s="2" t="s">
        <v>3061</v>
      </c>
      <c r="N824" s="2" t="s">
        <v>3061</v>
      </c>
      <c r="Q824" s="13" t="s">
        <v>3061</v>
      </c>
    </row>
    <row r="825" spans="1:17">
      <c r="A825" s="13" t="str">
        <f t="shared" si="72"/>
        <v>PL</v>
      </c>
      <c r="B825" s="2" t="str">
        <f>VLOOKUP(A825,'Ref-Families'!A:B,2,FALSE)</f>
        <v xml:space="preserve"> Planning</v>
      </c>
      <c r="C825" s="13" t="str">
        <f>TRIM(VLOOKUP(G825,'Ref-ALL NIST 800-53 Controls'!A:F,5,FALSE))</f>
        <v>SYSTEM SECURITY PLAN UPDATE</v>
      </c>
      <c r="D825" s="2" t="str">
        <f>VLOOKUP(G825,'Ref-ALL NIST 800-53 Controls'!$1:$923,3,FALSE)</f>
        <v>PL-3</v>
      </c>
      <c r="E825" s="13" t="str">
        <f>TRIM(VLOOKUP(G825,'Ref-ALL NIST 800-53 Controls'!A:F,6,FALSE))</f>
        <v/>
      </c>
      <c r="F825" s="55">
        <f>VLOOKUP(G825,'Ref-ALL NIST 800-53 Controls'!$1:$923,4,FALSE)</f>
        <v>0</v>
      </c>
      <c r="G825" s="2" t="s">
        <v>2819</v>
      </c>
      <c r="I825" s="2" t="s">
        <v>3061</v>
      </c>
      <c r="K825" s="13" t="str">
        <f>_xlfn.IFNA(VLOOKUP(G825,'Ref-LI-SaaS Baseline'!$D$2:$G$128,3,FALSE),"")</f>
        <v/>
      </c>
      <c r="L825" s="2" t="s">
        <v>3061</v>
      </c>
      <c r="N825" s="2" t="s">
        <v>3061</v>
      </c>
      <c r="Q825" s="13" t="s">
        <v>3061</v>
      </c>
    </row>
    <row r="826" spans="1:17">
      <c r="A826" s="13" t="str">
        <f t="shared" si="72"/>
        <v>PL</v>
      </c>
      <c r="B826" s="2" t="str">
        <f>VLOOKUP(A826,'Ref-Families'!A:B,2,FALSE)</f>
        <v xml:space="preserve"> Planning</v>
      </c>
      <c r="C826" s="13" t="str">
        <f>TRIM(VLOOKUP(G826,'Ref-ALL NIST 800-53 Controls'!A:F,5,FALSE))</f>
        <v>PRIVACY IMPACT ASSESSMENT</v>
      </c>
      <c r="D826" s="2" t="str">
        <f>VLOOKUP(G826,'Ref-ALL NIST 800-53 Controls'!$1:$923,3,FALSE)</f>
        <v>PL-5</v>
      </c>
      <c r="E826" s="13" t="str">
        <f>TRIM(VLOOKUP(G826,'Ref-ALL NIST 800-53 Controls'!A:F,6,FALSE))</f>
        <v/>
      </c>
      <c r="F826" s="55">
        <f>VLOOKUP(G826,'Ref-ALL NIST 800-53 Controls'!$1:$923,4,FALSE)</f>
        <v>0</v>
      </c>
      <c r="G826" s="2" t="s">
        <v>2820</v>
      </c>
      <c r="I826" s="2" t="s">
        <v>3061</v>
      </c>
      <c r="K826" s="13" t="str">
        <f>_xlfn.IFNA(VLOOKUP(G826,'Ref-LI-SaaS Baseline'!$D$2:$G$128,3,FALSE),"")</f>
        <v/>
      </c>
      <c r="L826" s="2" t="s">
        <v>3061</v>
      </c>
      <c r="N826" s="2" t="s">
        <v>3061</v>
      </c>
      <c r="Q826" s="13" t="s">
        <v>3061</v>
      </c>
    </row>
    <row r="827" spans="1:17">
      <c r="A827" s="13" t="str">
        <f t="shared" si="72"/>
        <v>PL</v>
      </c>
      <c r="B827" s="2" t="str">
        <f>VLOOKUP(A827,'Ref-Families'!A:B,2,FALSE)</f>
        <v xml:space="preserve"> Planning</v>
      </c>
      <c r="C827" s="13" t="str">
        <f>TRIM(VLOOKUP(G827,'Ref-ALL NIST 800-53 Controls'!A:F,5,FALSE))</f>
        <v>SECURITY-RELATED ACTIVITY PLANNING</v>
      </c>
      <c r="D827" s="2" t="str">
        <f>VLOOKUP(G827,'Ref-ALL NIST 800-53 Controls'!$1:$923,3,FALSE)</f>
        <v>PL-6</v>
      </c>
      <c r="E827" s="13" t="str">
        <f>TRIM(VLOOKUP(G827,'Ref-ALL NIST 800-53 Controls'!A:F,6,FALSE))</f>
        <v/>
      </c>
      <c r="F827" s="55">
        <f>VLOOKUP(G827,'Ref-ALL NIST 800-53 Controls'!$1:$923,4,FALSE)</f>
        <v>0</v>
      </c>
      <c r="G827" s="2" t="s">
        <v>2821</v>
      </c>
      <c r="I827" s="2" t="s">
        <v>3061</v>
      </c>
      <c r="K827" s="13" t="str">
        <f>_xlfn.IFNA(VLOOKUP(G827,'Ref-LI-SaaS Baseline'!$D$2:$G$128,3,FALSE),"")</f>
        <v/>
      </c>
      <c r="L827" s="2" t="s">
        <v>3061</v>
      </c>
      <c r="N827" s="2" t="s">
        <v>3061</v>
      </c>
      <c r="Q827" s="13" t="s">
        <v>3061</v>
      </c>
    </row>
    <row r="828" spans="1:17">
      <c r="A828" s="13" t="str">
        <f t="shared" si="72"/>
        <v>PL</v>
      </c>
      <c r="B828" s="2" t="str">
        <f>VLOOKUP(A828,'Ref-Families'!A:B,2,FALSE)</f>
        <v xml:space="preserve"> Planning</v>
      </c>
      <c r="C828" s="13" t="str">
        <f>TRIM(VLOOKUP(G828,'Ref-ALL NIST 800-53 Controls'!A:F,5,FALSE))</f>
        <v>SECURITY CONCEPT OF OPERATIONS</v>
      </c>
      <c r="D828" s="2" t="str">
        <f>VLOOKUP(G828,'Ref-ALL NIST 800-53 Controls'!$1:$923,3,FALSE)</f>
        <v>PL-7</v>
      </c>
      <c r="E828" s="13" t="str">
        <f>TRIM(VLOOKUP(G828,'Ref-ALL NIST 800-53 Controls'!A:F,6,FALSE))</f>
        <v/>
      </c>
      <c r="F828" s="55">
        <f>VLOOKUP(G828,'Ref-ALL NIST 800-53 Controls'!$1:$923,4,FALSE)</f>
        <v>0</v>
      </c>
      <c r="G828" s="2" t="s">
        <v>2822</v>
      </c>
      <c r="I828" s="2" t="s">
        <v>3061</v>
      </c>
      <c r="K828" s="13" t="str">
        <f>_xlfn.IFNA(VLOOKUP(G828,'Ref-LI-SaaS Baseline'!$D$2:$G$128,3,FALSE),"")</f>
        <v/>
      </c>
      <c r="L828" s="2" t="s">
        <v>3061</v>
      </c>
      <c r="N828" s="2" t="s">
        <v>3061</v>
      </c>
      <c r="Q828" s="13" t="s">
        <v>3061</v>
      </c>
    </row>
    <row r="829" spans="1:17">
      <c r="A829" s="13" t="str">
        <f t="shared" si="72"/>
        <v>PL</v>
      </c>
      <c r="B829" s="2" t="str">
        <f>VLOOKUP(A829,'Ref-Families'!A:B,2,FALSE)</f>
        <v xml:space="preserve"> Planning</v>
      </c>
      <c r="C829" s="13" t="str">
        <f>TRIM(VLOOKUP(G829,'Ref-ALL NIST 800-53 Controls'!A:F,5,FALSE))</f>
        <v>CENTRAL MANAGEMENT</v>
      </c>
      <c r="D829" s="2" t="str">
        <f>VLOOKUP(G829,'Ref-ALL NIST 800-53 Controls'!$1:$923,3,FALSE)</f>
        <v>PL-9</v>
      </c>
      <c r="E829" s="13" t="str">
        <f>TRIM(VLOOKUP(G829,'Ref-ALL NIST 800-53 Controls'!A:F,6,FALSE))</f>
        <v/>
      </c>
      <c r="F829" s="55">
        <f>VLOOKUP(G829,'Ref-ALL NIST 800-53 Controls'!$1:$923,4,FALSE)</f>
        <v>0</v>
      </c>
      <c r="G829" s="2" t="s">
        <v>2825</v>
      </c>
      <c r="I829" s="2" t="s">
        <v>3061</v>
      </c>
      <c r="K829" s="13" t="str">
        <f>_xlfn.IFNA(VLOOKUP(G829,'Ref-LI-SaaS Baseline'!$D$2:$G$128,3,FALSE),"")</f>
        <v/>
      </c>
      <c r="L829" s="2" t="s">
        <v>3061</v>
      </c>
      <c r="N829" s="2" t="s">
        <v>3061</v>
      </c>
      <c r="Q829" s="13" t="s">
        <v>3061</v>
      </c>
    </row>
    <row r="830" spans="1:17">
      <c r="A830" s="13" t="str">
        <f t="shared" ref="A830:A893" si="73">LEFT(D830,2)</f>
        <v>RA</v>
      </c>
      <c r="B830" s="2" t="str">
        <f>VLOOKUP(A830,'Ref-Families'!A:B,2,FALSE)</f>
        <v xml:space="preserve"> Risk Assessment</v>
      </c>
      <c r="C830" s="13" t="str">
        <f>TRIM(VLOOKUP(G830,'Ref-ALL NIST 800-53 Controls'!A:F,5,FALSE))</f>
        <v>RISK ASSESSMENT UPDATE</v>
      </c>
      <c r="D830" s="2" t="str">
        <f>VLOOKUP(G830,'Ref-ALL NIST 800-53 Controls'!$1:$923,3,FALSE)</f>
        <v>RA-4</v>
      </c>
      <c r="E830" s="13" t="str">
        <f>TRIM(VLOOKUP(G830,'Ref-ALL NIST 800-53 Controls'!A:F,6,FALSE))</f>
        <v/>
      </c>
      <c r="F830" s="55">
        <f>VLOOKUP(G830,'Ref-ALL NIST 800-53 Controls'!$1:$923,4,FALSE)</f>
        <v>0</v>
      </c>
      <c r="G830" s="2" t="s">
        <v>2832</v>
      </c>
      <c r="I830" s="2" t="s">
        <v>3061</v>
      </c>
      <c r="K830" s="13" t="str">
        <f>_xlfn.IFNA(VLOOKUP(G830,'Ref-LI-SaaS Baseline'!$D$2:$G$128,3,FALSE),"")</f>
        <v/>
      </c>
      <c r="L830" s="2" t="s">
        <v>3061</v>
      </c>
      <c r="N830" s="2" t="s">
        <v>3061</v>
      </c>
      <c r="Q830" s="13" t="s">
        <v>3061</v>
      </c>
    </row>
    <row r="831" spans="1:17">
      <c r="A831" s="13" t="str">
        <f t="shared" si="73"/>
        <v>RA</v>
      </c>
      <c r="B831" s="2" t="str">
        <f>VLOOKUP(A831,'Ref-Families'!A:B,2,FALSE)</f>
        <v xml:space="preserve"> Risk Assessment</v>
      </c>
      <c r="C831" s="13" t="str">
        <f>TRIM(VLOOKUP(G831,'Ref-ALL NIST 800-53 Controls'!A:F,5,FALSE))</f>
        <v>TECHNICAL SURVEILLANCE COUNTERMEASURES SURVEY</v>
      </c>
      <c r="D831" s="2" t="str">
        <f>VLOOKUP(G831,'Ref-ALL NIST 800-53 Controls'!$1:$923,3,FALSE)</f>
        <v>RA-6</v>
      </c>
      <c r="E831" s="13" t="str">
        <f>TRIM(VLOOKUP(G831,'Ref-ALL NIST 800-53 Controls'!A:F,6,FALSE))</f>
        <v/>
      </c>
      <c r="F831" s="55">
        <f>VLOOKUP(G831,'Ref-ALL NIST 800-53 Controls'!$1:$923,4,FALSE)</f>
        <v>0</v>
      </c>
      <c r="G831" s="2" t="s">
        <v>2835</v>
      </c>
      <c r="I831" s="2" t="s">
        <v>3061</v>
      </c>
      <c r="K831" s="13" t="str">
        <f>_xlfn.IFNA(VLOOKUP(G831,'Ref-LI-SaaS Baseline'!$D$2:$G$128,3,FALSE),"")</f>
        <v/>
      </c>
      <c r="L831" s="2" t="s">
        <v>3061</v>
      </c>
      <c r="N831" s="2" t="s">
        <v>3061</v>
      </c>
      <c r="Q831" s="13" t="s">
        <v>3061</v>
      </c>
    </row>
    <row r="832" spans="1:17">
      <c r="A832" s="13" t="str">
        <f t="shared" si="73"/>
        <v>SA</v>
      </c>
      <c r="B832" s="2" t="str">
        <f>VLOOKUP(A832,'Ref-Families'!A:B,2,FALSE)</f>
        <v xml:space="preserve"> System and Services Acquisition</v>
      </c>
      <c r="C832" s="13" t="str">
        <f>TRIM(VLOOKUP(G832,'Ref-ALL NIST 800-53 Controls'!A:F,5,FALSE))</f>
        <v>SOFTWARE USAGE RESTRICTIONS</v>
      </c>
      <c r="D832" s="2" t="str">
        <f>VLOOKUP(G832,'Ref-ALL NIST 800-53 Controls'!$1:$923,3,FALSE)</f>
        <v>SA-6</v>
      </c>
      <c r="E832" s="13" t="str">
        <f>TRIM(VLOOKUP(G832,'Ref-ALL NIST 800-53 Controls'!A:F,6,FALSE))</f>
        <v/>
      </c>
      <c r="F832" s="55">
        <f>VLOOKUP(G832,'Ref-ALL NIST 800-53 Controls'!$1:$923,4,FALSE)</f>
        <v>0</v>
      </c>
      <c r="G832" s="2" t="s">
        <v>2846</v>
      </c>
      <c r="I832" s="2" t="s">
        <v>3061</v>
      </c>
      <c r="K832" s="13" t="str">
        <f>_xlfn.IFNA(VLOOKUP(G832,'Ref-LI-SaaS Baseline'!$D$2:$G$128,3,FALSE),"")</f>
        <v/>
      </c>
      <c r="L832" s="2" t="s">
        <v>3061</v>
      </c>
      <c r="N832" s="2" t="s">
        <v>3061</v>
      </c>
      <c r="Q832" s="13" t="s">
        <v>3061</v>
      </c>
    </row>
    <row r="833" spans="1:17">
      <c r="A833" s="13" t="str">
        <f t="shared" si="73"/>
        <v>SA</v>
      </c>
      <c r="B833" s="2" t="str">
        <f>VLOOKUP(A833,'Ref-Families'!A:B,2,FALSE)</f>
        <v xml:space="preserve"> System and Services Acquisition</v>
      </c>
      <c r="C833" s="13" t="str">
        <f>TRIM(VLOOKUP(G833,'Ref-ALL NIST 800-53 Controls'!A:F,5,FALSE))</f>
        <v>USER-INSTALLED SOFTWARE</v>
      </c>
      <c r="D833" s="2" t="str">
        <f>VLOOKUP(G833,'Ref-ALL NIST 800-53 Controls'!$1:$923,3,FALSE)</f>
        <v>SA-7</v>
      </c>
      <c r="E833" s="13" t="str">
        <f>TRIM(VLOOKUP(G833,'Ref-ALL NIST 800-53 Controls'!A:F,6,FALSE))</f>
        <v/>
      </c>
      <c r="F833" s="55">
        <f>VLOOKUP(G833,'Ref-ALL NIST 800-53 Controls'!$1:$923,4,FALSE)</f>
        <v>0</v>
      </c>
      <c r="G833" s="2" t="s">
        <v>2847</v>
      </c>
      <c r="I833" s="2" t="s">
        <v>3061</v>
      </c>
      <c r="K833" s="13" t="str">
        <f>_xlfn.IFNA(VLOOKUP(G833,'Ref-LI-SaaS Baseline'!$D$2:$G$128,3,FALSE),"")</f>
        <v/>
      </c>
      <c r="L833" s="2" t="s">
        <v>3061</v>
      </c>
      <c r="N833" s="2" t="s">
        <v>3061</v>
      </c>
      <c r="Q833" s="13" t="s">
        <v>3061</v>
      </c>
    </row>
    <row r="834" spans="1:17">
      <c r="A834" s="13" t="str">
        <f t="shared" si="73"/>
        <v>SA</v>
      </c>
      <c r="B834" s="2" t="str">
        <f>VLOOKUP(A834,'Ref-Families'!A:B,2,FALSE)</f>
        <v xml:space="preserve"> System and Services Acquisition</v>
      </c>
      <c r="C834" s="13" t="str">
        <f>TRIM(VLOOKUP(G834,'Ref-ALL NIST 800-53 Controls'!A:F,5,FALSE))</f>
        <v>TRUSTWORTHINESS</v>
      </c>
      <c r="D834" s="2" t="str">
        <f>VLOOKUP(G834,'Ref-ALL NIST 800-53 Controls'!$1:$923,3,FALSE)</f>
        <v>SA-13</v>
      </c>
      <c r="E834" s="13" t="str">
        <f>TRIM(VLOOKUP(G834,'Ref-ALL NIST 800-53 Controls'!A:F,6,FALSE))</f>
        <v/>
      </c>
      <c r="F834" s="55">
        <f>VLOOKUP(G834,'Ref-ALL NIST 800-53 Controls'!$1:$923,4,FALSE)</f>
        <v>0</v>
      </c>
      <c r="G834" s="2" t="s">
        <v>2874</v>
      </c>
      <c r="I834" s="2" t="s">
        <v>3061</v>
      </c>
      <c r="K834" s="13" t="str">
        <f>_xlfn.IFNA(VLOOKUP(G834,'Ref-LI-SaaS Baseline'!$D$2:$G$128,3,FALSE),"")</f>
        <v/>
      </c>
      <c r="L834" s="2" t="s">
        <v>3061</v>
      </c>
      <c r="N834" s="2" t="s">
        <v>3061</v>
      </c>
      <c r="Q834" s="13" t="s">
        <v>3061</v>
      </c>
    </row>
    <row r="835" spans="1:17">
      <c r="A835" s="13" t="str">
        <f t="shared" si="73"/>
        <v>SA</v>
      </c>
      <c r="B835" s="2" t="str">
        <f>VLOOKUP(A835,'Ref-Families'!A:B,2,FALSE)</f>
        <v xml:space="preserve"> System and Services Acquisition</v>
      </c>
      <c r="C835" s="13" t="str">
        <f>TRIM(VLOOKUP(G835,'Ref-ALL NIST 800-53 Controls'!A:F,5,FALSE))</f>
        <v>CRITICALITY ANALYSIS</v>
      </c>
      <c r="D835" s="2" t="str">
        <f>VLOOKUP(G835,'Ref-ALL NIST 800-53 Controls'!$1:$923,3,FALSE)</f>
        <v>SA-14</v>
      </c>
      <c r="E835" s="13" t="str">
        <f>TRIM(VLOOKUP(G835,'Ref-ALL NIST 800-53 Controls'!A:F,6,FALSE))</f>
        <v/>
      </c>
      <c r="F835" s="55">
        <f>VLOOKUP(G835,'Ref-ALL NIST 800-53 Controls'!$1:$923,4,FALSE)</f>
        <v>0</v>
      </c>
      <c r="G835" s="2" t="s">
        <v>2875</v>
      </c>
      <c r="I835" s="2" t="s">
        <v>3061</v>
      </c>
      <c r="K835" s="13" t="str">
        <f>_xlfn.IFNA(VLOOKUP(G835,'Ref-LI-SaaS Baseline'!$D$2:$G$128,3,FALSE),"")</f>
        <v/>
      </c>
      <c r="L835" s="2" t="s">
        <v>3061</v>
      </c>
      <c r="N835" s="2" t="s">
        <v>3061</v>
      </c>
      <c r="Q835" s="13" t="s">
        <v>3061</v>
      </c>
    </row>
    <row r="836" spans="1:17">
      <c r="A836" s="13" t="str">
        <f t="shared" si="73"/>
        <v>SA</v>
      </c>
      <c r="B836" s="2" t="str">
        <f>VLOOKUP(A836,'Ref-Families'!A:B,2,FALSE)</f>
        <v xml:space="preserve"> System and Services Acquisition</v>
      </c>
      <c r="C836" s="13" t="str">
        <f>TRIM(VLOOKUP(G836,'Ref-ALL NIST 800-53 Controls'!A:F,5,FALSE))</f>
        <v>CRITICALITY ANALYSIS</v>
      </c>
      <c r="D836" s="2" t="str">
        <f>VLOOKUP(G836,'Ref-ALL NIST 800-53 Controls'!$1:$923,3,FALSE)</f>
        <v>SA-14</v>
      </c>
      <c r="E836" s="13" t="str">
        <f>TRIM(VLOOKUP(G836,'Ref-ALL NIST 800-53 Controls'!A:F,6,FALSE))</f>
        <v>CRITICAL COMPONENTS WITH NO VIABLE ALTERNATIVE SOURCING</v>
      </c>
      <c r="F836" s="55">
        <f>VLOOKUP(G836,'Ref-ALL NIST 800-53 Controls'!$1:$923,4,FALSE)</f>
        <v>1</v>
      </c>
      <c r="G836" s="2" t="s">
        <v>2876</v>
      </c>
      <c r="I836" s="2" t="s">
        <v>3061</v>
      </c>
      <c r="K836" s="13" t="str">
        <f>_xlfn.IFNA(VLOOKUP(G836,'Ref-LI-SaaS Baseline'!$D$2:$G$128,3,FALSE),"")</f>
        <v/>
      </c>
      <c r="L836" s="2" t="s">
        <v>3061</v>
      </c>
      <c r="N836" s="2" t="s">
        <v>3061</v>
      </c>
      <c r="Q836" s="13" t="s">
        <v>3061</v>
      </c>
    </row>
    <row r="837" spans="1:17">
      <c r="A837" s="13" t="str">
        <f t="shared" si="73"/>
        <v>SA</v>
      </c>
      <c r="B837" s="2" t="str">
        <f>VLOOKUP(A837,'Ref-Families'!A:B,2,FALSE)</f>
        <v xml:space="preserve"> System and Services Acquisition</v>
      </c>
      <c r="C837" s="13" t="str">
        <f>TRIM(VLOOKUP(G837,'Ref-ALL NIST 800-53 Controls'!A:F,5,FALSE))</f>
        <v>TAMPER RESISTANCE AND DETECTION</v>
      </c>
      <c r="D837" s="2" t="str">
        <f>VLOOKUP(G837,'Ref-ALL NIST 800-53 Controls'!$1:$923,3,FALSE)</f>
        <v>SA-18</v>
      </c>
      <c r="E837" s="13" t="str">
        <f>TRIM(VLOOKUP(G837,'Ref-ALL NIST 800-53 Controls'!A:F,6,FALSE))</f>
        <v/>
      </c>
      <c r="F837" s="55">
        <f>VLOOKUP(G837,'Ref-ALL NIST 800-53 Controls'!$1:$923,4,FALSE)</f>
        <v>0</v>
      </c>
      <c r="G837" s="2" t="s">
        <v>2895</v>
      </c>
      <c r="I837" s="2" t="s">
        <v>3061</v>
      </c>
      <c r="K837" s="13" t="str">
        <f>_xlfn.IFNA(VLOOKUP(G837,'Ref-LI-SaaS Baseline'!$D$2:$G$128,3,FALSE),"")</f>
        <v/>
      </c>
      <c r="L837" s="2" t="s">
        <v>3061</v>
      </c>
      <c r="N837" s="2" t="s">
        <v>3061</v>
      </c>
      <c r="Q837" s="13" t="s">
        <v>3061</v>
      </c>
    </row>
    <row r="838" spans="1:17">
      <c r="A838" s="13" t="str">
        <f t="shared" si="73"/>
        <v>SA</v>
      </c>
      <c r="B838" s="2" t="str">
        <f>VLOOKUP(A838,'Ref-Families'!A:B,2,FALSE)</f>
        <v xml:space="preserve"> System and Services Acquisition</v>
      </c>
      <c r="C838" s="13" t="str">
        <f>TRIM(VLOOKUP(G838,'Ref-ALL NIST 800-53 Controls'!A:F,5,FALSE))</f>
        <v>TAMPER RESISTANCE AND DETECTION</v>
      </c>
      <c r="D838" s="2" t="str">
        <f>VLOOKUP(G838,'Ref-ALL NIST 800-53 Controls'!$1:$923,3,FALSE)</f>
        <v>SA-18</v>
      </c>
      <c r="E838" s="13" t="str">
        <f>TRIM(VLOOKUP(G838,'Ref-ALL NIST 800-53 Controls'!A:F,6,FALSE))</f>
        <v>MULTIPLE PHASES OF SDLC</v>
      </c>
      <c r="F838" s="55">
        <f>VLOOKUP(G838,'Ref-ALL NIST 800-53 Controls'!$1:$923,4,FALSE)</f>
        <v>1</v>
      </c>
      <c r="G838" s="2" t="s">
        <v>2896</v>
      </c>
      <c r="I838" s="2" t="s">
        <v>3061</v>
      </c>
      <c r="K838" s="13" t="str">
        <f>_xlfn.IFNA(VLOOKUP(G838,'Ref-LI-SaaS Baseline'!$D$2:$G$128,3,FALSE),"")</f>
        <v/>
      </c>
      <c r="L838" s="2" t="s">
        <v>3061</v>
      </c>
      <c r="N838" s="2" t="s">
        <v>3061</v>
      </c>
      <c r="Q838" s="13" t="s">
        <v>3061</v>
      </c>
    </row>
    <row r="839" spans="1:17">
      <c r="A839" s="13" t="str">
        <f t="shared" si="73"/>
        <v>SA</v>
      </c>
      <c r="B839" s="2" t="str">
        <f>VLOOKUP(A839,'Ref-Families'!A:B,2,FALSE)</f>
        <v xml:space="preserve"> System and Services Acquisition</v>
      </c>
      <c r="C839" s="13" t="str">
        <f>TRIM(VLOOKUP(G839,'Ref-ALL NIST 800-53 Controls'!A:F,5,FALSE))</f>
        <v>TAMPER RESISTANCE AND DETECTION</v>
      </c>
      <c r="D839" s="2" t="str">
        <f>VLOOKUP(G839,'Ref-ALL NIST 800-53 Controls'!$1:$923,3,FALSE)</f>
        <v>SA-18</v>
      </c>
      <c r="E839" s="13" t="str">
        <f>TRIM(VLOOKUP(G839,'Ref-ALL NIST 800-53 Controls'!A:F,6,FALSE))</f>
        <v>INSPECTION OF INFORMATION SYSTEMS, COMPONENTS, OR DEVICES</v>
      </c>
      <c r="F839" s="55">
        <f>VLOOKUP(G839,'Ref-ALL NIST 800-53 Controls'!$1:$923,4,FALSE)</f>
        <v>2</v>
      </c>
      <c r="G839" s="2" t="s">
        <v>2897</v>
      </c>
      <c r="I839" s="2" t="s">
        <v>3061</v>
      </c>
      <c r="K839" s="13" t="str">
        <f>_xlfn.IFNA(VLOOKUP(G839,'Ref-LI-SaaS Baseline'!$D$2:$G$128,3,FALSE),"")</f>
        <v/>
      </c>
      <c r="L839" s="2" t="s">
        <v>3061</v>
      </c>
      <c r="N839" s="2" t="s">
        <v>3061</v>
      </c>
      <c r="Q839" s="13" t="s">
        <v>3061</v>
      </c>
    </row>
    <row r="840" spans="1:17">
      <c r="A840" s="13" t="str">
        <f t="shared" si="73"/>
        <v>SA</v>
      </c>
      <c r="B840" s="2" t="str">
        <f>VLOOKUP(A840,'Ref-Families'!A:B,2,FALSE)</f>
        <v xml:space="preserve"> System and Services Acquisition</v>
      </c>
      <c r="C840" s="13" t="str">
        <f>TRIM(VLOOKUP(G840,'Ref-ALL NIST 800-53 Controls'!A:F,5,FALSE))</f>
        <v>COMPONENT AUTHENTICITY</v>
      </c>
      <c r="D840" s="2" t="str">
        <f>VLOOKUP(G840,'Ref-ALL NIST 800-53 Controls'!$1:$923,3,FALSE)</f>
        <v>SA-19</v>
      </c>
      <c r="E840" s="13" t="str">
        <f>TRIM(VLOOKUP(G840,'Ref-ALL NIST 800-53 Controls'!A:F,6,FALSE))</f>
        <v/>
      </c>
      <c r="F840" s="55">
        <f>VLOOKUP(G840,'Ref-ALL NIST 800-53 Controls'!$1:$923,4,FALSE)</f>
        <v>0</v>
      </c>
      <c r="G840" s="2" t="s">
        <v>2898</v>
      </c>
      <c r="I840" s="2" t="s">
        <v>3061</v>
      </c>
      <c r="K840" s="13" t="str">
        <f>_xlfn.IFNA(VLOOKUP(G840,'Ref-LI-SaaS Baseline'!$D$2:$G$128,3,FALSE),"")</f>
        <v/>
      </c>
      <c r="L840" s="2" t="s">
        <v>3061</v>
      </c>
      <c r="N840" s="2" t="s">
        <v>3061</v>
      </c>
      <c r="Q840" s="13" t="s">
        <v>3061</v>
      </c>
    </row>
    <row r="841" spans="1:17">
      <c r="A841" s="13" t="str">
        <f t="shared" si="73"/>
        <v>SA</v>
      </c>
      <c r="B841" s="2" t="str">
        <f>VLOOKUP(A841,'Ref-Families'!A:B,2,FALSE)</f>
        <v xml:space="preserve"> System and Services Acquisition</v>
      </c>
      <c r="C841" s="13" t="str">
        <f>TRIM(VLOOKUP(G841,'Ref-ALL NIST 800-53 Controls'!A:F,5,FALSE))</f>
        <v>COMPONENT AUTHENTICITY</v>
      </c>
      <c r="D841" s="2" t="str">
        <f>VLOOKUP(G841,'Ref-ALL NIST 800-53 Controls'!$1:$923,3,FALSE)</f>
        <v>SA-19</v>
      </c>
      <c r="E841" s="13" t="str">
        <f>TRIM(VLOOKUP(G841,'Ref-ALL NIST 800-53 Controls'!A:F,6,FALSE))</f>
        <v>ANTI-COUNTERFEIT TRAINING</v>
      </c>
      <c r="F841" s="55">
        <f>VLOOKUP(G841,'Ref-ALL NIST 800-53 Controls'!$1:$923,4,FALSE)</f>
        <v>1</v>
      </c>
      <c r="G841" s="2" t="s">
        <v>2899</v>
      </c>
      <c r="I841" s="2" t="s">
        <v>3061</v>
      </c>
      <c r="K841" s="13" t="str">
        <f>_xlfn.IFNA(VLOOKUP(G841,'Ref-LI-SaaS Baseline'!$D$2:$G$128,3,FALSE),"")</f>
        <v/>
      </c>
      <c r="L841" s="2" t="s">
        <v>3061</v>
      </c>
      <c r="N841" s="2" t="s">
        <v>3061</v>
      </c>
      <c r="Q841" s="13" t="s">
        <v>3061</v>
      </c>
    </row>
    <row r="842" spans="1:17">
      <c r="A842" s="13" t="str">
        <f t="shared" si="73"/>
        <v>SA</v>
      </c>
      <c r="B842" s="2" t="str">
        <f>VLOOKUP(A842,'Ref-Families'!A:B,2,FALSE)</f>
        <v xml:space="preserve"> System and Services Acquisition</v>
      </c>
      <c r="C842" s="13" t="str">
        <f>TRIM(VLOOKUP(G842,'Ref-ALL NIST 800-53 Controls'!A:F,5,FALSE))</f>
        <v>COMPONENT AUTHENTICITY</v>
      </c>
      <c r="D842" s="2" t="str">
        <f>VLOOKUP(G842,'Ref-ALL NIST 800-53 Controls'!$1:$923,3,FALSE)</f>
        <v>SA-19</v>
      </c>
      <c r="E842" s="13" t="str">
        <f>TRIM(VLOOKUP(G842,'Ref-ALL NIST 800-53 Controls'!A:F,6,FALSE))</f>
        <v>CONFIGURATION CONTROL FOR COMPONENT SERVICE / REPAIR</v>
      </c>
      <c r="F842" s="55">
        <f>VLOOKUP(G842,'Ref-ALL NIST 800-53 Controls'!$1:$923,4,FALSE)</f>
        <v>2</v>
      </c>
      <c r="G842" s="2" t="s">
        <v>2900</v>
      </c>
      <c r="I842" s="2" t="s">
        <v>3061</v>
      </c>
      <c r="K842" s="13" t="str">
        <f>_xlfn.IFNA(VLOOKUP(G842,'Ref-LI-SaaS Baseline'!$D$2:$G$128,3,FALSE),"")</f>
        <v/>
      </c>
      <c r="L842" s="2" t="s">
        <v>3061</v>
      </c>
      <c r="N842" s="2" t="s">
        <v>3061</v>
      </c>
      <c r="Q842" s="13" t="s">
        <v>3061</v>
      </c>
    </row>
    <row r="843" spans="1:17">
      <c r="A843" s="13" t="str">
        <f t="shared" si="73"/>
        <v>SA</v>
      </c>
      <c r="B843" s="2" t="str">
        <f>VLOOKUP(A843,'Ref-Families'!A:B,2,FALSE)</f>
        <v xml:space="preserve"> System and Services Acquisition</v>
      </c>
      <c r="C843" s="13" t="str">
        <f>TRIM(VLOOKUP(G843,'Ref-ALL NIST 800-53 Controls'!A:F,5,FALSE))</f>
        <v>COMPONENT AUTHENTICITY</v>
      </c>
      <c r="D843" s="2" t="str">
        <f>VLOOKUP(G843,'Ref-ALL NIST 800-53 Controls'!$1:$923,3,FALSE)</f>
        <v>SA-19</v>
      </c>
      <c r="E843" s="13" t="str">
        <f>TRIM(VLOOKUP(G843,'Ref-ALL NIST 800-53 Controls'!A:F,6,FALSE))</f>
        <v>COMPONENT DISPOSAL</v>
      </c>
      <c r="F843" s="55">
        <f>VLOOKUP(G843,'Ref-ALL NIST 800-53 Controls'!$1:$923,4,FALSE)</f>
        <v>3</v>
      </c>
      <c r="G843" s="2" t="s">
        <v>2901</v>
      </c>
      <c r="I843" s="2" t="s">
        <v>3061</v>
      </c>
      <c r="K843" s="13" t="str">
        <f>_xlfn.IFNA(VLOOKUP(G843,'Ref-LI-SaaS Baseline'!$D$2:$G$128,3,FALSE),"")</f>
        <v/>
      </c>
      <c r="L843" s="2" t="s">
        <v>3061</v>
      </c>
      <c r="N843" s="2" t="s">
        <v>3061</v>
      </c>
      <c r="Q843" s="13" t="s">
        <v>3061</v>
      </c>
    </row>
    <row r="844" spans="1:17">
      <c r="A844" s="13" t="str">
        <f t="shared" si="73"/>
        <v>SA</v>
      </c>
      <c r="B844" s="2" t="str">
        <f>VLOOKUP(A844,'Ref-Families'!A:B,2,FALSE)</f>
        <v xml:space="preserve"> System and Services Acquisition</v>
      </c>
      <c r="C844" s="13" t="str">
        <f>TRIM(VLOOKUP(G844,'Ref-ALL NIST 800-53 Controls'!A:F,5,FALSE))</f>
        <v>COMPONENT AUTHENTICITY</v>
      </c>
      <c r="D844" s="2" t="str">
        <f>VLOOKUP(G844,'Ref-ALL NIST 800-53 Controls'!$1:$923,3,FALSE)</f>
        <v>SA-19</v>
      </c>
      <c r="E844" s="13" t="str">
        <f>TRIM(VLOOKUP(G844,'Ref-ALL NIST 800-53 Controls'!A:F,6,FALSE))</f>
        <v>ANTI-COUNTERFEIT SCANNING</v>
      </c>
      <c r="F844" s="55">
        <f>VLOOKUP(G844,'Ref-ALL NIST 800-53 Controls'!$1:$923,4,FALSE)</f>
        <v>4</v>
      </c>
      <c r="G844" s="2" t="s">
        <v>2902</v>
      </c>
      <c r="I844" s="2" t="s">
        <v>3061</v>
      </c>
      <c r="K844" s="13" t="str">
        <f>_xlfn.IFNA(VLOOKUP(G844,'Ref-LI-SaaS Baseline'!$D$2:$G$128,3,FALSE),"")</f>
        <v/>
      </c>
      <c r="L844" s="2" t="s">
        <v>3061</v>
      </c>
      <c r="N844" s="2" t="s">
        <v>3061</v>
      </c>
      <c r="Q844" s="13" t="s">
        <v>3061</v>
      </c>
    </row>
    <row r="845" spans="1:17">
      <c r="A845" s="13" t="str">
        <f t="shared" si="73"/>
        <v>SA</v>
      </c>
      <c r="B845" s="2" t="str">
        <f>VLOOKUP(A845,'Ref-Families'!A:B,2,FALSE)</f>
        <v xml:space="preserve"> System and Services Acquisition</v>
      </c>
      <c r="C845" s="13" t="str">
        <f>TRIM(VLOOKUP(G845,'Ref-ALL NIST 800-53 Controls'!A:F,5,FALSE))</f>
        <v>CUSTOMIZED DEVELOPMENT OF CRITICAL COMPONENTS</v>
      </c>
      <c r="D845" s="2" t="str">
        <f>VLOOKUP(G845,'Ref-ALL NIST 800-53 Controls'!$1:$923,3,FALSE)</f>
        <v>SA-20</v>
      </c>
      <c r="E845" s="13" t="str">
        <f>TRIM(VLOOKUP(G845,'Ref-ALL NIST 800-53 Controls'!A:F,6,FALSE))</f>
        <v/>
      </c>
      <c r="F845" s="55">
        <f>VLOOKUP(G845,'Ref-ALL NIST 800-53 Controls'!$1:$923,4,FALSE)</f>
        <v>0</v>
      </c>
      <c r="G845" s="2" t="s">
        <v>2903</v>
      </c>
      <c r="I845" s="2" t="s">
        <v>3061</v>
      </c>
      <c r="K845" s="13" t="str">
        <f>_xlfn.IFNA(VLOOKUP(G845,'Ref-LI-SaaS Baseline'!$D$2:$G$128,3,FALSE),"")</f>
        <v/>
      </c>
      <c r="L845" s="2" t="s">
        <v>3061</v>
      </c>
      <c r="N845" s="2" t="s">
        <v>3061</v>
      </c>
      <c r="Q845" s="13" t="s">
        <v>3061</v>
      </c>
    </row>
    <row r="846" spans="1:17">
      <c r="A846" s="13" t="str">
        <f t="shared" si="73"/>
        <v>SA</v>
      </c>
      <c r="B846" s="2" t="str">
        <f>VLOOKUP(A846,'Ref-Families'!A:B,2,FALSE)</f>
        <v xml:space="preserve"> System and Services Acquisition</v>
      </c>
      <c r="C846" s="13" t="str">
        <f>TRIM(VLOOKUP(G846,'Ref-ALL NIST 800-53 Controls'!A:F,5,FALSE))</f>
        <v>DEVELOPER SCREENING</v>
      </c>
      <c r="D846" s="2" t="str">
        <f>VLOOKUP(G846,'Ref-ALL NIST 800-53 Controls'!$1:$923,3,FALSE)</f>
        <v>SA-21</v>
      </c>
      <c r="E846" s="13" t="str">
        <f>TRIM(VLOOKUP(G846,'Ref-ALL NIST 800-53 Controls'!A:F,6,FALSE))</f>
        <v/>
      </c>
      <c r="F846" s="55">
        <f>VLOOKUP(G846,'Ref-ALL NIST 800-53 Controls'!$1:$923,4,FALSE)</f>
        <v>0</v>
      </c>
      <c r="G846" s="2" t="s">
        <v>2904</v>
      </c>
      <c r="I846" s="2" t="s">
        <v>3061</v>
      </c>
      <c r="K846" s="13" t="str">
        <f>_xlfn.IFNA(VLOOKUP(G846,'Ref-LI-SaaS Baseline'!$D$2:$G$128,3,FALSE),"")</f>
        <v/>
      </c>
      <c r="L846" s="2" t="s">
        <v>3061</v>
      </c>
      <c r="N846" s="2" t="s">
        <v>3061</v>
      </c>
      <c r="Q846" s="13" t="s">
        <v>3061</v>
      </c>
    </row>
    <row r="847" spans="1:17">
      <c r="A847" s="13" t="str">
        <f t="shared" si="73"/>
        <v>SA</v>
      </c>
      <c r="B847" s="2" t="str">
        <f>VLOOKUP(A847,'Ref-Families'!A:B,2,FALSE)</f>
        <v xml:space="preserve"> System and Services Acquisition</v>
      </c>
      <c r="C847" s="13" t="str">
        <f>TRIM(VLOOKUP(G847,'Ref-ALL NIST 800-53 Controls'!A:F,5,FALSE))</f>
        <v>DEVELOPER SCREENING</v>
      </c>
      <c r="D847" s="2" t="str">
        <f>VLOOKUP(G847,'Ref-ALL NIST 800-53 Controls'!$1:$923,3,FALSE)</f>
        <v>SA-21</v>
      </c>
      <c r="E847" s="13" t="str">
        <f>TRIM(VLOOKUP(G847,'Ref-ALL NIST 800-53 Controls'!A:F,6,FALSE))</f>
        <v>VALIDATION OF SCREENING</v>
      </c>
      <c r="F847" s="55">
        <f>VLOOKUP(G847,'Ref-ALL NIST 800-53 Controls'!$1:$923,4,FALSE)</f>
        <v>1</v>
      </c>
      <c r="G847" s="2" t="s">
        <v>2905</v>
      </c>
      <c r="I847" s="2" t="s">
        <v>3061</v>
      </c>
      <c r="K847" s="13" t="str">
        <f>_xlfn.IFNA(VLOOKUP(G847,'Ref-LI-SaaS Baseline'!$D$2:$G$128,3,FALSE),"")</f>
        <v/>
      </c>
      <c r="L847" s="2" t="s">
        <v>3061</v>
      </c>
      <c r="N847" s="2" t="s">
        <v>3061</v>
      </c>
      <c r="Q847" s="13" t="s">
        <v>3061</v>
      </c>
    </row>
    <row r="848" spans="1:17">
      <c r="A848" s="13" t="str">
        <f t="shared" si="73"/>
        <v>SA</v>
      </c>
      <c r="B848" s="2" t="str">
        <f>VLOOKUP(A848,'Ref-Families'!A:B,2,FALSE)</f>
        <v xml:space="preserve"> System and Services Acquisition</v>
      </c>
      <c r="C848" s="13" t="str">
        <f>TRIM(VLOOKUP(G848,'Ref-ALL NIST 800-53 Controls'!A:F,5,FALSE))</f>
        <v>UNSUPPORTED SYSTEM COMPONENTS</v>
      </c>
      <c r="D848" s="2" t="str">
        <f>VLOOKUP(G848,'Ref-ALL NIST 800-53 Controls'!$1:$923,3,FALSE)</f>
        <v>SA-22</v>
      </c>
      <c r="E848" s="13" t="str">
        <f>TRIM(VLOOKUP(G848,'Ref-ALL NIST 800-53 Controls'!A:F,6,FALSE))</f>
        <v/>
      </c>
      <c r="F848" s="55">
        <f>VLOOKUP(G848,'Ref-ALL NIST 800-53 Controls'!$1:$923,4,FALSE)</f>
        <v>0</v>
      </c>
      <c r="G848" s="2" t="s">
        <v>2906</v>
      </c>
      <c r="I848" s="2" t="s">
        <v>3061</v>
      </c>
      <c r="K848" s="13" t="str">
        <f>_xlfn.IFNA(VLOOKUP(G848,'Ref-LI-SaaS Baseline'!$D$2:$G$128,3,FALSE),"")</f>
        <v/>
      </c>
      <c r="L848" s="2" t="s">
        <v>3061</v>
      </c>
      <c r="N848" s="2" t="s">
        <v>3061</v>
      </c>
      <c r="Q848" s="13" t="s">
        <v>3061</v>
      </c>
    </row>
    <row r="849" spans="1:17">
      <c r="A849" s="13" t="str">
        <f t="shared" si="73"/>
        <v>SA</v>
      </c>
      <c r="B849" s="2" t="str">
        <f>VLOOKUP(A849,'Ref-Families'!A:B,2,FALSE)</f>
        <v xml:space="preserve"> System and Services Acquisition</v>
      </c>
      <c r="C849" s="13" t="str">
        <f>TRIM(VLOOKUP(G849,'Ref-ALL NIST 800-53 Controls'!A:F,5,FALSE))</f>
        <v>UNSUPPORTED SYSTEM COMPONENTS</v>
      </c>
      <c r="D849" s="2" t="str">
        <f>VLOOKUP(G849,'Ref-ALL NIST 800-53 Controls'!$1:$923,3,FALSE)</f>
        <v>SA-22</v>
      </c>
      <c r="E849" s="13" t="str">
        <f>TRIM(VLOOKUP(G849,'Ref-ALL NIST 800-53 Controls'!A:F,6,FALSE))</f>
        <v>ALTERNATIVE SOURCES FOR CONTINUED SUPPORT</v>
      </c>
      <c r="F849" s="55">
        <f>VLOOKUP(G849,'Ref-ALL NIST 800-53 Controls'!$1:$923,4,FALSE)</f>
        <v>1</v>
      </c>
      <c r="G849" s="2" t="s">
        <v>2907</v>
      </c>
      <c r="I849" s="2" t="s">
        <v>3061</v>
      </c>
      <c r="K849" s="13" t="str">
        <f>_xlfn.IFNA(VLOOKUP(G849,'Ref-LI-SaaS Baseline'!$D$2:$G$128,3,FALSE),"")</f>
        <v/>
      </c>
      <c r="L849" s="2" t="s">
        <v>3061</v>
      </c>
      <c r="N849" s="2" t="s">
        <v>3061</v>
      </c>
      <c r="Q849" s="13" t="s">
        <v>3061</v>
      </c>
    </row>
    <row r="850" spans="1:17">
      <c r="A850" s="13" t="str">
        <f t="shared" si="73"/>
        <v>SC</v>
      </c>
      <c r="B850" s="2" t="str">
        <f>VLOOKUP(A850,'Ref-Families'!A:B,2,FALSE)</f>
        <v xml:space="preserve"> System and Communications Protection</v>
      </c>
      <c r="C850" s="13" t="str">
        <f>TRIM(VLOOKUP(G850,'Ref-ALL NIST 800-53 Controls'!A:F,5,FALSE))</f>
        <v>RESOURCE AVAILABILITY</v>
      </c>
      <c r="D850" s="2" t="str">
        <f>VLOOKUP(G850,'Ref-ALL NIST 800-53 Controls'!$1:$923,3,FALSE)</f>
        <v>SC-6</v>
      </c>
      <c r="E850" s="13" t="str">
        <f>TRIM(VLOOKUP(G850,'Ref-ALL NIST 800-53 Controls'!A:F,6,FALSE))</f>
        <v/>
      </c>
      <c r="F850" s="55">
        <f>VLOOKUP(G850,'Ref-ALL NIST 800-53 Controls'!$1:$923,4,FALSE)</f>
        <v>0</v>
      </c>
      <c r="G850" s="2" t="s">
        <v>2919</v>
      </c>
      <c r="I850" s="2" t="s">
        <v>3061</v>
      </c>
      <c r="K850" s="13" t="str">
        <f>_xlfn.IFNA(VLOOKUP(G850,'Ref-LI-SaaS Baseline'!$D$2:$G$128,3,FALSE),"")</f>
        <v/>
      </c>
      <c r="L850" s="2" t="s">
        <v>3061</v>
      </c>
      <c r="N850" s="2" t="s">
        <v>3061</v>
      </c>
      <c r="Q850" s="13" t="s">
        <v>3061</v>
      </c>
    </row>
    <row r="851" spans="1:17">
      <c r="A851" s="13" t="str">
        <f t="shared" si="73"/>
        <v>SC</v>
      </c>
      <c r="B851" s="2" t="str">
        <f>VLOOKUP(A851,'Ref-Families'!A:B,2,FALSE)</f>
        <v xml:space="preserve"> System and Communications Protection</v>
      </c>
      <c r="C851" s="13" t="str">
        <f>TRIM(VLOOKUP(G851,'Ref-ALL NIST 800-53 Controls'!A:F,5,FALSE))</f>
        <v>TRANSMISSION CONFIDENTIALITY</v>
      </c>
      <c r="D851" s="2" t="str">
        <f>VLOOKUP(G851,'Ref-ALL NIST 800-53 Controls'!$1:$923,3,FALSE)</f>
        <v>SC-9</v>
      </c>
      <c r="E851" s="13" t="str">
        <f>TRIM(VLOOKUP(G851,'Ref-ALL NIST 800-53 Controls'!A:F,6,FALSE))</f>
        <v/>
      </c>
      <c r="F851" s="55">
        <f>VLOOKUP(G851,'Ref-ALL NIST 800-53 Controls'!$1:$923,4,FALSE)</f>
        <v>0</v>
      </c>
      <c r="G851" s="2" t="s">
        <v>2935</v>
      </c>
      <c r="I851" s="2" t="s">
        <v>3061</v>
      </c>
      <c r="K851" s="13" t="str">
        <f>_xlfn.IFNA(VLOOKUP(G851,'Ref-LI-SaaS Baseline'!$D$2:$G$128,3,FALSE),"")</f>
        <v/>
      </c>
      <c r="L851" s="2" t="s">
        <v>3061</v>
      </c>
      <c r="N851" s="2" t="s">
        <v>3061</v>
      </c>
      <c r="Q851" s="13" t="s">
        <v>3061</v>
      </c>
    </row>
    <row r="852" spans="1:17">
      <c r="A852" s="13" t="str">
        <f t="shared" si="73"/>
        <v>SC</v>
      </c>
      <c r="B852" s="2" t="str">
        <f>VLOOKUP(A852,'Ref-Families'!A:B,2,FALSE)</f>
        <v xml:space="preserve"> System and Communications Protection</v>
      </c>
      <c r="C852" s="13" t="str">
        <f>TRIM(VLOOKUP(G852,'Ref-ALL NIST 800-53 Controls'!A:F,5,FALSE))</f>
        <v>TRUSTED PATH</v>
      </c>
      <c r="D852" s="2" t="str">
        <f>VLOOKUP(G852,'Ref-ALL NIST 800-53 Controls'!$1:$923,3,FALSE)</f>
        <v>SC-11</v>
      </c>
      <c r="E852" s="13" t="str">
        <f>TRIM(VLOOKUP(G852,'Ref-ALL NIST 800-53 Controls'!A:F,6,FALSE))</f>
        <v/>
      </c>
      <c r="F852" s="55">
        <f>VLOOKUP(G852,'Ref-ALL NIST 800-53 Controls'!$1:$923,4,FALSE)</f>
        <v>0</v>
      </c>
      <c r="G852" s="2" t="s">
        <v>2936</v>
      </c>
      <c r="I852" s="2" t="s">
        <v>3061</v>
      </c>
      <c r="K852" s="13" t="str">
        <f>_xlfn.IFNA(VLOOKUP(G852,'Ref-LI-SaaS Baseline'!$D$2:$G$128,3,FALSE),"")</f>
        <v/>
      </c>
      <c r="L852" s="2" t="s">
        <v>3061</v>
      </c>
      <c r="N852" s="2" t="s">
        <v>3061</v>
      </c>
      <c r="Q852" s="13" t="s">
        <v>3061</v>
      </c>
    </row>
    <row r="853" spans="1:17">
      <c r="A853" s="13" t="str">
        <f t="shared" si="73"/>
        <v>SC</v>
      </c>
      <c r="B853" s="2" t="str">
        <f>VLOOKUP(A853,'Ref-Families'!A:B,2,FALSE)</f>
        <v xml:space="preserve"> System and Communications Protection</v>
      </c>
      <c r="C853" s="13" t="str">
        <f>TRIM(VLOOKUP(G853,'Ref-ALL NIST 800-53 Controls'!A:F,5,FALSE))</f>
        <v>TRUSTED PATH</v>
      </c>
      <c r="D853" s="2" t="str">
        <f>VLOOKUP(G853,'Ref-ALL NIST 800-53 Controls'!$1:$923,3,FALSE)</f>
        <v>SC-11</v>
      </c>
      <c r="E853" s="13" t="str">
        <f>TRIM(VLOOKUP(G853,'Ref-ALL NIST 800-53 Controls'!A:F,6,FALSE))</f>
        <v>LOGICAL ISOLATION</v>
      </c>
      <c r="F853" s="55">
        <f>VLOOKUP(G853,'Ref-ALL NIST 800-53 Controls'!$1:$923,4,FALSE)</f>
        <v>1</v>
      </c>
      <c r="G853" s="2" t="s">
        <v>2937</v>
      </c>
      <c r="I853" s="2" t="s">
        <v>3061</v>
      </c>
      <c r="K853" s="13" t="str">
        <f>_xlfn.IFNA(VLOOKUP(G853,'Ref-LI-SaaS Baseline'!$D$2:$G$128,3,FALSE),"")</f>
        <v/>
      </c>
      <c r="L853" s="2" t="s">
        <v>3061</v>
      </c>
      <c r="N853" s="2" t="s">
        <v>3061</v>
      </c>
      <c r="Q853" s="13" t="s">
        <v>3061</v>
      </c>
    </row>
    <row r="854" spans="1:17">
      <c r="A854" s="13" t="str">
        <f t="shared" si="73"/>
        <v>SC</v>
      </c>
      <c r="B854" s="2" t="str">
        <f>VLOOKUP(A854,'Ref-Families'!A:B,2,FALSE)</f>
        <v xml:space="preserve"> System and Communications Protection</v>
      </c>
      <c r="C854" s="13" t="str">
        <f>TRIM(VLOOKUP(G854,'Ref-ALL NIST 800-53 Controls'!A:F,5,FALSE))</f>
        <v>PUBLIC ACCESS PROTECTIONS</v>
      </c>
      <c r="D854" s="2" t="str">
        <f>VLOOKUP(G854,'Ref-ALL NIST 800-53 Controls'!$1:$923,3,FALSE)</f>
        <v>SC-14</v>
      </c>
      <c r="E854" s="13" t="str">
        <f>TRIM(VLOOKUP(G854,'Ref-ALL NIST 800-53 Controls'!A:F,6,FALSE))</f>
        <v/>
      </c>
      <c r="F854" s="55">
        <f>VLOOKUP(G854,'Ref-ALL NIST 800-53 Controls'!$1:$923,4,FALSE)</f>
        <v>0</v>
      </c>
      <c r="G854" s="2" t="s">
        <v>2944</v>
      </c>
      <c r="I854" s="2" t="s">
        <v>3061</v>
      </c>
      <c r="K854" s="13" t="str">
        <f>_xlfn.IFNA(VLOOKUP(G854,'Ref-LI-SaaS Baseline'!$D$2:$G$128,3,FALSE),"")</f>
        <v/>
      </c>
      <c r="L854" s="2" t="s">
        <v>3061</v>
      </c>
      <c r="N854" s="2" t="s">
        <v>3061</v>
      </c>
      <c r="Q854" s="13" t="s">
        <v>3061</v>
      </c>
    </row>
    <row r="855" spans="1:17">
      <c r="A855" s="13" t="str">
        <f t="shared" si="73"/>
        <v>SC</v>
      </c>
      <c r="B855" s="2" t="str">
        <f>VLOOKUP(A855,'Ref-Families'!A:B,2,FALSE)</f>
        <v xml:space="preserve"> System and Communications Protection</v>
      </c>
      <c r="C855" s="13" t="str">
        <f>TRIM(VLOOKUP(G855,'Ref-ALL NIST 800-53 Controls'!A:F,5,FALSE))</f>
        <v>TRANSMISSION OF SECURITY ATTRIBUTES</v>
      </c>
      <c r="D855" s="2" t="str">
        <f>VLOOKUP(G855,'Ref-ALL NIST 800-53 Controls'!$1:$923,3,FALSE)</f>
        <v>SC-16</v>
      </c>
      <c r="E855" s="13" t="str">
        <f>TRIM(VLOOKUP(G855,'Ref-ALL NIST 800-53 Controls'!A:F,6,FALSE))</f>
        <v/>
      </c>
      <c r="F855" s="55">
        <f>VLOOKUP(G855,'Ref-ALL NIST 800-53 Controls'!$1:$923,4,FALSE)</f>
        <v>0</v>
      </c>
      <c r="G855" s="2" t="s">
        <v>2949</v>
      </c>
      <c r="I855" s="2" t="s">
        <v>3061</v>
      </c>
      <c r="K855" s="13" t="str">
        <f>_xlfn.IFNA(VLOOKUP(G855,'Ref-LI-SaaS Baseline'!$D$2:$G$128,3,FALSE),"")</f>
        <v/>
      </c>
      <c r="L855" s="2" t="s">
        <v>3061</v>
      </c>
      <c r="N855" s="2" t="s">
        <v>3061</v>
      </c>
      <c r="Q855" s="13" t="s">
        <v>3061</v>
      </c>
    </row>
    <row r="856" spans="1:17">
      <c r="A856" s="13" t="str">
        <f t="shared" si="73"/>
        <v>SC</v>
      </c>
      <c r="B856" s="2" t="str">
        <f>VLOOKUP(A856,'Ref-Families'!A:B,2,FALSE)</f>
        <v xml:space="preserve"> System and Communications Protection</v>
      </c>
      <c r="C856" s="13" t="str">
        <f>TRIM(VLOOKUP(G856,'Ref-ALL NIST 800-53 Controls'!A:F,5,FALSE))</f>
        <v>TRANSMISSION OF SECURITY ATTRIBUTES</v>
      </c>
      <c r="D856" s="2" t="str">
        <f>VLOOKUP(G856,'Ref-ALL NIST 800-53 Controls'!$1:$923,3,FALSE)</f>
        <v>SC-16</v>
      </c>
      <c r="E856" s="13" t="str">
        <f>TRIM(VLOOKUP(G856,'Ref-ALL NIST 800-53 Controls'!A:F,6,FALSE))</f>
        <v>INTEGRITY VALIDATION</v>
      </c>
      <c r="F856" s="55">
        <f>VLOOKUP(G856,'Ref-ALL NIST 800-53 Controls'!$1:$923,4,FALSE)</f>
        <v>1</v>
      </c>
      <c r="G856" s="2" t="s">
        <v>2950</v>
      </c>
      <c r="I856" s="2" t="s">
        <v>3061</v>
      </c>
      <c r="K856" s="13" t="str">
        <f>_xlfn.IFNA(VLOOKUP(G856,'Ref-LI-SaaS Baseline'!$D$2:$G$128,3,FALSE),"")</f>
        <v/>
      </c>
      <c r="L856" s="2" t="s">
        <v>3061</v>
      </c>
      <c r="N856" s="2" t="s">
        <v>3061</v>
      </c>
      <c r="Q856" s="13" t="s">
        <v>3061</v>
      </c>
    </row>
    <row r="857" spans="1:17">
      <c r="A857" s="13" t="str">
        <f t="shared" si="73"/>
        <v>SC</v>
      </c>
      <c r="B857" s="2" t="str">
        <f>VLOOKUP(A857,'Ref-Families'!A:B,2,FALSE)</f>
        <v xml:space="preserve"> System and Communications Protection</v>
      </c>
      <c r="C857" s="13" t="str">
        <f>TRIM(VLOOKUP(G857,'Ref-ALL NIST 800-53 Controls'!A:F,5,FALSE))</f>
        <v>THIN NODES</v>
      </c>
      <c r="D857" s="2" t="str">
        <f>VLOOKUP(G857,'Ref-ALL NIST 800-53 Controls'!$1:$923,3,FALSE)</f>
        <v>SC-25</v>
      </c>
      <c r="E857" s="13" t="str">
        <f>TRIM(VLOOKUP(G857,'Ref-ALL NIST 800-53 Controls'!A:F,6,FALSE))</f>
        <v/>
      </c>
      <c r="F857" s="55">
        <f>VLOOKUP(G857,'Ref-ALL NIST 800-53 Controls'!$1:$923,4,FALSE)</f>
        <v>0</v>
      </c>
      <c r="G857" s="2" t="s">
        <v>2963</v>
      </c>
      <c r="I857" s="2" t="s">
        <v>3061</v>
      </c>
      <c r="K857" s="13" t="str">
        <f>_xlfn.IFNA(VLOOKUP(G857,'Ref-LI-SaaS Baseline'!$D$2:$G$128,3,FALSE),"")</f>
        <v/>
      </c>
      <c r="L857" s="2" t="s">
        <v>3061</v>
      </c>
      <c r="N857" s="2" t="s">
        <v>3061</v>
      </c>
      <c r="Q857" s="13" t="s">
        <v>3061</v>
      </c>
    </row>
    <row r="858" spans="1:17">
      <c r="A858" s="13" t="str">
        <f t="shared" si="73"/>
        <v>SC</v>
      </c>
      <c r="B858" s="2" t="str">
        <f>VLOOKUP(A858,'Ref-Families'!A:B,2,FALSE)</f>
        <v xml:space="preserve"> System and Communications Protection</v>
      </c>
      <c r="C858" s="13" t="str">
        <f>TRIM(VLOOKUP(G858,'Ref-ALL NIST 800-53 Controls'!A:F,5,FALSE))</f>
        <v>HONEYPOTS</v>
      </c>
      <c r="D858" s="2" t="str">
        <f>VLOOKUP(G858,'Ref-ALL NIST 800-53 Controls'!$1:$923,3,FALSE)</f>
        <v>SC-26</v>
      </c>
      <c r="E858" s="13" t="str">
        <f>TRIM(VLOOKUP(G858,'Ref-ALL NIST 800-53 Controls'!A:F,6,FALSE))</f>
        <v/>
      </c>
      <c r="F858" s="55">
        <f>VLOOKUP(G858,'Ref-ALL NIST 800-53 Controls'!$1:$923,4,FALSE)</f>
        <v>0</v>
      </c>
      <c r="G858" s="2" t="s">
        <v>2964</v>
      </c>
      <c r="I858" s="2" t="s">
        <v>3061</v>
      </c>
      <c r="K858" s="13" t="str">
        <f>_xlfn.IFNA(VLOOKUP(G858,'Ref-LI-SaaS Baseline'!$D$2:$G$128,3,FALSE),"")</f>
        <v/>
      </c>
      <c r="L858" s="2" t="s">
        <v>3061</v>
      </c>
      <c r="N858" s="2" t="s">
        <v>3061</v>
      </c>
      <c r="Q858" s="13" t="s">
        <v>3061</v>
      </c>
    </row>
    <row r="859" spans="1:17">
      <c r="A859" s="13" t="str">
        <f t="shared" si="73"/>
        <v>SC</v>
      </c>
      <c r="B859" s="2" t="str">
        <f>VLOOKUP(A859,'Ref-Families'!A:B,2,FALSE)</f>
        <v xml:space="preserve"> System and Communications Protection</v>
      </c>
      <c r="C859" s="13" t="str">
        <f>TRIM(VLOOKUP(G859,'Ref-ALL NIST 800-53 Controls'!A:F,5,FALSE))</f>
        <v>HONEYPOTS</v>
      </c>
      <c r="D859" s="2" t="str">
        <f>VLOOKUP(G859,'Ref-ALL NIST 800-53 Controls'!$1:$923,3,FALSE)</f>
        <v>SC-26</v>
      </c>
      <c r="E859" s="13" t="str">
        <f>TRIM(VLOOKUP(G859,'Ref-ALL NIST 800-53 Controls'!A:F,6,FALSE))</f>
        <v>DETECTION OF MALICIOUS CODE</v>
      </c>
      <c r="F859" s="55">
        <f>VLOOKUP(G859,'Ref-ALL NIST 800-53 Controls'!$1:$923,4,FALSE)</f>
        <v>1</v>
      </c>
      <c r="G859" s="2" t="s">
        <v>2965</v>
      </c>
      <c r="I859" s="2" t="s">
        <v>3061</v>
      </c>
      <c r="K859" s="13" t="str">
        <f>_xlfn.IFNA(VLOOKUP(G859,'Ref-LI-SaaS Baseline'!$D$2:$G$128,3,FALSE),"")</f>
        <v/>
      </c>
      <c r="L859" s="2" t="s">
        <v>3061</v>
      </c>
      <c r="N859" s="2" t="s">
        <v>3061</v>
      </c>
      <c r="Q859" s="13" t="s">
        <v>3061</v>
      </c>
    </row>
    <row r="860" spans="1:17">
      <c r="A860" s="13" t="str">
        <f t="shared" si="73"/>
        <v>SC</v>
      </c>
      <c r="B860" s="2" t="str">
        <f>VLOOKUP(A860,'Ref-Families'!A:B,2,FALSE)</f>
        <v xml:space="preserve"> System and Communications Protection</v>
      </c>
      <c r="C860" s="13" t="str">
        <f>TRIM(VLOOKUP(G860,'Ref-ALL NIST 800-53 Controls'!A:F,5,FALSE))</f>
        <v>PLATFORM-INDEPENDENT APPLICATIONS</v>
      </c>
      <c r="D860" s="2" t="str">
        <f>VLOOKUP(G860,'Ref-ALL NIST 800-53 Controls'!$1:$923,3,FALSE)</f>
        <v>SC-27</v>
      </c>
      <c r="E860" s="13" t="str">
        <f>TRIM(VLOOKUP(G860,'Ref-ALL NIST 800-53 Controls'!A:F,6,FALSE))</f>
        <v/>
      </c>
      <c r="F860" s="55">
        <f>VLOOKUP(G860,'Ref-ALL NIST 800-53 Controls'!$1:$923,4,FALSE)</f>
        <v>0</v>
      </c>
      <c r="G860" s="2" t="s">
        <v>2966</v>
      </c>
      <c r="I860" s="2" t="s">
        <v>3061</v>
      </c>
      <c r="K860" s="13" t="str">
        <f>_xlfn.IFNA(VLOOKUP(G860,'Ref-LI-SaaS Baseline'!$D$2:$G$128,3,FALSE),"")</f>
        <v/>
      </c>
      <c r="L860" s="2" t="s">
        <v>3061</v>
      </c>
      <c r="N860" s="2" t="s">
        <v>3061</v>
      </c>
      <c r="Q860" s="13" t="s">
        <v>3061</v>
      </c>
    </row>
    <row r="861" spans="1:17">
      <c r="A861" s="13" t="str">
        <f t="shared" si="73"/>
        <v>SC</v>
      </c>
      <c r="B861" s="2" t="str">
        <f>VLOOKUP(A861,'Ref-Families'!A:B,2,FALSE)</f>
        <v xml:space="preserve"> System and Communications Protection</v>
      </c>
      <c r="C861" s="13" t="str">
        <f>TRIM(VLOOKUP(G861,'Ref-ALL NIST 800-53 Controls'!A:F,5,FALSE))</f>
        <v>HETEROGENEITY</v>
      </c>
      <c r="D861" s="2" t="str">
        <f>VLOOKUP(G861,'Ref-ALL NIST 800-53 Controls'!$1:$923,3,FALSE)</f>
        <v>SC-29</v>
      </c>
      <c r="E861" s="13" t="str">
        <f>TRIM(VLOOKUP(G861,'Ref-ALL NIST 800-53 Controls'!A:F,6,FALSE))</f>
        <v/>
      </c>
      <c r="F861" s="55">
        <f>VLOOKUP(G861,'Ref-ALL NIST 800-53 Controls'!$1:$923,4,FALSE)</f>
        <v>0</v>
      </c>
      <c r="G861" s="2" t="s">
        <v>2968</v>
      </c>
      <c r="I861" s="2" t="s">
        <v>3061</v>
      </c>
      <c r="K861" s="13" t="str">
        <f>_xlfn.IFNA(VLOOKUP(G861,'Ref-LI-SaaS Baseline'!$D$2:$G$128,3,FALSE),"")</f>
        <v/>
      </c>
      <c r="L861" s="2" t="s">
        <v>3061</v>
      </c>
      <c r="N861" s="2" t="s">
        <v>3061</v>
      </c>
      <c r="Q861" s="13" t="s">
        <v>3061</v>
      </c>
    </row>
    <row r="862" spans="1:17">
      <c r="A862" s="13" t="str">
        <f t="shared" si="73"/>
        <v>SC</v>
      </c>
      <c r="B862" s="2" t="str">
        <f>VLOOKUP(A862,'Ref-Families'!A:B,2,FALSE)</f>
        <v xml:space="preserve"> System and Communications Protection</v>
      </c>
      <c r="C862" s="13" t="str">
        <f>TRIM(VLOOKUP(G862,'Ref-ALL NIST 800-53 Controls'!A:F,5,FALSE))</f>
        <v>HETEROGENEITY</v>
      </c>
      <c r="D862" s="2" t="str">
        <f>VLOOKUP(G862,'Ref-ALL NIST 800-53 Controls'!$1:$923,3,FALSE)</f>
        <v>SC-29</v>
      </c>
      <c r="E862" s="13" t="str">
        <f>TRIM(VLOOKUP(G862,'Ref-ALL NIST 800-53 Controls'!A:F,6,FALSE))</f>
        <v>VIRTUALIZATION TECHNIQUES</v>
      </c>
      <c r="F862" s="55">
        <f>VLOOKUP(G862,'Ref-ALL NIST 800-53 Controls'!$1:$923,4,FALSE)</f>
        <v>1</v>
      </c>
      <c r="G862" s="2" t="s">
        <v>2969</v>
      </c>
      <c r="I862" s="2" t="s">
        <v>3061</v>
      </c>
      <c r="K862" s="13" t="str">
        <f>_xlfn.IFNA(VLOOKUP(G862,'Ref-LI-SaaS Baseline'!$D$2:$G$128,3,FALSE),"")</f>
        <v/>
      </c>
      <c r="L862" s="2" t="s">
        <v>3061</v>
      </c>
      <c r="N862" s="2" t="s">
        <v>3061</v>
      </c>
      <c r="Q862" s="13" t="s">
        <v>3061</v>
      </c>
    </row>
    <row r="863" spans="1:17">
      <c r="A863" s="13" t="str">
        <f t="shared" si="73"/>
        <v>SC</v>
      </c>
      <c r="B863" s="2" t="str">
        <f>VLOOKUP(A863,'Ref-Families'!A:B,2,FALSE)</f>
        <v xml:space="preserve"> System and Communications Protection</v>
      </c>
      <c r="C863" s="13" t="str">
        <f>TRIM(VLOOKUP(G863,'Ref-ALL NIST 800-53 Controls'!A:F,5,FALSE))</f>
        <v>CONCEALMENT AND MISDIRECTION</v>
      </c>
      <c r="D863" s="2" t="str">
        <f>VLOOKUP(G863,'Ref-ALL NIST 800-53 Controls'!$1:$923,3,FALSE)</f>
        <v>SC-30</v>
      </c>
      <c r="E863" s="13" t="str">
        <f>TRIM(VLOOKUP(G863,'Ref-ALL NIST 800-53 Controls'!A:F,6,FALSE))</f>
        <v/>
      </c>
      <c r="F863" s="55">
        <f>VLOOKUP(G863,'Ref-ALL NIST 800-53 Controls'!$1:$923,4,FALSE)</f>
        <v>0</v>
      </c>
      <c r="G863" s="2" t="s">
        <v>2970</v>
      </c>
      <c r="I863" s="2" t="s">
        <v>3061</v>
      </c>
      <c r="K863" s="13" t="str">
        <f>_xlfn.IFNA(VLOOKUP(G863,'Ref-LI-SaaS Baseline'!$D$2:$G$128,3,FALSE),"")</f>
        <v/>
      </c>
      <c r="L863" s="2" t="s">
        <v>3061</v>
      </c>
      <c r="N863" s="2" t="s">
        <v>3061</v>
      </c>
      <c r="Q863" s="13" t="s">
        <v>3061</v>
      </c>
    </row>
    <row r="864" spans="1:17">
      <c r="A864" s="13" t="str">
        <f t="shared" si="73"/>
        <v>SC</v>
      </c>
      <c r="B864" s="2" t="str">
        <f>VLOOKUP(A864,'Ref-Families'!A:B,2,FALSE)</f>
        <v xml:space="preserve"> System and Communications Protection</v>
      </c>
      <c r="C864" s="13" t="str">
        <f>TRIM(VLOOKUP(G864,'Ref-ALL NIST 800-53 Controls'!A:F,5,FALSE))</f>
        <v>CONCEALMENT AND MISDIRECTION</v>
      </c>
      <c r="D864" s="2" t="str">
        <f>VLOOKUP(G864,'Ref-ALL NIST 800-53 Controls'!$1:$923,3,FALSE)</f>
        <v>SC-30</v>
      </c>
      <c r="E864" s="13" t="str">
        <f>TRIM(VLOOKUP(G864,'Ref-ALL NIST 800-53 Controls'!A:F,6,FALSE))</f>
        <v>VIRTUALIZATION TECHNIQUES</v>
      </c>
      <c r="F864" s="55">
        <f>VLOOKUP(G864,'Ref-ALL NIST 800-53 Controls'!$1:$923,4,FALSE)</f>
        <v>1</v>
      </c>
      <c r="G864" s="2" t="s">
        <v>2971</v>
      </c>
      <c r="I864" s="2" t="s">
        <v>3061</v>
      </c>
      <c r="K864" s="13" t="str">
        <f>_xlfn.IFNA(VLOOKUP(G864,'Ref-LI-SaaS Baseline'!$D$2:$G$128,3,FALSE),"")</f>
        <v/>
      </c>
      <c r="L864" s="2" t="s">
        <v>3061</v>
      </c>
      <c r="N864" s="2" t="s">
        <v>3061</v>
      </c>
      <c r="Q864" s="13" t="s">
        <v>3061</v>
      </c>
    </row>
    <row r="865" spans="1:17">
      <c r="A865" s="13" t="str">
        <f t="shared" si="73"/>
        <v>SC</v>
      </c>
      <c r="B865" s="2" t="str">
        <f>VLOOKUP(A865,'Ref-Families'!A:B,2,FALSE)</f>
        <v xml:space="preserve"> System and Communications Protection</v>
      </c>
      <c r="C865" s="13" t="str">
        <f>TRIM(VLOOKUP(G865,'Ref-ALL NIST 800-53 Controls'!A:F,5,FALSE))</f>
        <v>CONCEALMENT AND MISDIRECTION</v>
      </c>
      <c r="D865" s="2" t="str">
        <f>VLOOKUP(G865,'Ref-ALL NIST 800-53 Controls'!$1:$923,3,FALSE)</f>
        <v>SC-30</v>
      </c>
      <c r="E865" s="13" t="str">
        <f>TRIM(VLOOKUP(G865,'Ref-ALL NIST 800-53 Controls'!A:F,6,FALSE))</f>
        <v>RANDOMNESS</v>
      </c>
      <c r="F865" s="55">
        <f>VLOOKUP(G865,'Ref-ALL NIST 800-53 Controls'!$1:$923,4,FALSE)</f>
        <v>2</v>
      </c>
      <c r="G865" s="2" t="s">
        <v>2972</v>
      </c>
      <c r="I865" s="2" t="s">
        <v>3061</v>
      </c>
      <c r="K865" s="13" t="str">
        <f>_xlfn.IFNA(VLOOKUP(G865,'Ref-LI-SaaS Baseline'!$D$2:$G$128,3,FALSE),"")</f>
        <v/>
      </c>
      <c r="L865" s="2" t="s">
        <v>3061</v>
      </c>
      <c r="N865" s="2" t="s">
        <v>3061</v>
      </c>
      <c r="Q865" s="13" t="s">
        <v>3061</v>
      </c>
    </row>
    <row r="866" spans="1:17">
      <c r="A866" s="13" t="str">
        <f t="shared" si="73"/>
        <v>SC</v>
      </c>
      <c r="B866" s="2" t="str">
        <f>VLOOKUP(A866,'Ref-Families'!A:B,2,FALSE)</f>
        <v xml:space="preserve"> System and Communications Protection</v>
      </c>
      <c r="C866" s="13" t="str">
        <f>TRIM(VLOOKUP(G866,'Ref-ALL NIST 800-53 Controls'!A:F,5,FALSE))</f>
        <v>CONCEALMENT AND MISDIRECTION</v>
      </c>
      <c r="D866" s="2" t="str">
        <f>VLOOKUP(G866,'Ref-ALL NIST 800-53 Controls'!$1:$923,3,FALSE)</f>
        <v>SC-30</v>
      </c>
      <c r="E866" s="13" t="str">
        <f>TRIM(VLOOKUP(G866,'Ref-ALL NIST 800-53 Controls'!A:F,6,FALSE))</f>
        <v>CHANGE PROCESSING / STORAGE LOCATIONS</v>
      </c>
      <c r="F866" s="55">
        <f>VLOOKUP(G866,'Ref-ALL NIST 800-53 Controls'!$1:$923,4,FALSE)</f>
        <v>3</v>
      </c>
      <c r="G866" s="2" t="s">
        <v>2973</v>
      </c>
      <c r="I866" s="2" t="s">
        <v>3061</v>
      </c>
      <c r="K866" s="13" t="str">
        <f>_xlfn.IFNA(VLOOKUP(G866,'Ref-LI-SaaS Baseline'!$D$2:$G$128,3,FALSE),"")</f>
        <v/>
      </c>
      <c r="L866" s="2" t="s">
        <v>3061</v>
      </c>
      <c r="N866" s="2" t="s">
        <v>3061</v>
      </c>
      <c r="Q866" s="13" t="s">
        <v>3061</v>
      </c>
    </row>
    <row r="867" spans="1:17">
      <c r="A867" s="13" t="str">
        <f t="shared" si="73"/>
        <v>SC</v>
      </c>
      <c r="B867" s="2" t="str">
        <f>VLOOKUP(A867,'Ref-Families'!A:B,2,FALSE)</f>
        <v xml:space="preserve"> System and Communications Protection</v>
      </c>
      <c r="C867" s="13" t="str">
        <f>TRIM(VLOOKUP(G867,'Ref-ALL NIST 800-53 Controls'!A:F,5,FALSE))</f>
        <v>CONCEALMENT AND MISDIRECTION</v>
      </c>
      <c r="D867" s="2" t="str">
        <f>VLOOKUP(G867,'Ref-ALL NIST 800-53 Controls'!$1:$923,3,FALSE)</f>
        <v>SC-30</v>
      </c>
      <c r="E867" s="13" t="str">
        <f>TRIM(VLOOKUP(G867,'Ref-ALL NIST 800-53 Controls'!A:F,6,FALSE))</f>
        <v>MISLEADING INFORMATION</v>
      </c>
      <c r="F867" s="55">
        <f>VLOOKUP(G867,'Ref-ALL NIST 800-53 Controls'!$1:$923,4,FALSE)</f>
        <v>4</v>
      </c>
      <c r="G867" s="2" t="s">
        <v>2974</v>
      </c>
      <c r="I867" s="2" t="s">
        <v>3061</v>
      </c>
      <c r="K867" s="13" t="str">
        <f>_xlfn.IFNA(VLOOKUP(G867,'Ref-LI-SaaS Baseline'!$D$2:$G$128,3,FALSE),"")</f>
        <v/>
      </c>
      <c r="L867" s="2" t="s">
        <v>3061</v>
      </c>
      <c r="N867" s="2" t="s">
        <v>3061</v>
      </c>
      <c r="Q867" s="13" t="s">
        <v>3061</v>
      </c>
    </row>
    <row r="868" spans="1:17">
      <c r="A868" s="13" t="str">
        <f t="shared" si="73"/>
        <v>SC</v>
      </c>
      <c r="B868" s="2" t="str">
        <f>VLOOKUP(A868,'Ref-Families'!A:B,2,FALSE)</f>
        <v xml:space="preserve"> System and Communications Protection</v>
      </c>
      <c r="C868" s="13" t="str">
        <f>TRIM(VLOOKUP(G868,'Ref-ALL NIST 800-53 Controls'!A:F,5,FALSE))</f>
        <v>CONCEALMENT AND MISDIRECTION</v>
      </c>
      <c r="D868" s="2" t="str">
        <f>VLOOKUP(G868,'Ref-ALL NIST 800-53 Controls'!$1:$923,3,FALSE)</f>
        <v>SC-30</v>
      </c>
      <c r="E868" s="13" t="str">
        <f>TRIM(VLOOKUP(G868,'Ref-ALL NIST 800-53 Controls'!A:F,6,FALSE))</f>
        <v>CONCEALMENT OF SYSTEM COMPONENTS</v>
      </c>
      <c r="F868" s="55">
        <f>VLOOKUP(G868,'Ref-ALL NIST 800-53 Controls'!$1:$923,4,FALSE)</f>
        <v>5</v>
      </c>
      <c r="G868" s="2" t="s">
        <v>2975</v>
      </c>
      <c r="I868" s="2" t="s">
        <v>3061</v>
      </c>
      <c r="K868" s="13" t="str">
        <f>_xlfn.IFNA(VLOOKUP(G868,'Ref-LI-SaaS Baseline'!$D$2:$G$128,3,FALSE),"")</f>
        <v/>
      </c>
      <c r="L868" s="2" t="s">
        <v>3061</v>
      </c>
      <c r="N868" s="2" t="s">
        <v>3061</v>
      </c>
      <c r="Q868" s="13" t="s">
        <v>3061</v>
      </c>
    </row>
    <row r="869" spans="1:17">
      <c r="A869" s="13" t="str">
        <f t="shared" si="73"/>
        <v>SC</v>
      </c>
      <c r="B869" s="2" t="str">
        <f>VLOOKUP(A869,'Ref-Families'!A:B,2,FALSE)</f>
        <v xml:space="preserve"> System and Communications Protection</v>
      </c>
      <c r="C869" s="13" t="str">
        <f>TRIM(VLOOKUP(G869,'Ref-ALL NIST 800-53 Controls'!A:F,5,FALSE))</f>
        <v>COVERT CHANNEL ANALYSIS</v>
      </c>
      <c r="D869" s="2" t="str">
        <f>VLOOKUP(G869,'Ref-ALL NIST 800-53 Controls'!$1:$923,3,FALSE)</f>
        <v>SC-31</v>
      </c>
      <c r="E869" s="13" t="str">
        <f>TRIM(VLOOKUP(G869,'Ref-ALL NIST 800-53 Controls'!A:F,6,FALSE))</f>
        <v/>
      </c>
      <c r="F869" s="55">
        <f>VLOOKUP(G869,'Ref-ALL NIST 800-53 Controls'!$1:$923,4,FALSE)</f>
        <v>0</v>
      </c>
      <c r="G869" s="2" t="s">
        <v>2976</v>
      </c>
      <c r="I869" s="2" t="s">
        <v>3061</v>
      </c>
      <c r="K869" s="13" t="str">
        <f>_xlfn.IFNA(VLOOKUP(G869,'Ref-LI-SaaS Baseline'!$D$2:$G$128,3,FALSE),"")</f>
        <v/>
      </c>
      <c r="L869" s="2" t="s">
        <v>3061</v>
      </c>
      <c r="N869" s="2" t="s">
        <v>3061</v>
      </c>
      <c r="Q869" s="13" t="s">
        <v>3061</v>
      </c>
    </row>
    <row r="870" spans="1:17">
      <c r="A870" s="13" t="str">
        <f t="shared" si="73"/>
        <v>SC</v>
      </c>
      <c r="B870" s="2" t="str">
        <f>VLOOKUP(A870,'Ref-Families'!A:B,2,FALSE)</f>
        <v xml:space="preserve"> System and Communications Protection</v>
      </c>
      <c r="C870" s="13" t="str">
        <f>TRIM(VLOOKUP(G870,'Ref-ALL NIST 800-53 Controls'!A:F,5,FALSE))</f>
        <v>COVERT CHANNEL ANALYSIS</v>
      </c>
      <c r="D870" s="2" t="str">
        <f>VLOOKUP(G870,'Ref-ALL NIST 800-53 Controls'!$1:$923,3,FALSE)</f>
        <v>SC-31</v>
      </c>
      <c r="E870" s="13" t="str">
        <f>TRIM(VLOOKUP(G870,'Ref-ALL NIST 800-53 Controls'!A:F,6,FALSE))</f>
        <v>TEST COVERT CHANNELS FOR EXPLOITABILITY</v>
      </c>
      <c r="F870" s="55">
        <f>VLOOKUP(G870,'Ref-ALL NIST 800-53 Controls'!$1:$923,4,FALSE)</f>
        <v>1</v>
      </c>
      <c r="G870" s="2" t="s">
        <v>2977</v>
      </c>
      <c r="I870" s="2" t="s">
        <v>3061</v>
      </c>
      <c r="K870" s="13" t="str">
        <f>_xlfn.IFNA(VLOOKUP(G870,'Ref-LI-SaaS Baseline'!$D$2:$G$128,3,FALSE),"")</f>
        <v/>
      </c>
      <c r="L870" s="2" t="s">
        <v>3061</v>
      </c>
      <c r="N870" s="2" t="s">
        <v>3061</v>
      </c>
      <c r="Q870" s="13" t="s">
        <v>3061</v>
      </c>
    </row>
    <row r="871" spans="1:17">
      <c r="A871" s="13" t="str">
        <f t="shared" si="73"/>
        <v>SC</v>
      </c>
      <c r="B871" s="2" t="str">
        <f>VLOOKUP(A871,'Ref-Families'!A:B,2,FALSE)</f>
        <v xml:space="preserve"> System and Communications Protection</v>
      </c>
      <c r="C871" s="13" t="str">
        <f>TRIM(VLOOKUP(G871,'Ref-ALL NIST 800-53 Controls'!A:F,5,FALSE))</f>
        <v>COVERT CHANNEL ANALYSIS</v>
      </c>
      <c r="D871" s="2" t="str">
        <f>VLOOKUP(G871,'Ref-ALL NIST 800-53 Controls'!$1:$923,3,FALSE)</f>
        <v>SC-31</v>
      </c>
      <c r="E871" s="13" t="str">
        <f>TRIM(VLOOKUP(G871,'Ref-ALL NIST 800-53 Controls'!A:F,6,FALSE))</f>
        <v>MAXIMUM BANDWIDTH</v>
      </c>
      <c r="F871" s="55">
        <f>VLOOKUP(G871,'Ref-ALL NIST 800-53 Controls'!$1:$923,4,FALSE)</f>
        <v>2</v>
      </c>
      <c r="G871" s="2" t="s">
        <v>2978</v>
      </c>
      <c r="I871" s="2" t="s">
        <v>3061</v>
      </c>
      <c r="K871" s="13" t="str">
        <f>_xlfn.IFNA(VLOOKUP(G871,'Ref-LI-SaaS Baseline'!$D$2:$G$128,3,FALSE),"")</f>
        <v/>
      </c>
      <c r="L871" s="2" t="s">
        <v>3061</v>
      </c>
      <c r="N871" s="2" t="s">
        <v>3061</v>
      </c>
      <c r="Q871" s="13" t="s">
        <v>3061</v>
      </c>
    </row>
    <row r="872" spans="1:17">
      <c r="A872" s="13" t="str">
        <f t="shared" si="73"/>
        <v>SC</v>
      </c>
      <c r="B872" s="2" t="str">
        <f>VLOOKUP(A872,'Ref-Families'!A:B,2,FALSE)</f>
        <v xml:space="preserve"> System and Communications Protection</v>
      </c>
      <c r="C872" s="13" t="str">
        <f>TRIM(VLOOKUP(G872,'Ref-ALL NIST 800-53 Controls'!A:F,5,FALSE))</f>
        <v>COVERT CHANNEL ANALYSIS</v>
      </c>
      <c r="D872" s="2" t="str">
        <f>VLOOKUP(G872,'Ref-ALL NIST 800-53 Controls'!$1:$923,3,FALSE)</f>
        <v>SC-31</v>
      </c>
      <c r="E872" s="13" t="str">
        <f>TRIM(VLOOKUP(G872,'Ref-ALL NIST 800-53 Controls'!A:F,6,FALSE))</f>
        <v>MEASURE BANDWIDTH IN OPERATIONAL ENVIRONMENTS</v>
      </c>
      <c r="F872" s="55">
        <f>VLOOKUP(G872,'Ref-ALL NIST 800-53 Controls'!$1:$923,4,FALSE)</f>
        <v>3</v>
      </c>
      <c r="G872" s="2" t="s">
        <v>2979</v>
      </c>
      <c r="I872" s="2" t="s">
        <v>3061</v>
      </c>
      <c r="K872" s="13" t="str">
        <f>_xlfn.IFNA(VLOOKUP(G872,'Ref-LI-SaaS Baseline'!$D$2:$G$128,3,FALSE),"")</f>
        <v/>
      </c>
      <c r="L872" s="2" t="s">
        <v>3061</v>
      </c>
      <c r="N872" s="2" t="s">
        <v>3061</v>
      </c>
      <c r="Q872" s="13" t="s">
        <v>3061</v>
      </c>
    </row>
    <row r="873" spans="1:17">
      <c r="A873" s="13" t="str">
        <f t="shared" si="73"/>
        <v>SC</v>
      </c>
      <c r="B873" s="2" t="str">
        <f>VLOOKUP(A873,'Ref-Families'!A:B,2,FALSE)</f>
        <v xml:space="preserve"> System and Communications Protection</v>
      </c>
      <c r="C873" s="13" t="str">
        <f>TRIM(VLOOKUP(G873,'Ref-ALL NIST 800-53 Controls'!A:F,5,FALSE))</f>
        <v>INFORMATION SYSTEM PARTITIONING</v>
      </c>
      <c r="D873" s="2" t="str">
        <f>VLOOKUP(G873,'Ref-ALL NIST 800-53 Controls'!$1:$923,3,FALSE)</f>
        <v>SC-32</v>
      </c>
      <c r="E873" s="13" t="str">
        <f>TRIM(VLOOKUP(G873,'Ref-ALL NIST 800-53 Controls'!A:F,6,FALSE))</f>
        <v/>
      </c>
      <c r="F873" s="55">
        <f>VLOOKUP(G873,'Ref-ALL NIST 800-53 Controls'!$1:$923,4,FALSE)</f>
        <v>0</v>
      </c>
      <c r="G873" s="2" t="s">
        <v>2980</v>
      </c>
      <c r="I873" s="2" t="s">
        <v>3061</v>
      </c>
      <c r="K873" s="13" t="str">
        <f>_xlfn.IFNA(VLOOKUP(G873,'Ref-LI-SaaS Baseline'!$D$2:$G$128,3,FALSE),"")</f>
        <v/>
      </c>
      <c r="L873" s="2" t="s">
        <v>3061</v>
      </c>
      <c r="N873" s="2" t="s">
        <v>3061</v>
      </c>
      <c r="Q873" s="13" t="s">
        <v>3061</v>
      </c>
    </row>
    <row r="874" spans="1:17">
      <c r="A874" s="13" t="str">
        <f t="shared" si="73"/>
        <v>SC</v>
      </c>
      <c r="B874" s="2" t="str">
        <f>VLOOKUP(A874,'Ref-Families'!A:B,2,FALSE)</f>
        <v xml:space="preserve"> System and Communications Protection</v>
      </c>
      <c r="C874" s="13" t="str">
        <f>TRIM(VLOOKUP(G874,'Ref-ALL NIST 800-53 Controls'!A:F,5,FALSE))</f>
        <v>TRANSMISSION PREPARATION INTEGRITY</v>
      </c>
      <c r="D874" s="2" t="str">
        <f>VLOOKUP(G874,'Ref-ALL NIST 800-53 Controls'!$1:$923,3,FALSE)</f>
        <v>SC-33</v>
      </c>
      <c r="E874" s="13" t="str">
        <f>TRIM(VLOOKUP(G874,'Ref-ALL NIST 800-53 Controls'!A:F,6,FALSE))</f>
        <v/>
      </c>
      <c r="F874" s="55">
        <f>VLOOKUP(G874,'Ref-ALL NIST 800-53 Controls'!$1:$923,4,FALSE)</f>
        <v>0</v>
      </c>
      <c r="G874" s="2" t="s">
        <v>2981</v>
      </c>
      <c r="I874" s="2" t="s">
        <v>3061</v>
      </c>
      <c r="K874" s="13" t="str">
        <f>_xlfn.IFNA(VLOOKUP(G874,'Ref-LI-SaaS Baseline'!$D$2:$G$128,3,FALSE),"")</f>
        <v/>
      </c>
      <c r="L874" s="2" t="s">
        <v>3061</v>
      </c>
      <c r="N874" s="2" t="s">
        <v>3061</v>
      </c>
      <c r="Q874" s="13" t="s">
        <v>3061</v>
      </c>
    </row>
    <row r="875" spans="1:17">
      <c r="A875" s="13" t="str">
        <f t="shared" si="73"/>
        <v>SC</v>
      </c>
      <c r="B875" s="2" t="str">
        <f>VLOOKUP(A875,'Ref-Families'!A:B,2,FALSE)</f>
        <v xml:space="preserve"> System and Communications Protection</v>
      </c>
      <c r="C875" s="13" t="str">
        <f>TRIM(VLOOKUP(G875,'Ref-ALL NIST 800-53 Controls'!A:F,5,FALSE))</f>
        <v>NON-MODIFIABLE EXECUTABLE PROGRAMS</v>
      </c>
      <c r="D875" s="2" t="str">
        <f>VLOOKUP(G875,'Ref-ALL NIST 800-53 Controls'!$1:$923,3,FALSE)</f>
        <v>SC-34</v>
      </c>
      <c r="E875" s="13" t="str">
        <f>TRIM(VLOOKUP(G875,'Ref-ALL NIST 800-53 Controls'!A:F,6,FALSE))</f>
        <v/>
      </c>
      <c r="F875" s="55">
        <f>VLOOKUP(G875,'Ref-ALL NIST 800-53 Controls'!$1:$923,4,FALSE)</f>
        <v>0</v>
      </c>
      <c r="G875" s="2" t="s">
        <v>2982</v>
      </c>
      <c r="I875" s="2" t="s">
        <v>3061</v>
      </c>
      <c r="K875" s="13" t="str">
        <f>_xlfn.IFNA(VLOOKUP(G875,'Ref-LI-SaaS Baseline'!$D$2:$G$128,3,FALSE),"")</f>
        <v/>
      </c>
      <c r="L875" s="2" t="s">
        <v>3061</v>
      </c>
      <c r="N875" s="2" t="s">
        <v>3061</v>
      </c>
      <c r="Q875" s="13" t="s">
        <v>3061</v>
      </c>
    </row>
    <row r="876" spans="1:17">
      <c r="A876" s="13" t="str">
        <f t="shared" si="73"/>
        <v>SC</v>
      </c>
      <c r="B876" s="2" t="str">
        <f>VLOOKUP(A876,'Ref-Families'!A:B,2,FALSE)</f>
        <v xml:space="preserve"> System and Communications Protection</v>
      </c>
      <c r="C876" s="13" t="str">
        <f>TRIM(VLOOKUP(G876,'Ref-ALL NIST 800-53 Controls'!A:F,5,FALSE))</f>
        <v>NON-MODIFIABLE EXECUTABLE PROGRAMS</v>
      </c>
      <c r="D876" s="2" t="str">
        <f>VLOOKUP(G876,'Ref-ALL NIST 800-53 Controls'!$1:$923,3,FALSE)</f>
        <v>SC-34</v>
      </c>
      <c r="E876" s="13" t="str">
        <f>TRIM(VLOOKUP(G876,'Ref-ALL NIST 800-53 Controls'!A:F,6,FALSE))</f>
        <v>NO WRITABLE STORAGE</v>
      </c>
      <c r="F876" s="55">
        <f>VLOOKUP(G876,'Ref-ALL NIST 800-53 Controls'!$1:$923,4,FALSE)</f>
        <v>1</v>
      </c>
      <c r="G876" s="2" t="s">
        <v>2983</v>
      </c>
      <c r="I876" s="2" t="s">
        <v>3061</v>
      </c>
      <c r="K876" s="13" t="str">
        <f>_xlfn.IFNA(VLOOKUP(G876,'Ref-LI-SaaS Baseline'!$D$2:$G$128,3,FALSE),"")</f>
        <v/>
      </c>
      <c r="L876" s="2" t="s">
        <v>3061</v>
      </c>
      <c r="N876" s="2" t="s">
        <v>3061</v>
      </c>
      <c r="Q876" s="13" t="s">
        <v>3061</v>
      </c>
    </row>
    <row r="877" spans="1:17">
      <c r="A877" s="13" t="str">
        <f t="shared" si="73"/>
        <v>SC</v>
      </c>
      <c r="B877" s="2" t="str">
        <f>VLOOKUP(A877,'Ref-Families'!A:B,2,FALSE)</f>
        <v xml:space="preserve"> System and Communications Protection</v>
      </c>
      <c r="C877" s="13" t="str">
        <f>TRIM(VLOOKUP(G877,'Ref-ALL NIST 800-53 Controls'!A:F,5,FALSE))</f>
        <v>NON-MODIFIABLE EXECUTABLE PROGRAMS</v>
      </c>
      <c r="D877" s="2" t="str">
        <f>VLOOKUP(G877,'Ref-ALL NIST 800-53 Controls'!$1:$923,3,FALSE)</f>
        <v>SC-34</v>
      </c>
      <c r="E877" s="13" t="str">
        <f>TRIM(VLOOKUP(G877,'Ref-ALL NIST 800-53 Controls'!A:F,6,FALSE))</f>
        <v>INTEGRITY PROTECTION / READ-ONLY MEDIA</v>
      </c>
      <c r="F877" s="55">
        <f>VLOOKUP(G877,'Ref-ALL NIST 800-53 Controls'!$1:$923,4,FALSE)</f>
        <v>2</v>
      </c>
      <c r="G877" s="2" t="s">
        <v>2984</v>
      </c>
      <c r="I877" s="2" t="s">
        <v>3061</v>
      </c>
      <c r="K877" s="13" t="str">
        <f>_xlfn.IFNA(VLOOKUP(G877,'Ref-LI-SaaS Baseline'!$D$2:$G$128,3,FALSE),"")</f>
        <v/>
      </c>
      <c r="L877" s="2" t="s">
        <v>3061</v>
      </c>
      <c r="N877" s="2" t="s">
        <v>3061</v>
      </c>
      <c r="Q877" s="13" t="s">
        <v>3061</v>
      </c>
    </row>
    <row r="878" spans="1:17">
      <c r="A878" s="13" t="str">
        <f t="shared" si="73"/>
        <v>SC</v>
      </c>
      <c r="B878" s="2" t="str">
        <f>VLOOKUP(A878,'Ref-Families'!A:B,2,FALSE)</f>
        <v xml:space="preserve"> System and Communications Protection</v>
      </c>
      <c r="C878" s="13" t="str">
        <f>TRIM(VLOOKUP(G878,'Ref-ALL NIST 800-53 Controls'!A:F,5,FALSE))</f>
        <v>NON-MODIFIABLE EXECUTABLE PROGRAMS</v>
      </c>
      <c r="D878" s="2" t="str">
        <f>VLOOKUP(G878,'Ref-ALL NIST 800-53 Controls'!$1:$923,3,FALSE)</f>
        <v>SC-34</v>
      </c>
      <c r="E878" s="13" t="str">
        <f>TRIM(VLOOKUP(G878,'Ref-ALL NIST 800-53 Controls'!A:F,6,FALSE))</f>
        <v>HARDWARE-BASED PROTECTION</v>
      </c>
      <c r="F878" s="55">
        <f>VLOOKUP(G878,'Ref-ALL NIST 800-53 Controls'!$1:$923,4,FALSE)</f>
        <v>3</v>
      </c>
      <c r="G878" s="2" t="s">
        <v>2985</v>
      </c>
      <c r="I878" s="2" t="s">
        <v>3061</v>
      </c>
      <c r="K878" s="13" t="str">
        <f>_xlfn.IFNA(VLOOKUP(G878,'Ref-LI-SaaS Baseline'!$D$2:$G$128,3,FALSE),"")</f>
        <v/>
      </c>
      <c r="L878" s="2" t="s">
        <v>3061</v>
      </c>
      <c r="N878" s="2" t="s">
        <v>3061</v>
      </c>
      <c r="Q878" s="13" t="s">
        <v>3061</v>
      </c>
    </row>
    <row r="879" spans="1:17">
      <c r="A879" s="13" t="str">
        <f t="shared" si="73"/>
        <v>SC</v>
      </c>
      <c r="B879" s="2" t="str">
        <f>VLOOKUP(A879,'Ref-Families'!A:B,2,FALSE)</f>
        <v xml:space="preserve"> System and Communications Protection</v>
      </c>
      <c r="C879" s="13" t="str">
        <f>TRIM(VLOOKUP(G879,'Ref-ALL NIST 800-53 Controls'!A:F,5,FALSE))</f>
        <v>HONEYCLIENTS</v>
      </c>
      <c r="D879" s="2" t="str">
        <f>VLOOKUP(G879,'Ref-ALL NIST 800-53 Controls'!$1:$923,3,FALSE)</f>
        <v>SC-35</v>
      </c>
      <c r="E879" s="13" t="str">
        <f>TRIM(VLOOKUP(G879,'Ref-ALL NIST 800-53 Controls'!A:F,6,FALSE))</f>
        <v/>
      </c>
      <c r="F879" s="55">
        <f>VLOOKUP(G879,'Ref-ALL NIST 800-53 Controls'!$1:$923,4,FALSE)</f>
        <v>0</v>
      </c>
      <c r="G879" s="2" t="s">
        <v>2986</v>
      </c>
      <c r="I879" s="2" t="s">
        <v>3061</v>
      </c>
      <c r="K879" s="13" t="str">
        <f>_xlfn.IFNA(VLOOKUP(G879,'Ref-LI-SaaS Baseline'!$D$2:$G$128,3,FALSE),"")</f>
        <v/>
      </c>
      <c r="L879" s="2" t="s">
        <v>3061</v>
      </c>
      <c r="N879" s="2" t="s">
        <v>3061</v>
      </c>
      <c r="Q879" s="13" t="s">
        <v>3061</v>
      </c>
    </row>
    <row r="880" spans="1:17">
      <c r="A880" s="13" t="str">
        <f t="shared" si="73"/>
        <v>SC</v>
      </c>
      <c r="B880" s="2" t="str">
        <f>VLOOKUP(A880,'Ref-Families'!A:B,2,FALSE)</f>
        <v xml:space="preserve"> System and Communications Protection</v>
      </c>
      <c r="C880" s="13" t="str">
        <f>TRIM(VLOOKUP(G880,'Ref-ALL NIST 800-53 Controls'!A:F,5,FALSE))</f>
        <v>DISTRIBUTED PROCESSING AND STORAGE</v>
      </c>
      <c r="D880" s="2" t="str">
        <f>VLOOKUP(G880,'Ref-ALL NIST 800-53 Controls'!$1:$923,3,FALSE)</f>
        <v>SC-36</v>
      </c>
      <c r="E880" s="13" t="str">
        <f>TRIM(VLOOKUP(G880,'Ref-ALL NIST 800-53 Controls'!A:F,6,FALSE))</f>
        <v/>
      </c>
      <c r="F880" s="55">
        <f>VLOOKUP(G880,'Ref-ALL NIST 800-53 Controls'!$1:$923,4,FALSE)</f>
        <v>0</v>
      </c>
      <c r="G880" s="2" t="s">
        <v>2987</v>
      </c>
      <c r="I880" s="2" t="s">
        <v>3061</v>
      </c>
      <c r="K880" s="13" t="str">
        <f>_xlfn.IFNA(VLOOKUP(G880,'Ref-LI-SaaS Baseline'!$D$2:$G$128,3,FALSE),"")</f>
        <v/>
      </c>
      <c r="L880" s="2" t="s">
        <v>3061</v>
      </c>
      <c r="N880" s="2" t="s">
        <v>3061</v>
      </c>
      <c r="Q880" s="13" t="s">
        <v>3061</v>
      </c>
    </row>
    <row r="881" spans="1:17">
      <c r="A881" s="13" t="str">
        <f t="shared" si="73"/>
        <v>SC</v>
      </c>
      <c r="B881" s="2" t="str">
        <f>VLOOKUP(A881,'Ref-Families'!A:B,2,FALSE)</f>
        <v xml:space="preserve"> System and Communications Protection</v>
      </c>
      <c r="C881" s="13" t="str">
        <f>TRIM(VLOOKUP(G881,'Ref-ALL NIST 800-53 Controls'!A:F,5,FALSE))</f>
        <v>DISTRIBUTED PROCESSING AND STORAGE</v>
      </c>
      <c r="D881" s="2" t="str">
        <f>VLOOKUP(G881,'Ref-ALL NIST 800-53 Controls'!$1:$923,3,FALSE)</f>
        <v>SC-36</v>
      </c>
      <c r="E881" s="13" t="str">
        <f>TRIM(VLOOKUP(G881,'Ref-ALL NIST 800-53 Controls'!A:F,6,FALSE))</f>
        <v>POLLING TECHNIQUES</v>
      </c>
      <c r="F881" s="55">
        <f>VLOOKUP(G881,'Ref-ALL NIST 800-53 Controls'!$1:$923,4,FALSE)</f>
        <v>1</v>
      </c>
      <c r="G881" s="2" t="s">
        <v>2988</v>
      </c>
      <c r="I881" s="2" t="s">
        <v>3061</v>
      </c>
      <c r="K881" s="13" t="str">
        <f>_xlfn.IFNA(VLOOKUP(G881,'Ref-LI-SaaS Baseline'!$D$2:$G$128,3,FALSE),"")</f>
        <v/>
      </c>
      <c r="L881" s="2" t="s">
        <v>3061</v>
      </c>
      <c r="N881" s="2" t="s">
        <v>3061</v>
      </c>
      <c r="Q881" s="13" t="s">
        <v>3061</v>
      </c>
    </row>
    <row r="882" spans="1:17">
      <c r="A882" s="13" t="str">
        <f t="shared" si="73"/>
        <v>SC</v>
      </c>
      <c r="B882" s="2" t="str">
        <f>VLOOKUP(A882,'Ref-Families'!A:B,2,FALSE)</f>
        <v xml:space="preserve"> System and Communications Protection</v>
      </c>
      <c r="C882" s="13" t="str">
        <f>TRIM(VLOOKUP(G882,'Ref-ALL NIST 800-53 Controls'!A:F,5,FALSE))</f>
        <v>OUT-OF-BAND CHANNELS</v>
      </c>
      <c r="D882" s="2" t="str">
        <f>VLOOKUP(G882,'Ref-ALL NIST 800-53 Controls'!$1:$923,3,FALSE)</f>
        <v>SC-37</v>
      </c>
      <c r="E882" s="13" t="str">
        <f>TRIM(VLOOKUP(G882,'Ref-ALL NIST 800-53 Controls'!A:F,6,FALSE))</f>
        <v/>
      </c>
      <c r="F882" s="55">
        <f>VLOOKUP(G882,'Ref-ALL NIST 800-53 Controls'!$1:$923,4,FALSE)</f>
        <v>0</v>
      </c>
      <c r="G882" s="2" t="s">
        <v>2989</v>
      </c>
      <c r="I882" s="2" t="s">
        <v>3061</v>
      </c>
      <c r="K882" s="13" t="str">
        <f>_xlfn.IFNA(VLOOKUP(G882,'Ref-LI-SaaS Baseline'!$D$2:$G$128,3,FALSE),"")</f>
        <v/>
      </c>
      <c r="L882" s="2" t="s">
        <v>3061</v>
      </c>
      <c r="N882" s="2" t="s">
        <v>3061</v>
      </c>
      <c r="Q882" s="13" t="s">
        <v>3061</v>
      </c>
    </row>
    <row r="883" spans="1:17">
      <c r="A883" s="13" t="str">
        <f t="shared" si="73"/>
        <v>SC</v>
      </c>
      <c r="B883" s="2" t="str">
        <f>VLOOKUP(A883,'Ref-Families'!A:B,2,FALSE)</f>
        <v xml:space="preserve"> System and Communications Protection</v>
      </c>
      <c r="C883" s="13" t="str">
        <f>TRIM(VLOOKUP(G883,'Ref-ALL NIST 800-53 Controls'!A:F,5,FALSE))</f>
        <v>OUT-OF-BAND CHANNELS</v>
      </c>
      <c r="D883" s="2" t="str">
        <f>VLOOKUP(G883,'Ref-ALL NIST 800-53 Controls'!$1:$923,3,FALSE)</f>
        <v>SC-37</v>
      </c>
      <c r="E883" s="13" t="str">
        <f>TRIM(VLOOKUP(G883,'Ref-ALL NIST 800-53 Controls'!A:F,6,FALSE))</f>
        <v>ENSURE DELIVERY / TRANSMISSION</v>
      </c>
      <c r="F883" s="55">
        <f>VLOOKUP(G883,'Ref-ALL NIST 800-53 Controls'!$1:$923,4,FALSE)</f>
        <v>1</v>
      </c>
      <c r="G883" s="2" t="s">
        <v>2990</v>
      </c>
      <c r="I883" s="2" t="s">
        <v>3061</v>
      </c>
      <c r="K883" s="13" t="str">
        <f>_xlfn.IFNA(VLOOKUP(G883,'Ref-LI-SaaS Baseline'!$D$2:$G$128,3,FALSE),"")</f>
        <v/>
      </c>
      <c r="L883" s="2" t="s">
        <v>3061</v>
      </c>
      <c r="N883" s="2" t="s">
        <v>3061</v>
      </c>
      <c r="Q883" s="13" t="s">
        <v>3061</v>
      </c>
    </row>
    <row r="884" spans="1:17">
      <c r="A884" s="13" t="str">
        <f t="shared" si="73"/>
        <v>SC</v>
      </c>
      <c r="B884" s="2" t="str">
        <f>VLOOKUP(A884,'Ref-Families'!A:B,2,FALSE)</f>
        <v xml:space="preserve"> System and Communications Protection</v>
      </c>
      <c r="C884" s="13" t="str">
        <f>TRIM(VLOOKUP(G884,'Ref-ALL NIST 800-53 Controls'!A:F,5,FALSE))</f>
        <v>OPERATIONS SECURITY</v>
      </c>
      <c r="D884" s="2" t="str">
        <f>VLOOKUP(G884,'Ref-ALL NIST 800-53 Controls'!$1:$923,3,FALSE)</f>
        <v>SC-38</v>
      </c>
      <c r="E884" s="13" t="str">
        <f>TRIM(VLOOKUP(G884,'Ref-ALL NIST 800-53 Controls'!A:F,6,FALSE))</f>
        <v/>
      </c>
      <c r="F884" s="55">
        <f>VLOOKUP(G884,'Ref-ALL NIST 800-53 Controls'!$1:$923,4,FALSE)</f>
        <v>0</v>
      </c>
      <c r="G884" s="2" t="s">
        <v>2991</v>
      </c>
      <c r="I884" s="2" t="s">
        <v>3061</v>
      </c>
      <c r="K884" s="13" t="str">
        <f>_xlfn.IFNA(VLOOKUP(G884,'Ref-LI-SaaS Baseline'!$D$2:$G$128,3,FALSE),"")</f>
        <v/>
      </c>
      <c r="L884" s="2" t="s">
        <v>3061</v>
      </c>
      <c r="N884" s="2" t="s">
        <v>3061</v>
      </c>
      <c r="Q884" s="13" t="s">
        <v>3061</v>
      </c>
    </row>
    <row r="885" spans="1:17">
      <c r="A885" s="13" t="str">
        <f t="shared" si="73"/>
        <v>SC</v>
      </c>
      <c r="B885" s="2" t="str">
        <f>VLOOKUP(A885,'Ref-Families'!A:B,2,FALSE)</f>
        <v xml:space="preserve"> System and Communications Protection</v>
      </c>
      <c r="C885" s="13" t="str">
        <f>TRIM(VLOOKUP(G885,'Ref-ALL NIST 800-53 Controls'!A:F,5,FALSE))</f>
        <v>WIRELESS LINK PROTECTION</v>
      </c>
      <c r="D885" s="2" t="str">
        <f>VLOOKUP(G885,'Ref-ALL NIST 800-53 Controls'!$1:$923,3,FALSE)</f>
        <v>SC-40</v>
      </c>
      <c r="E885" s="13" t="str">
        <f>TRIM(VLOOKUP(G885,'Ref-ALL NIST 800-53 Controls'!A:F,6,FALSE))</f>
        <v/>
      </c>
      <c r="F885" s="55">
        <f>VLOOKUP(G885,'Ref-ALL NIST 800-53 Controls'!$1:$923,4,FALSE)</f>
        <v>0</v>
      </c>
      <c r="G885" s="2" t="s">
        <v>2994</v>
      </c>
      <c r="I885" s="2" t="s">
        <v>3061</v>
      </c>
      <c r="K885" s="13" t="str">
        <f>_xlfn.IFNA(VLOOKUP(G885,'Ref-LI-SaaS Baseline'!$D$2:$G$128,3,FALSE),"")</f>
        <v/>
      </c>
      <c r="L885" s="2" t="s">
        <v>3061</v>
      </c>
      <c r="N885" s="2" t="s">
        <v>3061</v>
      </c>
      <c r="Q885" s="13" t="s">
        <v>3061</v>
      </c>
    </row>
    <row r="886" spans="1:17">
      <c r="A886" s="13" t="str">
        <f t="shared" si="73"/>
        <v>SC</v>
      </c>
      <c r="B886" s="2" t="str">
        <f>VLOOKUP(A886,'Ref-Families'!A:B,2,FALSE)</f>
        <v xml:space="preserve"> System and Communications Protection</v>
      </c>
      <c r="C886" s="13" t="str">
        <f>TRIM(VLOOKUP(G886,'Ref-ALL NIST 800-53 Controls'!A:F,5,FALSE))</f>
        <v>WIRELESS LINK PROTECTION</v>
      </c>
      <c r="D886" s="2" t="str">
        <f>VLOOKUP(G886,'Ref-ALL NIST 800-53 Controls'!$1:$923,3,FALSE)</f>
        <v>SC-40</v>
      </c>
      <c r="E886" s="13" t="str">
        <f>TRIM(VLOOKUP(G886,'Ref-ALL NIST 800-53 Controls'!A:F,6,FALSE))</f>
        <v>ELECTROMAGNETIC INTERFERENCE</v>
      </c>
      <c r="F886" s="55">
        <f>VLOOKUP(G886,'Ref-ALL NIST 800-53 Controls'!$1:$923,4,FALSE)</f>
        <v>1</v>
      </c>
      <c r="G886" s="2" t="s">
        <v>2995</v>
      </c>
      <c r="I886" s="2" t="s">
        <v>3061</v>
      </c>
      <c r="K886" s="13" t="str">
        <f>_xlfn.IFNA(VLOOKUP(G886,'Ref-LI-SaaS Baseline'!$D$2:$G$128,3,FALSE),"")</f>
        <v/>
      </c>
      <c r="L886" s="2" t="s">
        <v>3061</v>
      </c>
      <c r="N886" s="2" t="s">
        <v>3061</v>
      </c>
      <c r="Q886" s="13" t="s">
        <v>3061</v>
      </c>
    </row>
    <row r="887" spans="1:17">
      <c r="A887" s="13" t="str">
        <f t="shared" si="73"/>
        <v>SC</v>
      </c>
      <c r="B887" s="2" t="str">
        <f>VLOOKUP(A887,'Ref-Families'!A:B,2,FALSE)</f>
        <v xml:space="preserve"> System and Communications Protection</v>
      </c>
      <c r="C887" s="13" t="str">
        <f>TRIM(VLOOKUP(G887,'Ref-ALL NIST 800-53 Controls'!A:F,5,FALSE))</f>
        <v>WIRELESS LINK PROTECTION</v>
      </c>
      <c r="D887" s="2" t="str">
        <f>VLOOKUP(G887,'Ref-ALL NIST 800-53 Controls'!$1:$923,3,FALSE)</f>
        <v>SC-40</v>
      </c>
      <c r="E887" s="13" t="str">
        <f>TRIM(VLOOKUP(G887,'Ref-ALL NIST 800-53 Controls'!A:F,6,FALSE))</f>
        <v>REDUCE DETECTION POTENTIAL</v>
      </c>
      <c r="F887" s="55">
        <f>VLOOKUP(G887,'Ref-ALL NIST 800-53 Controls'!$1:$923,4,FALSE)</f>
        <v>2</v>
      </c>
      <c r="G887" s="2" t="s">
        <v>2996</v>
      </c>
      <c r="I887" s="2" t="s">
        <v>3061</v>
      </c>
      <c r="K887" s="13" t="str">
        <f>_xlfn.IFNA(VLOOKUP(G887,'Ref-LI-SaaS Baseline'!$D$2:$G$128,3,FALSE),"")</f>
        <v/>
      </c>
      <c r="L887" s="2" t="s">
        <v>3061</v>
      </c>
      <c r="N887" s="2" t="s">
        <v>3061</v>
      </c>
      <c r="Q887" s="13" t="s">
        <v>3061</v>
      </c>
    </row>
    <row r="888" spans="1:17">
      <c r="A888" s="13" t="str">
        <f t="shared" si="73"/>
        <v>SC</v>
      </c>
      <c r="B888" s="2" t="str">
        <f>VLOOKUP(A888,'Ref-Families'!A:B,2,FALSE)</f>
        <v xml:space="preserve"> System and Communications Protection</v>
      </c>
      <c r="C888" s="13" t="str">
        <f>TRIM(VLOOKUP(G888,'Ref-ALL NIST 800-53 Controls'!A:F,5,FALSE))</f>
        <v>WIRELESS LINK PROTECTION</v>
      </c>
      <c r="D888" s="2" t="str">
        <f>VLOOKUP(G888,'Ref-ALL NIST 800-53 Controls'!$1:$923,3,FALSE)</f>
        <v>SC-40</v>
      </c>
      <c r="E888" s="13" t="str">
        <f>TRIM(VLOOKUP(G888,'Ref-ALL NIST 800-53 Controls'!A:F,6,FALSE))</f>
        <v>IMITATIVE OR MANIPULATIVE COMMUNICATIONS DECEPTION</v>
      </c>
      <c r="F888" s="55">
        <f>VLOOKUP(G888,'Ref-ALL NIST 800-53 Controls'!$1:$923,4,FALSE)</f>
        <v>3</v>
      </c>
      <c r="G888" s="2" t="s">
        <v>2997</v>
      </c>
      <c r="I888" s="2" t="s">
        <v>3061</v>
      </c>
      <c r="K888" s="13" t="str">
        <f>_xlfn.IFNA(VLOOKUP(G888,'Ref-LI-SaaS Baseline'!$D$2:$G$128,3,FALSE),"")</f>
        <v/>
      </c>
      <c r="L888" s="2" t="s">
        <v>3061</v>
      </c>
      <c r="N888" s="2" t="s">
        <v>3061</v>
      </c>
      <c r="Q888" s="13" t="s">
        <v>3061</v>
      </c>
    </row>
    <row r="889" spans="1:17">
      <c r="A889" s="13" t="str">
        <f t="shared" si="73"/>
        <v>SC</v>
      </c>
      <c r="B889" s="2" t="str">
        <f>VLOOKUP(A889,'Ref-Families'!A:B,2,FALSE)</f>
        <v xml:space="preserve"> System and Communications Protection</v>
      </c>
      <c r="C889" s="13" t="str">
        <f>TRIM(VLOOKUP(G889,'Ref-ALL NIST 800-53 Controls'!A:F,5,FALSE))</f>
        <v>WIRELESS LINK PROTECTION</v>
      </c>
      <c r="D889" s="2" t="str">
        <f>VLOOKUP(G889,'Ref-ALL NIST 800-53 Controls'!$1:$923,3,FALSE)</f>
        <v>SC-40</v>
      </c>
      <c r="E889" s="13" t="str">
        <f>TRIM(VLOOKUP(G889,'Ref-ALL NIST 800-53 Controls'!A:F,6,FALSE))</f>
        <v>SIGNAL PARAMETER IDENTIFICATION</v>
      </c>
      <c r="F889" s="55">
        <f>VLOOKUP(G889,'Ref-ALL NIST 800-53 Controls'!$1:$923,4,FALSE)</f>
        <v>4</v>
      </c>
      <c r="G889" s="2" t="s">
        <v>2998</v>
      </c>
      <c r="I889" s="2" t="s">
        <v>3061</v>
      </c>
      <c r="K889" s="13" t="str">
        <f>_xlfn.IFNA(VLOOKUP(G889,'Ref-LI-SaaS Baseline'!$D$2:$G$128,3,FALSE),"")</f>
        <v/>
      </c>
      <c r="L889" s="2" t="s">
        <v>3061</v>
      </c>
      <c r="N889" s="2" t="s">
        <v>3061</v>
      </c>
      <c r="Q889" s="13" t="s">
        <v>3061</v>
      </c>
    </row>
    <row r="890" spans="1:17">
      <c r="A890" s="13" t="str">
        <f t="shared" si="73"/>
        <v>SC</v>
      </c>
      <c r="B890" s="2" t="str">
        <f>VLOOKUP(A890,'Ref-Families'!A:B,2,FALSE)</f>
        <v xml:space="preserve"> System and Communications Protection</v>
      </c>
      <c r="C890" s="13" t="str">
        <f>TRIM(VLOOKUP(G890,'Ref-ALL NIST 800-53 Controls'!A:F,5,FALSE))</f>
        <v>PORT AND I/O DEVICE ACCESS</v>
      </c>
      <c r="D890" s="2" t="str">
        <f>VLOOKUP(G890,'Ref-ALL NIST 800-53 Controls'!$1:$923,3,FALSE)</f>
        <v>SC-41</v>
      </c>
      <c r="E890" s="13" t="str">
        <f>TRIM(VLOOKUP(G890,'Ref-ALL NIST 800-53 Controls'!A:F,6,FALSE))</f>
        <v/>
      </c>
      <c r="F890" s="55">
        <f>VLOOKUP(G890,'Ref-ALL NIST 800-53 Controls'!$1:$923,4,FALSE)</f>
        <v>0</v>
      </c>
      <c r="G890" s="2" t="s">
        <v>2999</v>
      </c>
      <c r="I890" s="2" t="s">
        <v>3061</v>
      </c>
      <c r="K890" s="13" t="str">
        <f>_xlfn.IFNA(VLOOKUP(G890,'Ref-LI-SaaS Baseline'!$D$2:$G$128,3,FALSE),"")</f>
        <v/>
      </c>
      <c r="L890" s="2" t="s">
        <v>3061</v>
      </c>
      <c r="N890" s="2" t="s">
        <v>3061</v>
      </c>
      <c r="Q890" s="13" t="s">
        <v>3061</v>
      </c>
    </row>
    <row r="891" spans="1:17">
      <c r="A891" s="13" t="str">
        <f t="shared" si="73"/>
        <v>SC</v>
      </c>
      <c r="B891" s="2" t="str">
        <f>VLOOKUP(A891,'Ref-Families'!A:B,2,FALSE)</f>
        <v xml:space="preserve"> System and Communications Protection</v>
      </c>
      <c r="C891" s="13" t="str">
        <f>TRIM(VLOOKUP(G891,'Ref-ALL NIST 800-53 Controls'!A:F,5,FALSE))</f>
        <v>SENSOR CAPABILITY AND DATA</v>
      </c>
      <c r="D891" s="2" t="str">
        <f>VLOOKUP(G891,'Ref-ALL NIST 800-53 Controls'!$1:$923,3,FALSE)</f>
        <v>SC-42</v>
      </c>
      <c r="E891" s="13" t="str">
        <f>TRIM(VLOOKUP(G891,'Ref-ALL NIST 800-53 Controls'!A:F,6,FALSE))</f>
        <v/>
      </c>
      <c r="F891" s="55">
        <f>VLOOKUP(G891,'Ref-ALL NIST 800-53 Controls'!$1:$923,4,FALSE)</f>
        <v>0</v>
      </c>
      <c r="G891" s="2" t="s">
        <v>3000</v>
      </c>
      <c r="I891" s="2" t="s">
        <v>3061</v>
      </c>
      <c r="K891" s="13" t="str">
        <f>_xlfn.IFNA(VLOOKUP(G891,'Ref-LI-SaaS Baseline'!$D$2:$G$128,3,FALSE),"")</f>
        <v/>
      </c>
      <c r="L891" s="2" t="s">
        <v>3061</v>
      </c>
      <c r="N891" s="2" t="s">
        <v>3061</v>
      </c>
      <c r="Q891" s="13" t="s">
        <v>3061</v>
      </c>
    </row>
    <row r="892" spans="1:17">
      <c r="A892" s="13" t="str">
        <f t="shared" si="73"/>
        <v>SC</v>
      </c>
      <c r="B892" s="2" t="str">
        <f>VLOOKUP(A892,'Ref-Families'!A:B,2,FALSE)</f>
        <v xml:space="preserve"> System and Communications Protection</v>
      </c>
      <c r="C892" s="13" t="str">
        <f>TRIM(VLOOKUP(G892,'Ref-ALL NIST 800-53 Controls'!A:F,5,FALSE))</f>
        <v>SENSOR CAPABILITY AND DATA</v>
      </c>
      <c r="D892" s="2" t="str">
        <f>VLOOKUP(G892,'Ref-ALL NIST 800-53 Controls'!$1:$923,3,FALSE)</f>
        <v>SC-42</v>
      </c>
      <c r="E892" s="13" t="str">
        <f>TRIM(VLOOKUP(G892,'Ref-ALL NIST 800-53 Controls'!A:F,6,FALSE))</f>
        <v>REPORTING TO AUTHORIZED INDIVIDUALS OR ROLES</v>
      </c>
      <c r="F892" s="55">
        <f>VLOOKUP(G892,'Ref-ALL NIST 800-53 Controls'!$1:$923,4,FALSE)</f>
        <v>1</v>
      </c>
      <c r="G892" s="2" t="s">
        <v>3001</v>
      </c>
      <c r="I892" s="2" t="s">
        <v>3061</v>
      </c>
      <c r="K892" s="13" t="str">
        <f>_xlfn.IFNA(VLOOKUP(G892,'Ref-LI-SaaS Baseline'!$D$2:$G$128,3,FALSE),"")</f>
        <v/>
      </c>
      <c r="L892" s="2" t="s">
        <v>3061</v>
      </c>
      <c r="N892" s="2" t="s">
        <v>3061</v>
      </c>
      <c r="Q892" s="13" t="s">
        <v>3061</v>
      </c>
    </row>
    <row r="893" spans="1:17">
      <c r="A893" s="13" t="str">
        <f t="shared" si="73"/>
        <v>SC</v>
      </c>
      <c r="B893" s="2" t="str">
        <f>VLOOKUP(A893,'Ref-Families'!A:B,2,FALSE)</f>
        <v xml:space="preserve"> System and Communications Protection</v>
      </c>
      <c r="C893" s="13" t="str">
        <f>TRIM(VLOOKUP(G893,'Ref-ALL NIST 800-53 Controls'!A:F,5,FALSE))</f>
        <v>SENSOR CAPABILITY AND DATA</v>
      </c>
      <c r="D893" s="2" t="str">
        <f>VLOOKUP(G893,'Ref-ALL NIST 800-53 Controls'!$1:$923,3,FALSE)</f>
        <v>SC-42</v>
      </c>
      <c r="E893" s="13" t="str">
        <f>TRIM(VLOOKUP(G893,'Ref-ALL NIST 800-53 Controls'!A:F,6,FALSE))</f>
        <v>AUTHORIZED USE</v>
      </c>
      <c r="F893" s="55">
        <f>VLOOKUP(G893,'Ref-ALL NIST 800-53 Controls'!$1:$923,4,FALSE)</f>
        <v>2</v>
      </c>
      <c r="G893" s="2" t="s">
        <v>3002</v>
      </c>
      <c r="I893" s="2" t="s">
        <v>3061</v>
      </c>
      <c r="K893" s="13" t="str">
        <f>_xlfn.IFNA(VLOOKUP(G893,'Ref-LI-SaaS Baseline'!$D$2:$G$128,3,FALSE),"")</f>
        <v/>
      </c>
      <c r="L893" s="2" t="s">
        <v>3061</v>
      </c>
      <c r="N893" s="2" t="s">
        <v>3061</v>
      </c>
      <c r="Q893" s="13" t="s">
        <v>3061</v>
      </c>
    </row>
    <row r="894" spans="1:17">
      <c r="A894" s="13" t="str">
        <f t="shared" ref="A894:A923" si="74">LEFT(D894,2)</f>
        <v>SC</v>
      </c>
      <c r="B894" s="2" t="str">
        <f>VLOOKUP(A894,'Ref-Families'!A:B,2,FALSE)</f>
        <v xml:space="preserve"> System and Communications Protection</v>
      </c>
      <c r="C894" s="13" t="str">
        <f>TRIM(VLOOKUP(G894,'Ref-ALL NIST 800-53 Controls'!A:F,5,FALSE))</f>
        <v>SENSOR CAPABILITY AND DATA</v>
      </c>
      <c r="D894" s="2" t="str">
        <f>VLOOKUP(G894,'Ref-ALL NIST 800-53 Controls'!$1:$923,3,FALSE)</f>
        <v>SC-42</v>
      </c>
      <c r="E894" s="13" t="str">
        <f>TRIM(VLOOKUP(G894,'Ref-ALL NIST 800-53 Controls'!A:F,6,FALSE))</f>
        <v>PROHIBIT USE OF DEVICES</v>
      </c>
      <c r="F894" s="55">
        <f>VLOOKUP(G894,'Ref-ALL NIST 800-53 Controls'!$1:$923,4,FALSE)</f>
        <v>3</v>
      </c>
      <c r="G894" s="2" t="s">
        <v>3003</v>
      </c>
      <c r="I894" s="2" t="s">
        <v>3061</v>
      </c>
      <c r="K894" s="13" t="str">
        <f>_xlfn.IFNA(VLOOKUP(G894,'Ref-LI-SaaS Baseline'!$D$2:$G$128,3,FALSE),"")</f>
        <v/>
      </c>
      <c r="L894" s="2" t="s">
        <v>3061</v>
      </c>
      <c r="N894" s="2" t="s">
        <v>3061</v>
      </c>
      <c r="Q894" s="13" t="s">
        <v>3061</v>
      </c>
    </row>
    <row r="895" spans="1:17">
      <c r="A895" s="13" t="str">
        <f t="shared" si="74"/>
        <v>SC</v>
      </c>
      <c r="B895" s="2" t="str">
        <f>VLOOKUP(A895,'Ref-Families'!A:B,2,FALSE)</f>
        <v xml:space="preserve"> System and Communications Protection</v>
      </c>
      <c r="C895" s="13" t="str">
        <f>TRIM(VLOOKUP(G895,'Ref-ALL NIST 800-53 Controls'!A:F,5,FALSE))</f>
        <v>USAGE RESTRICTIONS</v>
      </c>
      <c r="D895" s="2" t="str">
        <f>VLOOKUP(G895,'Ref-ALL NIST 800-53 Controls'!$1:$923,3,FALSE)</f>
        <v>SC-43</v>
      </c>
      <c r="E895" s="13" t="str">
        <f>TRIM(VLOOKUP(G895,'Ref-ALL NIST 800-53 Controls'!A:F,6,FALSE))</f>
        <v/>
      </c>
      <c r="F895" s="55">
        <f>VLOOKUP(G895,'Ref-ALL NIST 800-53 Controls'!$1:$923,4,FALSE)</f>
        <v>0</v>
      </c>
      <c r="G895" s="2" t="s">
        <v>3004</v>
      </c>
      <c r="I895" s="2" t="s">
        <v>3061</v>
      </c>
      <c r="K895" s="13" t="str">
        <f>_xlfn.IFNA(VLOOKUP(G895,'Ref-LI-SaaS Baseline'!$D$2:$G$128,3,FALSE),"")</f>
        <v/>
      </c>
      <c r="L895" s="2" t="s">
        <v>3061</v>
      </c>
      <c r="N895" s="2" t="s">
        <v>3061</v>
      </c>
      <c r="Q895" s="13" t="s">
        <v>3061</v>
      </c>
    </row>
    <row r="896" spans="1:17">
      <c r="A896" s="13" t="str">
        <f t="shared" si="74"/>
        <v>SC</v>
      </c>
      <c r="B896" s="2" t="str">
        <f>VLOOKUP(A896,'Ref-Families'!A:B,2,FALSE)</f>
        <v xml:space="preserve"> System and Communications Protection</v>
      </c>
      <c r="C896" s="13" t="str">
        <f>TRIM(VLOOKUP(G896,'Ref-ALL NIST 800-53 Controls'!A:F,5,FALSE))</f>
        <v>DETONATION CHAMBERS</v>
      </c>
      <c r="D896" s="2" t="str">
        <f>VLOOKUP(G896,'Ref-ALL NIST 800-53 Controls'!$1:$923,3,FALSE)</f>
        <v>SC-44</v>
      </c>
      <c r="E896" s="13" t="str">
        <f>TRIM(VLOOKUP(G896,'Ref-ALL NIST 800-53 Controls'!A:F,6,FALSE))</f>
        <v/>
      </c>
      <c r="F896" s="55">
        <f>VLOOKUP(G896,'Ref-ALL NIST 800-53 Controls'!$1:$923,4,FALSE)</f>
        <v>0</v>
      </c>
      <c r="G896" s="2" t="s">
        <v>3005</v>
      </c>
      <c r="I896" s="2" t="s">
        <v>3061</v>
      </c>
      <c r="K896" s="13" t="str">
        <f>_xlfn.IFNA(VLOOKUP(G896,'Ref-LI-SaaS Baseline'!$D$2:$G$128,3,FALSE),"")</f>
        <v/>
      </c>
      <c r="L896" s="2" t="s">
        <v>3061</v>
      </c>
      <c r="N896" s="2" t="s">
        <v>3061</v>
      </c>
      <c r="Q896" s="13" t="s">
        <v>3061</v>
      </c>
    </row>
    <row r="897" spans="1:17">
      <c r="A897" s="13" t="str">
        <f t="shared" si="74"/>
        <v>SI</v>
      </c>
      <c r="B897" s="2" t="str">
        <f>VLOOKUP(A897,'Ref-Families'!A:B,2,FALSE)</f>
        <v xml:space="preserve"> System and Information Integrity</v>
      </c>
      <c r="C897" s="13" t="str">
        <f>TRIM(VLOOKUP(G897,'Ref-ALL NIST 800-53 Controls'!A:F,5,FALSE))</f>
        <v>INFORMATION INPUT RESTRICTIONS</v>
      </c>
      <c r="D897" s="2" t="str">
        <f>VLOOKUP(G897,'Ref-ALL NIST 800-53 Controls'!$1:$923,3,FALSE)</f>
        <v>SI-9</v>
      </c>
      <c r="E897" s="13" t="str">
        <f>TRIM(VLOOKUP(G897,'Ref-ALL NIST 800-53 Controls'!A:F,6,FALSE))</f>
        <v/>
      </c>
      <c r="F897" s="55">
        <f>VLOOKUP(G897,'Ref-ALL NIST 800-53 Controls'!$1:$923,4,FALSE)</f>
        <v>0</v>
      </c>
      <c r="G897" s="2" t="s">
        <v>3042</v>
      </c>
      <c r="I897" s="2" t="s">
        <v>3061</v>
      </c>
      <c r="K897" s="13" t="str">
        <f>_xlfn.IFNA(VLOOKUP(G897,'Ref-LI-SaaS Baseline'!$D$2:$G$128,3,FALSE),"")</f>
        <v/>
      </c>
      <c r="L897" s="2" t="s">
        <v>3061</v>
      </c>
      <c r="N897" s="2" t="s">
        <v>3061</v>
      </c>
      <c r="Q897" s="13" t="s">
        <v>3061</v>
      </c>
    </row>
    <row r="898" spans="1:17">
      <c r="A898" s="13" t="str">
        <f t="shared" si="74"/>
        <v>SI</v>
      </c>
      <c r="B898" s="2" t="str">
        <f>VLOOKUP(A898,'Ref-Families'!A:B,2,FALSE)</f>
        <v xml:space="preserve"> System and Information Integrity</v>
      </c>
      <c r="C898" s="13" t="str">
        <f>TRIM(VLOOKUP(G898,'Ref-ALL NIST 800-53 Controls'!A:F,5,FALSE))</f>
        <v>PREDICTABLE FAILURE PREVENTION</v>
      </c>
      <c r="D898" s="2" t="str">
        <f>VLOOKUP(G898,'Ref-ALL NIST 800-53 Controls'!$1:$923,3,FALSE)</f>
        <v>SI-13</v>
      </c>
      <c r="E898" s="13" t="str">
        <f>TRIM(VLOOKUP(G898,'Ref-ALL NIST 800-53 Controls'!A:F,6,FALSE))</f>
        <v/>
      </c>
      <c r="F898" s="55">
        <f>VLOOKUP(G898,'Ref-ALL NIST 800-53 Controls'!$1:$923,4,FALSE)</f>
        <v>0</v>
      </c>
      <c r="G898" s="2" t="s">
        <v>3048</v>
      </c>
      <c r="I898" s="2" t="s">
        <v>3061</v>
      </c>
      <c r="K898" s="13" t="str">
        <f>_xlfn.IFNA(VLOOKUP(G898,'Ref-LI-SaaS Baseline'!$D$2:$G$128,3,FALSE),"")</f>
        <v/>
      </c>
      <c r="L898" s="2" t="s">
        <v>3061</v>
      </c>
      <c r="N898" s="2" t="s">
        <v>3061</v>
      </c>
      <c r="Q898" s="13" t="s">
        <v>3061</v>
      </c>
    </row>
    <row r="899" spans="1:17">
      <c r="A899" s="13" t="str">
        <f t="shared" si="74"/>
        <v>SI</v>
      </c>
      <c r="B899" s="2" t="str">
        <f>VLOOKUP(A899,'Ref-Families'!A:B,2,FALSE)</f>
        <v xml:space="preserve"> System and Information Integrity</v>
      </c>
      <c r="C899" s="13" t="str">
        <f>TRIM(VLOOKUP(G899,'Ref-ALL NIST 800-53 Controls'!A:F,5,FALSE))</f>
        <v>PREDICTABLE FAILURE PREVENTION</v>
      </c>
      <c r="D899" s="2" t="str">
        <f>VLOOKUP(G899,'Ref-ALL NIST 800-53 Controls'!$1:$923,3,FALSE)</f>
        <v>SI-13</v>
      </c>
      <c r="E899" s="13" t="str">
        <f>TRIM(VLOOKUP(G899,'Ref-ALL NIST 800-53 Controls'!A:F,6,FALSE))</f>
        <v>TRANSFERRING COMPONENT RESPONSIBILITIES</v>
      </c>
      <c r="F899" s="55">
        <f>VLOOKUP(G899,'Ref-ALL NIST 800-53 Controls'!$1:$923,4,FALSE)</f>
        <v>1</v>
      </c>
      <c r="G899" s="2" t="s">
        <v>3049</v>
      </c>
      <c r="I899" s="2" t="s">
        <v>3061</v>
      </c>
      <c r="K899" s="13" t="str">
        <f>_xlfn.IFNA(VLOOKUP(G899,'Ref-LI-SaaS Baseline'!$D$2:$G$128,3,FALSE),"")</f>
        <v/>
      </c>
      <c r="L899" s="2" t="s">
        <v>3061</v>
      </c>
      <c r="N899" s="2" t="s">
        <v>3061</v>
      </c>
      <c r="Q899" s="13" t="s">
        <v>3061</v>
      </c>
    </row>
    <row r="900" spans="1:17">
      <c r="A900" s="13" t="str">
        <f t="shared" si="74"/>
        <v>SI</v>
      </c>
      <c r="B900" s="2" t="str">
        <f>VLOOKUP(A900,'Ref-Families'!A:B,2,FALSE)</f>
        <v xml:space="preserve"> System and Information Integrity</v>
      </c>
      <c r="C900" s="13" t="str">
        <f>TRIM(VLOOKUP(G900,'Ref-ALL NIST 800-53 Controls'!A:F,5,FALSE))</f>
        <v>PREDICTABLE FAILURE PREVENTION</v>
      </c>
      <c r="D900" s="2" t="str">
        <f>VLOOKUP(G900,'Ref-ALL NIST 800-53 Controls'!$1:$923,3,FALSE)</f>
        <v>SI-13</v>
      </c>
      <c r="E900" s="13" t="str">
        <f>TRIM(VLOOKUP(G900,'Ref-ALL NIST 800-53 Controls'!A:F,6,FALSE))</f>
        <v>TIME LIMIT ON PROCESS EXECUTION WITHOUT SUPERVISION</v>
      </c>
      <c r="F900" s="55">
        <f>VLOOKUP(G900,'Ref-ALL NIST 800-53 Controls'!$1:$923,4,FALSE)</f>
        <v>2</v>
      </c>
      <c r="G900" s="2" t="s">
        <v>3050</v>
      </c>
      <c r="I900" s="2" t="s">
        <v>3061</v>
      </c>
      <c r="K900" s="13" t="str">
        <f>_xlfn.IFNA(VLOOKUP(G900,'Ref-LI-SaaS Baseline'!$D$2:$G$128,3,FALSE),"")</f>
        <v/>
      </c>
      <c r="L900" s="2" t="s">
        <v>3061</v>
      </c>
      <c r="N900" s="2" t="s">
        <v>3061</v>
      </c>
      <c r="Q900" s="13" t="s">
        <v>3061</v>
      </c>
    </row>
    <row r="901" spans="1:17">
      <c r="A901" s="13" t="str">
        <f t="shared" si="74"/>
        <v>SI</v>
      </c>
      <c r="B901" s="2" t="str">
        <f>VLOOKUP(A901,'Ref-Families'!A:B,2,FALSE)</f>
        <v xml:space="preserve"> System and Information Integrity</v>
      </c>
      <c r="C901" s="13" t="str">
        <f>TRIM(VLOOKUP(G901,'Ref-ALL NIST 800-53 Controls'!A:F,5,FALSE))</f>
        <v>PREDICTABLE FAILURE PREVENTION</v>
      </c>
      <c r="D901" s="2" t="str">
        <f>VLOOKUP(G901,'Ref-ALL NIST 800-53 Controls'!$1:$923,3,FALSE)</f>
        <v>SI-13</v>
      </c>
      <c r="E901" s="13" t="str">
        <f>TRIM(VLOOKUP(G901,'Ref-ALL NIST 800-53 Controls'!A:F,6,FALSE))</f>
        <v>MANUAL TRANSFER BETWEEN COMPONENTS</v>
      </c>
      <c r="F901" s="55">
        <f>VLOOKUP(G901,'Ref-ALL NIST 800-53 Controls'!$1:$923,4,FALSE)</f>
        <v>3</v>
      </c>
      <c r="G901" s="2" t="s">
        <v>3051</v>
      </c>
      <c r="I901" s="2" t="s">
        <v>3061</v>
      </c>
      <c r="K901" s="13" t="str">
        <f>_xlfn.IFNA(VLOOKUP(G901,'Ref-LI-SaaS Baseline'!$D$2:$G$128,3,FALSE),"")</f>
        <v/>
      </c>
      <c r="L901" s="2" t="s">
        <v>3061</v>
      </c>
      <c r="N901" s="2" t="s">
        <v>3061</v>
      </c>
      <c r="Q901" s="13" t="s">
        <v>3061</v>
      </c>
    </row>
    <row r="902" spans="1:17">
      <c r="A902" s="13" t="str">
        <f t="shared" si="74"/>
        <v>SI</v>
      </c>
      <c r="B902" s="2" t="str">
        <f>VLOOKUP(A902,'Ref-Families'!A:B,2,FALSE)</f>
        <v xml:space="preserve"> System and Information Integrity</v>
      </c>
      <c r="C902" s="13" t="str">
        <f>TRIM(VLOOKUP(G902,'Ref-ALL NIST 800-53 Controls'!A:F,5,FALSE))</f>
        <v>PREDICTABLE FAILURE PREVENTION</v>
      </c>
      <c r="D902" s="2" t="str">
        <f>VLOOKUP(G902,'Ref-ALL NIST 800-53 Controls'!$1:$923,3,FALSE)</f>
        <v>SI-13</v>
      </c>
      <c r="E902" s="13" t="str">
        <f>TRIM(VLOOKUP(G902,'Ref-ALL NIST 800-53 Controls'!A:F,6,FALSE))</f>
        <v>STANDBY COMPONENT INSTALLATION / NOTIFICATION</v>
      </c>
      <c r="F902" s="55">
        <f>VLOOKUP(G902,'Ref-ALL NIST 800-53 Controls'!$1:$923,4,FALSE)</f>
        <v>4</v>
      </c>
      <c r="G902" s="2" t="s">
        <v>3052</v>
      </c>
      <c r="I902" s="2" t="s">
        <v>3061</v>
      </c>
      <c r="K902" s="13" t="str">
        <f>_xlfn.IFNA(VLOOKUP(G902,'Ref-LI-SaaS Baseline'!$D$2:$G$128,3,FALSE),"")</f>
        <v/>
      </c>
      <c r="L902" s="2" t="s">
        <v>3061</v>
      </c>
      <c r="N902" s="2" t="s">
        <v>3061</v>
      </c>
      <c r="Q902" s="13" t="s">
        <v>3061</v>
      </c>
    </row>
    <row r="903" spans="1:17">
      <c r="A903" s="13" t="str">
        <f t="shared" si="74"/>
        <v>SI</v>
      </c>
      <c r="B903" s="2" t="str">
        <f>VLOOKUP(A903,'Ref-Families'!A:B,2,FALSE)</f>
        <v xml:space="preserve"> System and Information Integrity</v>
      </c>
      <c r="C903" s="13" t="str">
        <f>TRIM(VLOOKUP(G903,'Ref-ALL NIST 800-53 Controls'!A:F,5,FALSE))</f>
        <v>PREDICTABLE FAILURE PREVENTION</v>
      </c>
      <c r="D903" s="2" t="str">
        <f>VLOOKUP(G903,'Ref-ALL NIST 800-53 Controls'!$1:$923,3,FALSE)</f>
        <v>SI-13</v>
      </c>
      <c r="E903" s="13" t="str">
        <f>TRIM(VLOOKUP(G903,'Ref-ALL NIST 800-53 Controls'!A:F,6,FALSE))</f>
        <v>FAILOVER CAPABILITY</v>
      </c>
      <c r="F903" s="55">
        <f>VLOOKUP(G903,'Ref-ALL NIST 800-53 Controls'!$1:$923,4,FALSE)</f>
        <v>5</v>
      </c>
      <c r="G903" s="2" t="s">
        <v>3053</v>
      </c>
      <c r="I903" s="2" t="s">
        <v>3061</v>
      </c>
      <c r="K903" s="13" t="str">
        <f>_xlfn.IFNA(VLOOKUP(G903,'Ref-LI-SaaS Baseline'!$D$2:$G$128,3,FALSE),"")</f>
        <v/>
      </c>
      <c r="L903" s="2" t="s">
        <v>3061</v>
      </c>
      <c r="N903" s="2" t="s">
        <v>3061</v>
      </c>
      <c r="Q903" s="13" t="s">
        <v>3061</v>
      </c>
    </row>
    <row r="904" spans="1:17">
      <c r="A904" s="13" t="str">
        <f t="shared" si="74"/>
        <v>SI</v>
      </c>
      <c r="B904" s="2" t="str">
        <f>VLOOKUP(A904,'Ref-Families'!A:B,2,FALSE)</f>
        <v xml:space="preserve"> System and Information Integrity</v>
      </c>
      <c r="C904" s="13" t="str">
        <f>TRIM(VLOOKUP(G904,'Ref-ALL NIST 800-53 Controls'!A:F,5,FALSE))</f>
        <v>NON-PERSISTENCE</v>
      </c>
      <c r="D904" s="2" t="str">
        <f>VLOOKUP(G904,'Ref-ALL NIST 800-53 Controls'!$1:$923,3,FALSE)</f>
        <v>SI-14</v>
      </c>
      <c r="E904" s="13" t="str">
        <f>TRIM(VLOOKUP(G904,'Ref-ALL NIST 800-53 Controls'!A:F,6,FALSE))</f>
        <v/>
      </c>
      <c r="F904" s="55">
        <f>VLOOKUP(G904,'Ref-ALL NIST 800-53 Controls'!$1:$923,4,FALSE)</f>
        <v>0</v>
      </c>
      <c r="G904" s="2" t="s">
        <v>3054</v>
      </c>
      <c r="I904" s="2" t="s">
        <v>3061</v>
      </c>
      <c r="K904" s="13" t="str">
        <f>_xlfn.IFNA(VLOOKUP(G904,'Ref-LI-SaaS Baseline'!$D$2:$G$128,3,FALSE),"")</f>
        <v/>
      </c>
      <c r="L904" s="2" t="s">
        <v>3061</v>
      </c>
      <c r="N904" s="2" t="s">
        <v>3061</v>
      </c>
      <c r="Q904" s="13" t="s">
        <v>3061</v>
      </c>
    </row>
    <row r="905" spans="1:17">
      <c r="A905" s="13" t="str">
        <f t="shared" si="74"/>
        <v>SI</v>
      </c>
      <c r="B905" s="2" t="str">
        <f>VLOOKUP(A905,'Ref-Families'!A:B,2,FALSE)</f>
        <v xml:space="preserve"> System and Information Integrity</v>
      </c>
      <c r="C905" s="13" t="str">
        <f>TRIM(VLOOKUP(G905,'Ref-ALL NIST 800-53 Controls'!A:F,5,FALSE))</f>
        <v>NON-PERSISTENCE</v>
      </c>
      <c r="D905" s="2" t="str">
        <f>VLOOKUP(G905,'Ref-ALL NIST 800-53 Controls'!$1:$923,3,FALSE)</f>
        <v>SI-14</v>
      </c>
      <c r="E905" s="13" t="str">
        <f>TRIM(VLOOKUP(G905,'Ref-ALL NIST 800-53 Controls'!A:F,6,FALSE))</f>
        <v>REFRESH FROM TRUSTED SOURCES</v>
      </c>
      <c r="F905" s="55">
        <f>VLOOKUP(G905,'Ref-ALL NIST 800-53 Controls'!$1:$923,4,FALSE)</f>
        <v>1</v>
      </c>
      <c r="G905" s="2" t="s">
        <v>3055</v>
      </c>
      <c r="I905" s="2" t="s">
        <v>3061</v>
      </c>
      <c r="K905" s="13" t="str">
        <f>_xlfn.IFNA(VLOOKUP(G905,'Ref-LI-SaaS Baseline'!$D$2:$G$128,3,FALSE),"")</f>
        <v/>
      </c>
      <c r="L905" s="2" t="s">
        <v>3061</v>
      </c>
      <c r="N905" s="2" t="s">
        <v>3061</v>
      </c>
      <c r="Q905" s="13" t="s">
        <v>3061</v>
      </c>
    </row>
    <row r="906" spans="1:17">
      <c r="A906" s="13" t="str">
        <f t="shared" si="74"/>
        <v>SI</v>
      </c>
      <c r="B906" s="2" t="str">
        <f>VLOOKUP(A906,'Ref-Families'!A:B,2,FALSE)</f>
        <v xml:space="preserve"> System and Information Integrity</v>
      </c>
      <c r="C906" s="13" t="str">
        <f>TRIM(VLOOKUP(G906,'Ref-ALL NIST 800-53 Controls'!A:F,5,FALSE))</f>
        <v>INFORMATION OUTPUT FILTERING</v>
      </c>
      <c r="D906" s="2" t="str">
        <f>VLOOKUP(G906,'Ref-ALL NIST 800-53 Controls'!$1:$923,3,FALSE)</f>
        <v>SI-15</v>
      </c>
      <c r="E906" s="13" t="str">
        <f>TRIM(VLOOKUP(G906,'Ref-ALL NIST 800-53 Controls'!A:F,6,FALSE))</f>
        <v/>
      </c>
      <c r="F906" s="55">
        <f>VLOOKUP(G906,'Ref-ALL NIST 800-53 Controls'!$1:$923,4,FALSE)</f>
        <v>0</v>
      </c>
      <c r="G906" s="2" t="s">
        <v>3056</v>
      </c>
      <c r="I906" s="2" t="s">
        <v>3061</v>
      </c>
      <c r="K906" s="13" t="str">
        <f>_xlfn.IFNA(VLOOKUP(G906,'Ref-LI-SaaS Baseline'!$D$2:$G$128,3,FALSE),"")</f>
        <v/>
      </c>
      <c r="L906" s="2" t="s">
        <v>3061</v>
      </c>
      <c r="N906" s="2" t="s">
        <v>3061</v>
      </c>
      <c r="Q906" s="13" t="s">
        <v>3061</v>
      </c>
    </row>
    <row r="907" spans="1:17">
      <c r="A907" s="13" t="str">
        <f t="shared" si="74"/>
        <v>SI</v>
      </c>
      <c r="B907" s="2" t="str">
        <f>VLOOKUP(A907,'Ref-Families'!A:B,2,FALSE)</f>
        <v xml:space="preserve"> System and Information Integrity</v>
      </c>
      <c r="C907" s="13" t="str">
        <f>TRIM(VLOOKUP(G907,'Ref-ALL NIST 800-53 Controls'!A:F,5,FALSE))</f>
        <v>FAIL-SAFE PROCEDURES</v>
      </c>
      <c r="D907" s="2" t="str">
        <f>VLOOKUP(G907,'Ref-ALL NIST 800-53 Controls'!$1:$923,3,FALSE)</f>
        <v>SI-17</v>
      </c>
      <c r="E907" s="13" t="str">
        <f>TRIM(VLOOKUP(G907,'Ref-ALL NIST 800-53 Controls'!A:F,6,FALSE))</f>
        <v/>
      </c>
      <c r="F907" s="55">
        <f>VLOOKUP(G907,'Ref-ALL NIST 800-53 Controls'!$1:$923,4,FALSE)</f>
        <v>0</v>
      </c>
      <c r="G907" s="2" t="s">
        <v>3057</v>
      </c>
      <c r="I907" s="2" t="s">
        <v>3061</v>
      </c>
      <c r="K907" s="13" t="str">
        <f>_xlfn.IFNA(VLOOKUP(G907,'Ref-LI-SaaS Baseline'!$D$2:$G$128,3,FALSE),"")</f>
        <v/>
      </c>
      <c r="L907" s="2" t="s">
        <v>3061</v>
      </c>
      <c r="N907" s="2" t="s">
        <v>3061</v>
      </c>
      <c r="Q907" s="13" t="s">
        <v>3061</v>
      </c>
    </row>
    <row r="908" spans="1:17">
      <c r="A908" s="13" t="str">
        <f t="shared" si="74"/>
        <v>PM</v>
      </c>
      <c r="B908" s="2" t="str">
        <f>VLOOKUP(A908,'Ref-Families'!A:B,2,FALSE)</f>
        <v xml:space="preserve"> Program Management</v>
      </c>
      <c r="C908" s="13" t="str">
        <f>TRIM(VLOOKUP(G908,'Ref-ALL NIST 800-53 Controls'!A:F,5,FALSE))</f>
        <v>INFORMATION SECURITY PROGRAM PLAN</v>
      </c>
      <c r="D908" s="2" t="str">
        <f>VLOOKUP(G908,'Ref-ALL NIST 800-53 Controls'!$1:$923,3,FALSE)</f>
        <v>PM-1</v>
      </c>
      <c r="E908" s="13" t="str">
        <f>TRIM(VLOOKUP(G908,'Ref-ALL NIST 800-53 Controls'!A:F,6,FALSE))</f>
        <v/>
      </c>
      <c r="F908" s="55">
        <f>VLOOKUP(G908,'Ref-ALL NIST 800-53 Controls'!$1:$923,4,FALSE)</f>
        <v>0</v>
      </c>
      <c r="G908" s="2" t="s">
        <v>3274</v>
      </c>
      <c r="H908" s="17" t="s">
        <v>162</v>
      </c>
      <c r="I908" s="2" t="s">
        <v>3061</v>
      </c>
      <c r="L908" s="2" t="s">
        <v>3061</v>
      </c>
      <c r="N908" s="2" t="s">
        <v>3061</v>
      </c>
      <c r="P908" s="2" t="s">
        <v>223</v>
      </c>
      <c r="Q908" s="13" t="s">
        <v>3061</v>
      </c>
    </row>
    <row r="909" spans="1:17">
      <c r="A909" s="13" t="str">
        <f t="shared" si="74"/>
        <v>PM</v>
      </c>
      <c r="B909" s="2" t="str">
        <f>VLOOKUP(A909,'Ref-Families'!A:B,2,FALSE)</f>
        <v xml:space="preserve"> Program Management</v>
      </c>
      <c r="C909" s="13" t="str">
        <f>TRIM(VLOOKUP(G909,'Ref-ALL NIST 800-53 Controls'!A:F,5,FALSE))</f>
        <v>SENIOR INFORMATION SECURITY OFFICER</v>
      </c>
      <c r="D909" s="2" t="str">
        <f>VLOOKUP(G909,'Ref-ALL NIST 800-53 Controls'!$1:$923,3,FALSE)</f>
        <v>PM-2</v>
      </c>
      <c r="E909" s="13" t="str">
        <f>TRIM(VLOOKUP(G909,'Ref-ALL NIST 800-53 Controls'!A:F,6,FALSE))</f>
        <v/>
      </c>
      <c r="F909" s="55">
        <f>VLOOKUP(G909,'Ref-ALL NIST 800-53 Controls'!$1:$923,4,FALSE)</f>
        <v>0</v>
      </c>
      <c r="G909" s="2" t="s">
        <v>3275</v>
      </c>
      <c r="I909" s="2" t="s">
        <v>3061</v>
      </c>
      <c r="L909" s="2" t="s">
        <v>3061</v>
      </c>
      <c r="N909" s="2" t="s">
        <v>3061</v>
      </c>
      <c r="P909" s="2" t="s">
        <v>223</v>
      </c>
      <c r="Q909" s="13" t="s">
        <v>3061</v>
      </c>
    </row>
    <row r="910" spans="1:17">
      <c r="A910" s="13" t="str">
        <f t="shared" si="74"/>
        <v>PM</v>
      </c>
      <c r="B910" s="2" t="str">
        <f>VLOOKUP(A910,'Ref-Families'!A:B,2,FALSE)</f>
        <v xml:space="preserve"> Program Management</v>
      </c>
      <c r="C910" s="13" t="str">
        <f>TRIM(VLOOKUP(G910,'Ref-ALL NIST 800-53 Controls'!A:F,5,FALSE))</f>
        <v>INFORMATION SECURITY RESOURCES</v>
      </c>
      <c r="D910" s="2" t="str">
        <f>VLOOKUP(G910,'Ref-ALL NIST 800-53 Controls'!$1:$923,3,FALSE)</f>
        <v>PM-3</v>
      </c>
      <c r="E910" s="13" t="str">
        <f>TRIM(VLOOKUP(G910,'Ref-ALL NIST 800-53 Controls'!A:F,6,FALSE))</f>
        <v/>
      </c>
      <c r="F910" s="55">
        <f>VLOOKUP(G910,'Ref-ALL NIST 800-53 Controls'!$1:$923,4,FALSE)</f>
        <v>0</v>
      </c>
      <c r="G910" s="2" t="s">
        <v>3276</v>
      </c>
      <c r="H910" s="17" t="s">
        <v>3290</v>
      </c>
      <c r="I910" s="2" t="s">
        <v>3061</v>
      </c>
      <c r="L910" s="2" t="s">
        <v>3061</v>
      </c>
      <c r="N910" s="2" t="s">
        <v>3061</v>
      </c>
      <c r="P910" s="2" t="s">
        <v>223</v>
      </c>
      <c r="Q910" s="13" t="s">
        <v>3061</v>
      </c>
    </row>
    <row r="911" spans="1:17">
      <c r="A911" s="13" t="str">
        <f t="shared" si="74"/>
        <v>PM</v>
      </c>
      <c r="B911" s="2" t="str">
        <f>VLOOKUP(A911,'Ref-Families'!A:B,2,FALSE)</f>
        <v xml:space="preserve"> Program Management</v>
      </c>
      <c r="C911" s="13" t="str">
        <f>TRIM(VLOOKUP(G911,'Ref-ALL NIST 800-53 Controls'!A:F,5,FALSE))</f>
        <v>PLAN OF ACTION AND MILESTONES PROCESS</v>
      </c>
      <c r="D911" s="2" t="str">
        <f>VLOOKUP(G911,'Ref-ALL NIST 800-53 Controls'!$1:$923,3,FALSE)</f>
        <v>PM-4</v>
      </c>
      <c r="E911" s="13" t="str">
        <f>TRIM(VLOOKUP(G911,'Ref-ALL NIST 800-53 Controls'!A:F,6,FALSE))</f>
        <v/>
      </c>
      <c r="F911" s="55">
        <f>VLOOKUP(G911,'Ref-ALL NIST 800-53 Controls'!$1:$923,4,FALSE)</f>
        <v>0</v>
      </c>
      <c r="G911" s="2" t="s">
        <v>3277</v>
      </c>
      <c r="H911" s="17" t="s">
        <v>306</v>
      </c>
      <c r="I911" s="2" t="s">
        <v>3061</v>
      </c>
      <c r="L911" s="2" t="s">
        <v>3061</v>
      </c>
      <c r="N911" s="2" t="s">
        <v>3061</v>
      </c>
      <c r="P911" s="2" t="s">
        <v>223</v>
      </c>
      <c r="Q911" s="13" t="s">
        <v>3061</v>
      </c>
    </row>
    <row r="912" spans="1:17">
      <c r="A912" s="13" t="str">
        <f t="shared" si="74"/>
        <v>PM</v>
      </c>
      <c r="B912" s="2" t="str">
        <f>VLOOKUP(A912,'Ref-Families'!A:B,2,FALSE)</f>
        <v xml:space="preserve"> Program Management</v>
      </c>
      <c r="C912" s="13" t="str">
        <f>TRIM(VLOOKUP(G912,'Ref-ALL NIST 800-53 Controls'!A:F,5,FALSE))</f>
        <v>INFORMATION SYSTEM INVENTORY</v>
      </c>
      <c r="D912" s="2" t="str">
        <f>VLOOKUP(G912,'Ref-ALL NIST 800-53 Controls'!$1:$923,3,FALSE)</f>
        <v>PM-5</v>
      </c>
      <c r="E912" s="13" t="str">
        <f>TRIM(VLOOKUP(G912,'Ref-ALL NIST 800-53 Controls'!A:F,6,FALSE))</f>
        <v/>
      </c>
      <c r="F912" s="55">
        <f>VLOOKUP(G912,'Ref-ALL NIST 800-53 Controls'!$1:$923,4,FALSE)</f>
        <v>0</v>
      </c>
      <c r="G912" s="2" t="s">
        <v>3278</v>
      </c>
      <c r="I912" s="2" t="s">
        <v>3061</v>
      </c>
      <c r="L912" s="2" t="s">
        <v>3061</v>
      </c>
      <c r="N912" s="2" t="s">
        <v>3061</v>
      </c>
      <c r="P912" s="2" t="s">
        <v>223</v>
      </c>
      <c r="Q912" s="13" t="s">
        <v>3061</v>
      </c>
    </row>
    <row r="913" spans="1:17">
      <c r="A913" s="13" t="str">
        <f t="shared" si="74"/>
        <v>PM</v>
      </c>
      <c r="B913" s="2" t="str">
        <f>VLOOKUP(A913,'Ref-Families'!A:B,2,FALSE)</f>
        <v xml:space="preserve"> Program Management</v>
      </c>
      <c r="C913" s="13" t="str">
        <f>TRIM(VLOOKUP(G913,'Ref-ALL NIST 800-53 Controls'!A:F,5,FALSE))</f>
        <v>INFORMATION SECURITY MEASURES OF PERFORMANCE</v>
      </c>
      <c r="D913" s="2" t="str">
        <f>VLOOKUP(G913,'Ref-ALL NIST 800-53 Controls'!$1:$923,3,FALSE)</f>
        <v>PM-6</v>
      </c>
      <c r="E913" s="13" t="str">
        <f>TRIM(VLOOKUP(G913,'Ref-ALL NIST 800-53 Controls'!A:F,6,FALSE))</f>
        <v/>
      </c>
      <c r="F913" s="55">
        <f>VLOOKUP(G913,'Ref-ALL NIST 800-53 Controls'!$1:$923,4,FALSE)</f>
        <v>0</v>
      </c>
      <c r="G913" s="2" t="s">
        <v>3279</v>
      </c>
      <c r="I913" s="2" t="s">
        <v>3061</v>
      </c>
      <c r="L913" s="2" t="s">
        <v>3061</v>
      </c>
      <c r="N913" s="2" t="s">
        <v>3061</v>
      </c>
      <c r="P913" s="2" t="s">
        <v>223</v>
      </c>
      <c r="Q913" s="13" t="s">
        <v>3061</v>
      </c>
    </row>
    <row r="914" spans="1:17">
      <c r="A914" s="13" t="str">
        <f t="shared" si="74"/>
        <v>PM</v>
      </c>
      <c r="B914" s="2" t="str">
        <f>VLOOKUP(A914,'Ref-Families'!A:B,2,FALSE)</f>
        <v xml:space="preserve"> Program Management</v>
      </c>
      <c r="C914" s="13" t="str">
        <f>TRIM(VLOOKUP(G914,'Ref-ALL NIST 800-53 Controls'!A:F,5,FALSE))</f>
        <v>ENTERPRISE ARCHITECTURE</v>
      </c>
      <c r="D914" s="2" t="str">
        <f>VLOOKUP(G914,'Ref-ALL NIST 800-53 Controls'!$1:$923,3,FALSE)</f>
        <v>PM-7</v>
      </c>
      <c r="E914" s="13" t="str">
        <f>TRIM(VLOOKUP(G914,'Ref-ALL NIST 800-53 Controls'!A:F,6,FALSE))</f>
        <v/>
      </c>
      <c r="F914" s="55">
        <f>VLOOKUP(G914,'Ref-ALL NIST 800-53 Controls'!$1:$923,4,FALSE)</f>
        <v>0</v>
      </c>
      <c r="G914" s="2" t="s">
        <v>3280</v>
      </c>
      <c r="H914" s="17" t="s">
        <v>3291</v>
      </c>
      <c r="I914" s="2" t="s">
        <v>3061</v>
      </c>
      <c r="L914" s="2" t="s">
        <v>3061</v>
      </c>
      <c r="N914" s="2" t="s">
        <v>3061</v>
      </c>
      <c r="P914" s="2" t="s">
        <v>223</v>
      </c>
      <c r="Q914" s="13" t="s">
        <v>3061</v>
      </c>
    </row>
    <row r="915" spans="1:17">
      <c r="A915" s="13" t="str">
        <f t="shared" si="74"/>
        <v>PM</v>
      </c>
      <c r="B915" s="2" t="str">
        <f>VLOOKUP(A915,'Ref-Families'!A:B,2,FALSE)</f>
        <v xml:space="preserve"> Program Management</v>
      </c>
      <c r="C915" s="13" t="str">
        <f>TRIM(VLOOKUP(G915,'Ref-ALL NIST 800-53 Controls'!A:F,5,FALSE))</f>
        <v>CRITICAL INFRASTRUCTURE PLAN</v>
      </c>
      <c r="D915" s="2" t="str">
        <f>VLOOKUP(G915,'Ref-ALL NIST 800-53 Controls'!$1:$923,3,FALSE)</f>
        <v>PM-8</v>
      </c>
      <c r="E915" s="13" t="str">
        <f>TRIM(VLOOKUP(G915,'Ref-ALL NIST 800-53 Controls'!A:F,6,FALSE))</f>
        <v/>
      </c>
      <c r="F915" s="55">
        <f>VLOOKUP(G915,'Ref-ALL NIST 800-53 Controls'!$1:$923,4,FALSE)</f>
        <v>0</v>
      </c>
      <c r="G915" s="2" t="s">
        <v>3281</v>
      </c>
      <c r="H915" s="17" t="s">
        <v>3292</v>
      </c>
      <c r="I915" s="2" t="s">
        <v>3061</v>
      </c>
      <c r="L915" s="2" t="s">
        <v>3061</v>
      </c>
      <c r="N915" s="2" t="s">
        <v>3061</v>
      </c>
      <c r="P915" s="2" t="s">
        <v>223</v>
      </c>
      <c r="Q915" s="13" t="s">
        <v>3061</v>
      </c>
    </row>
    <row r="916" spans="1:17">
      <c r="A916" s="13" t="str">
        <f t="shared" si="74"/>
        <v>PM</v>
      </c>
      <c r="B916" s="2" t="str">
        <f>VLOOKUP(A916,'Ref-Families'!A:B,2,FALSE)</f>
        <v xml:space="preserve"> Program Management</v>
      </c>
      <c r="C916" s="13" t="str">
        <f>TRIM(VLOOKUP(G916,'Ref-ALL NIST 800-53 Controls'!A:F,5,FALSE))</f>
        <v>RISK MANAGEMENT STRATEGY</v>
      </c>
      <c r="D916" s="2" t="str">
        <f>VLOOKUP(G916,'Ref-ALL NIST 800-53 Controls'!$1:$923,3,FALSE)</f>
        <v>PM-9</v>
      </c>
      <c r="E916" s="13" t="str">
        <f>TRIM(VLOOKUP(G916,'Ref-ALL NIST 800-53 Controls'!A:F,6,FALSE))</f>
        <v/>
      </c>
      <c r="F916" s="55">
        <f>VLOOKUP(G916,'Ref-ALL NIST 800-53 Controls'!$1:$923,4,FALSE)</f>
        <v>0</v>
      </c>
      <c r="G916" s="2" t="s">
        <v>3282</v>
      </c>
      <c r="H916" s="17" t="s">
        <v>109</v>
      </c>
      <c r="I916" s="2" t="s">
        <v>3061</v>
      </c>
      <c r="L916" s="2" t="s">
        <v>3061</v>
      </c>
      <c r="N916" s="2" t="s">
        <v>3061</v>
      </c>
      <c r="P916" s="2" t="s">
        <v>223</v>
      </c>
      <c r="Q916" s="13" t="s">
        <v>3061</v>
      </c>
    </row>
    <row r="917" spans="1:17">
      <c r="A917" s="13" t="str">
        <f t="shared" si="74"/>
        <v>PM</v>
      </c>
      <c r="B917" s="2" t="str">
        <f>VLOOKUP(A917,'Ref-Families'!A:B,2,FALSE)</f>
        <v xml:space="preserve"> Program Management</v>
      </c>
      <c r="C917" s="13" t="str">
        <f>TRIM(VLOOKUP(G917,'Ref-ALL NIST 800-53 Controls'!A:F,5,FALSE))</f>
        <v>SECURITY AUTHORIZATION PROCESS</v>
      </c>
      <c r="D917" s="2" t="str">
        <f>VLOOKUP(G917,'Ref-ALL NIST 800-53 Controls'!$1:$923,3,FALSE)</f>
        <v>PM-10</v>
      </c>
      <c r="E917" s="13" t="str">
        <f>TRIM(VLOOKUP(G917,'Ref-ALL NIST 800-53 Controls'!A:F,6,FALSE))</f>
        <v/>
      </c>
      <c r="F917" s="55">
        <f>VLOOKUP(G917,'Ref-ALL NIST 800-53 Controls'!$1:$923,4,FALSE)</f>
        <v>0</v>
      </c>
      <c r="G917" s="2" t="s">
        <v>3283</v>
      </c>
      <c r="H917" s="17" t="s">
        <v>308</v>
      </c>
      <c r="I917" s="2" t="s">
        <v>3061</v>
      </c>
      <c r="L917" s="2" t="s">
        <v>3061</v>
      </c>
      <c r="N917" s="2" t="s">
        <v>3061</v>
      </c>
      <c r="P917" s="2" t="s">
        <v>223</v>
      </c>
      <c r="Q917" s="13" t="s">
        <v>3061</v>
      </c>
    </row>
    <row r="918" spans="1:17">
      <c r="A918" s="13" t="str">
        <f t="shared" si="74"/>
        <v>PM</v>
      </c>
      <c r="B918" s="2" t="str">
        <f>VLOOKUP(A918,'Ref-Families'!A:B,2,FALSE)</f>
        <v xml:space="preserve"> Program Management</v>
      </c>
      <c r="C918" s="13" t="str">
        <f>TRIM(VLOOKUP(G918,'Ref-ALL NIST 800-53 Controls'!A:F,5,FALSE))</f>
        <v>MISSION/BUSINESS PROCESS DEFINITION</v>
      </c>
      <c r="D918" s="2" t="str">
        <f>VLOOKUP(G918,'Ref-ALL NIST 800-53 Controls'!$1:$923,3,FALSE)</f>
        <v>PM-11</v>
      </c>
      <c r="E918" s="13" t="str">
        <f>TRIM(VLOOKUP(G918,'Ref-ALL NIST 800-53 Controls'!A:F,6,FALSE))</f>
        <v/>
      </c>
      <c r="F918" s="55">
        <f>VLOOKUP(G918,'Ref-ALL NIST 800-53 Controls'!$1:$923,4,FALSE)</f>
        <v>0</v>
      </c>
      <c r="G918" s="2" t="s">
        <v>3284</v>
      </c>
      <c r="H918" s="17" t="s">
        <v>3293</v>
      </c>
      <c r="I918" s="2" t="s">
        <v>3061</v>
      </c>
      <c r="L918" s="2" t="s">
        <v>3061</v>
      </c>
      <c r="N918" s="2" t="s">
        <v>3061</v>
      </c>
      <c r="P918" s="2" t="s">
        <v>223</v>
      </c>
      <c r="Q918" s="13" t="s">
        <v>3061</v>
      </c>
    </row>
    <row r="919" spans="1:17" ht="30">
      <c r="A919" s="13" t="str">
        <f t="shared" si="74"/>
        <v>PM</v>
      </c>
      <c r="B919" s="2" t="str">
        <f>VLOOKUP(A919,'Ref-Families'!A:B,2,FALSE)</f>
        <v xml:space="preserve"> Program Management</v>
      </c>
      <c r="C919" s="13" t="str">
        <f>TRIM(VLOOKUP(G919,'Ref-ALL NIST 800-53 Controls'!A:F,5,FALSE))</f>
        <v>INSIDER THREAT PROGRAM</v>
      </c>
      <c r="D919" s="2" t="str">
        <f>VLOOKUP(G919,'Ref-ALL NIST 800-53 Controls'!$1:$923,3,FALSE)</f>
        <v>PM-12</v>
      </c>
      <c r="E919" s="13" t="str">
        <f>TRIM(VLOOKUP(G919,'Ref-ALL NIST 800-53 Controls'!A:F,6,FALSE))</f>
        <v/>
      </c>
      <c r="F919" s="55">
        <f>VLOOKUP(G919,'Ref-ALL NIST 800-53 Controls'!$1:$923,4,FALSE)</f>
        <v>0</v>
      </c>
      <c r="G919" s="2" t="s">
        <v>3285</v>
      </c>
      <c r="H919" s="17" t="s">
        <v>3294</v>
      </c>
      <c r="I919" s="2" t="s">
        <v>3061</v>
      </c>
      <c r="L919" s="2" t="s">
        <v>3061</v>
      </c>
      <c r="N919" s="2" t="s">
        <v>3061</v>
      </c>
      <c r="P919" s="2" t="s">
        <v>223</v>
      </c>
      <c r="Q919" s="13" t="s">
        <v>3061</v>
      </c>
    </row>
    <row r="920" spans="1:17">
      <c r="A920" s="13" t="str">
        <f t="shared" si="74"/>
        <v>PM</v>
      </c>
      <c r="B920" s="2" t="str">
        <f>VLOOKUP(A920,'Ref-Families'!A:B,2,FALSE)</f>
        <v xml:space="preserve"> Program Management</v>
      </c>
      <c r="C920" s="13" t="str">
        <f>TRIM(VLOOKUP(G920,'Ref-ALL NIST 800-53 Controls'!A:F,5,FALSE))</f>
        <v>INFORMATION SECURITY WORKFORCE</v>
      </c>
      <c r="D920" s="2" t="str">
        <f>VLOOKUP(G920,'Ref-ALL NIST 800-53 Controls'!$1:$923,3,FALSE)</f>
        <v>PM-13</v>
      </c>
      <c r="E920" s="13" t="str">
        <f>TRIM(VLOOKUP(G920,'Ref-ALL NIST 800-53 Controls'!A:F,6,FALSE))</f>
        <v/>
      </c>
      <c r="F920" s="55">
        <f>VLOOKUP(G920,'Ref-ALL NIST 800-53 Controls'!$1:$923,4,FALSE)</f>
        <v>0</v>
      </c>
      <c r="G920" s="2" t="s">
        <v>3286</v>
      </c>
      <c r="H920" s="17" t="s">
        <v>3295</v>
      </c>
      <c r="I920" s="2" t="s">
        <v>3061</v>
      </c>
      <c r="L920" s="2" t="s">
        <v>3061</v>
      </c>
      <c r="N920" s="2" t="s">
        <v>3061</v>
      </c>
      <c r="P920" s="2" t="s">
        <v>223</v>
      </c>
      <c r="Q920" s="13" t="s">
        <v>3061</v>
      </c>
    </row>
    <row r="921" spans="1:17">
      <c r="A921" s="13" t="str">
        <f t="shared" si="74"/>
        <v>PM</v>
      </c>
      <c r="B921" s="2" t="str">
        <f>VLOOKUP(A921,'Ref-Families'!A:B,2,FALSE)</f>
        <v xml:space="preserve"> Program Management</v>
      </c>
      <c r="C921" s="13" t="str">
        <f>TRIM(VLOOKUP(G921,'Ref-ALL NIST 800-53 Controls'!A:F,5,FALSE))</f>
        <v>TESTING, TRAINING, AND MONITORING</v>
      </c>
      <c r="D921" s="2" t="str">
        <f>VLOOKUP(G921,'Ref-ALL NIST 800-53 Controls'!$1:$923,3,FALSE)</f>
        <v>PM-14</v>
      </c>
      <c r="E921" s="13" t="str">
        <f>TRIM(VLOOKUP(G921,'Ref-ALL NIST 800-53 Controls'!A:F,6,FALSE))</f>
        <v/>
      </c>
      <c r="F921" s="55">
        <f>VLOOKUP(G921,'Ref-ALL NIST 800-53 Controls'!$1:$923,4,FALSE)</f>
        <v>0</v>
      </c>
      <c r="G921" s="2" t="s">
        <v>3287</v>
      </c>
      <c r="H921" s="17" t="s">
        <v>3296</v>
      </c>
      <c r="I921" s="2" t="s">
        <v>3061</v>
      </c>
      <c r="L921" s="2" t="s">
        <v>3061</v>
      </c>
      <c r="N921" s="2" t="s">
        <v>3061</v>
      </c>
      <c r="P921" s="2" t="s">
        <v>223</v>
      </c>
      <c r="Q921" s="13" t="s">
        <v>3061</v>
      </c>
    </row>
    <row r="922" spans="1:17">
      <c r="A922" s="13" t="str">
        <f t="shared" si="74"/>
        <v>PM</v>
      </c>
      <c r="B922" s="2" t="str">
        <f>VLOOKUP(A922,'Ref-Families'!A:B,2,FALSE)</f>
        <v xml:space="preserve"> Program Management</v>
      </c>
      <c r="C922" s="13" t="str">
        <f>TRIM(VLOOKUP(G922,'Ref-ALL NIST 800-53 Controls'!A:F,5,FALSE))</f>
        <v>CONTACTS WITH SECURITY GROUPS AND ASSOCIATIONS</v>
      </c>
      <c r="D922" s="2" t="str">
        <f>VLOOKUP(G922,'Ref-ALL NIST 800-53 Controls'!$1:$923,3,FALSE)</f>
        <v>PM-15</v>
      </c>
      <c r="E922" s="13" t="str">
        <f>TRIM(VLOOKUP(G922,'Ref-ALL NIST 800-53 Controls'!A:F,6,FALSE))</f>
        <v/>
      </c>
      <c r="F922" s="55">
        <f>VLOOKUP(G922,'Ref-ALL NIST 800-53 Controls'!$1:$923,4,FALSE)</f>
        <v>0</v>
      </c>
      <c r="G922" s="2" t="s">
        <v>3288</v>
      </c>
      <c r="H922" s="17" t="s">
        <v>559</v>
      </c>
      <c r="I922" s="2" t="s">
        <v>3061</v>
      </c>
      <c r="L922" s="2" t="s">
        <v>3061</v>
      </c>
      <c r="N922" s="2" t="s">
        <v>3061</v>
      </c>
      <c r="P922" s="2" t="s">
        <v>244</v>
      </c>
      <c r="Q922" s="13" t="s">
        <v>3061</v>
      </c>
    </row>
    <row r="923" spans="1:17">
      <c r="A923" s="13" t="str">
        <f t="shared" si="74"/>
        <v>PM</v>
      </c>
      <c r="B923" s="2" t="str">
        <f>VLOOKUP(A923,'Ref-Families'!A:B,2,FALSE)</f>
        <v xml:space="preserve"> Program Management</v>
      </c>
      <c r="C923" s="13" t="str">
        <f>TRIM(VLOOKUP(G923,'Ref-ALL NIST 800-53 Controls'!A:F,5,FALSE))</f>
        <v>THREAT AWARENESS PROGRAM</v>
      </c>
      <c r="D923" s="2" t="str">
        <f>VLOOKUP(G923,'Ref-ALL NIST 800-53 Controls'!$1:$923,3,FALSE)</f>
        <v>PM-16</v>
      </c>
      <c r="E923" s="13" t="str">
        <f>TRIM(VLOOKUP(G923,'Ref-ALL NIST 800-53 Controls'!A:F,6,FALSE))</f>
        <v/>
      </c>
      <c r="F923" s="55">
        <f>VLOOKUP(G923,'Ref-ALL NIST 800-53 Controls'!$1:$923,4,FALSE)</f>
        <v>0</v>
      </c>
      <c r="G923" s="2" t="s">
        <v>3289</v>
      </c>
      <c r="H923" s="17" t="s">
        <v>3297</v>
      </c>
      <c r="I923" s="2" t="s">
        <v>3061</v>
      </c>
      <c r="L923" s="2" t="s">
        <v>3061</v>
      </c>
      <c r="N923" s="2" t="s">
        <v>3061</v>
      </c>
      <c r="P923" s="2" t="s">
        <v>223</v>
      </c>
      <c r="Q923" s="13" t="s">
        <v>3061</v>
      </c>
    </row>
  </sheetData>
  <conditionalFormatting sqref="I1:Q1048576">
    <cfRule type="cellIs" dxfId="1" priority="1050" operator="equal">
      <formula>"Y"</formula>
    </cfRule>
    <cfRule type="cellIs" dxfId="0" priority="1051" operator="equal">
      <formula>"N"</formula>
    </cfRule>
  </conditionalFormatting>
  <pageMargins left="0.7" right="0.7" top="0.75" bottom="0.75" header="0.3" footer="0.3"/>
  <pageSetup orientation="portrait" horizontalDpi="0"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8A1CE1-41E2-EA4D-8198-398FAF1BC6EB}">
  <dimension ref="B1:G492"/>
  <sheetViews>
    <sheetView workbookViewId="0">
      <selection activeCell="F3" sqref="F3:G19"/>
    </sheetView>
  </sheetViews>
  <sheetFormatPr baseColWidth="10" defaultRowHeight="15"/>
  <cols>
    <col min="6" max="6" width="12" bestFit="1" customWidth="1"/>
    <col min="7" max="7" width="13.83203125" bestFit="1" customWidth="1"/>
  </cols>
  <sheetData>
    <row r="1" spans="2:7">
      <c r="B1" t="s">
        <v>220</v>
      </c>
      <c r="C1" t="s">
        <v>3240</v>
      </c>
      <c r="D1" t="s">
        <v>3241</v>
      </c>
    </row>
    <row r="2" spans="2:7">
      <c r="B2" s="13" t="s">
        <v>744</v>
      </c>
      <c r="C2" s="13" t="s">
        <v>3</v>
      </c>
      <c r="D2" s="2" t="s">
        <v>2568</v>
      </c>
      <c r="F2" s="68" t="s">
        <v>3062</v>
      </c>
      <c r="G2" s="69" t="s">
        <v>3242</v>
      </c>
    </row>
    <row r="3" spans="2:7">
      <c r="B3" s="13" t="s">
        <v>744</v>
      </c>
      <c r="C3" s="13" t="s">
        <v>3</v>
      </c>
      <c r="D3" s="2" t="s">
        <v>2569</v>
      </c>
      <c r="F3" s="70" t="s">
        <v>759</v>
      </c>
      <c r="G3" s="71">
        <v>98</v>
      </c>
    </row>
    <row r="4" spans="2:7">
      <c r="B4" s="13" t="s">
        <v>744</v>
      </c>
      <c r="C4" s="13" t="s">
        <v>9</v>
      </c>
      <c r="D4" s="2" t="s">
        <v>2570</v>
      </c>
      <c r="F4" s="72" t="s">
        <v>758</v>
      </c>
      <c r="G4" s="73">
        <v>72</v>
      </c>
    </row>
    <row r="5" spans="2:7">
      <c r="B5" s="13" t="s">
        <v>744</v>
      </c>
      <c r="C5" s="13" t="s">
        <v>9</v>
      </c>
      <c r="D5" s="2" t="s">
        <v>2571</v>
      </c>
      <c r="F5" s="72" t="s">
        <v>744</v>
      </c>
      <c r="G5" s="73">
        <v>72</v>
      </c>
    </row>
    <row r="6" spans="2:7">
      <c r="B6" s="13" t="s">
        <v>744</v>
      </c>
      <c r="C6" s="13" t="s">
        <v>9</v>
      </c>
      <c r="D6" s="2" t="s">
        <v>2572</v>
      </c>
      <c r="F6" s="72" t="s">
        <v>760</v>
      </c>
      <c r="G6" s="73">
        <v>52</v>
      </c>
    </row>
    <row r="7" spans="2:7">
      <c r="B7" s="13" t="s">
        <v>744</v>
      </c>
      <c r="C7" s="13" t="s">
        <v>9</v>
      </c>
      <c r="D7" s="2" t="s">
        <v>2573</v>
      </c>
      <c r="F7" s="72" t="s">
        <v>746</v>
      </c>
      <c r="G7" s="73">
        <v>32</v>
      </c>
    </row>
    <row r="8" spans="2:7">
      <c r="B8" s="13" t="s">
        <v>744</v>
      </c>
      <c r="C8" s="13" t="s">
        <v>9</v>
      </c>
      <c r="D8" s="2" t="s">
        <v>2574</v>
      </c>
      <c r="F8" s="72" t="s">
        <v>754</v>
      </c>
      <c r="G8" s="73">
        <v>26</v>
      </c>
    </row>
    <row r="9" spans="2:7">
      <c r="B9" s="13" t="s">
        <v>744</v>
      </c>
      <c r="C9" s="13" t="s">
        <v>9</v>
      </c>
      <c r="D9" s="2" t="s">
        <v>2575</v>
      </c>
      <c r="F9" s="72" t="s">
        <v>750</v>
      </c>
      <c r="G9" s="73">
        <v>26</v>
      </c>
    </row>
    <row r="10" spans="2:7">
      <c r="B10" s="13" t="s">
        <v>744</v>
      </c>
      <c r="C10" s="13" t="s">
        <v>9</v>
      </c>
      <c r="D10" s="2" t="s">
        <v>2576</v>
      </c>
      <c r="F10" s="72" t="s">
        <v>748</v>
      </c>
      <c r="G10" s="73">
        <v>19</v>
      </c>
    </row>
    <row r="11" spans="2:7">
      <c r="B11" s="13" t="s">
        <v>744</v>
      </c>
      <c r="C11" s="13" t="s">
        <v>9</v>
      </c>
      <c r="D11" s="2" t="s">
        <v>2577</v>
      </c>
      <c r="F11" s="72" t="s">
        <v>749</v>
      </c>
      <c r="G11" s="73">
        <v>19</v>
      </c>
    </row>
    <row r="12" spans="2:7">
      <c r="B12" s="13" t="s">
        <v>744</v>
      </c>
      <c r="C12" s="13" t="s">
        <v>9</v>
      </c>
      <c r="D12" s="2" t="s">
        <v>2578</v>
      </c>
      <c r="F12" s="72" t="s">
        <v>753</v>
      </c>
      <c r="G12" s="73">
        <v>18</v>
      </c>
    </row>
    <row r="13" spans="2:7">
      <c r="B13" s="13" t="s">
        <v>744</v>
      </c>
      <c r="C13" s="13" t="s">
        <v>9</v>
      </c>
      <c r="D13" s="2" t="s">
        <v>2579</v>
      </c>
      <c r="F13" s="72" t="s">
        <v>751</v>
      </c>
      <c r="G13" s="73">
        <v>13</v>
      </c>
    </row>
    <row r="14" spans="2:7">
      <c r="B14" s="13" t="s">
        <v>744</v>
      </c>
      <c r="C14" s="13" t="s">
        <v>14</v>
      </c>
      <c r="D14" s="2" t="s">
        <v>2580</v>
      </c>
      <c r="F14" s="72" t="s">
        <v>752</v>
      </c>
      <c r="G14" s="73">
        <v>13</v>
      </c>
    </row>
    <row r="15" spans="2:7">
      <c r="B15" s="13" t="s">
        <v>744</v>
      </c>
      <c r="C15" s="13" t="s">
        <v>14</v>
      </c>
      <c r="D15" s="2" t="s">
        <v>2581</v>
      </c>
      <c r="F15" s="72" t="s">
        <v>755</v>
      </c>
      <c r="G15" s="73">
        <v>9</v>
      </c>
    </row>
    <row r="16" spans="2:7">
      <c r="B16" s="13" t="s">
        <v>744</v>
      </c>
      <c r="C16" s="13" t="s">
        <v>14</v>
      </c>
      <c r="D16" s="2" t="s">
        <v>2582</v>
      </c>
      <c r="F16" s="72" t="s">
        <v>747</v>
      </c>
      <c r="G16" s="73">
        <v>8</v>
      </c>
    </row>
    <row r="17" spans="2:7">
      <c r="B17" s="13" t="s">
        <v>744</v>
      </c>
      <c r="C17" s="13" t="s">
        <v>14</v>
      </c>
      <c r="D17" s="2" t="s">
        <v>2583</v>
      </c>
      <c r="F17" s="72" t="s">
        <v>756</v>
      </c>
      <c r="G17" s="73">
        <v>6</v>
      </c>
    </row>
    <row r="18" spans="2:7">
      <c r="B18" s="13" t="s">
        <v>744</v>
      </c>
      <c r="C18" s="13" t="s">
        <v>14</v>
      </c>
      <c r="D18" s="2" t="s">
        <v>2584</v>
      </c>
      <c r="F18" s="72" t="s">
        <v>757</v>
      </c>
      <c r="G18" s="73">
        <v>4</v>
      </c>
    </row>
    <row r="19" spans="2:7">
      <c r="B19" s="13" t="s">
        <v>744</v>
      </c>
      <c r="C19" s="13" t="s">
        <v>14</v>
      </c>
      <c r="D19" s="2" t="s">
        <v>2585</v>
      </c>
      <c r="F19" s="72" t="s">
        <v>745</v>
      </c>
      <c r="G19" s="73">
        <v>4</v>
      </c>
    </row>
    <row r="20" spans="2:7">
      <c r="B20" s="13" t="s">
        <v>744</v>
      </c>
      <c r="C20" s="13" t="s">
        <v>14</v>
      </c>
      <c r="D20" s="2" t="s">
        <v>2586</v>
      </c>
      <c r="F20" s="74" t="s">
        <v>3063</v>
      </c>
      <c r="G20" s="75">
        <v>491</v>
      </c>
    </row>
    <row r="21" spans="2:7">
      <c r="B21" s="13" t="s">
        <v>744</v>
      </c>
      <c r="C21" s="13" t="s">
        <v>14</v>
      </c>
      <c r="D21" s="2" t="s">
        <v>2587</v>
      </c>
    </row>
    <row r="22" spans="2:7">
      <c r="B22" s="13" t="s">
        <v>744</v>
      </c>
      <c r="C22" s="13" t="s">
        <v>14</v>
      </c>
      <c r="D22" s="2" t="s">
        <v>2588</v>
      </c>
    </row>
    <row r="23" spans="2:7">
      <c r="B23" s="13" t="s">
        <v>744</v>
      </c>
      <c r="C23" s="13" t="s">
        <v>14</v>
      </c>
      <c r="D23" s="2" t="s">
        <v>2589</v>
      </c>
    </row>
    <row r="24" spans="2:7">
      <c r="B24" s="13" t="s">
        <v>744</v>
      </c>
      <c r="C24" s="13" t="s">
        <v>14</v>
      </c>
      <c r="D24" s="2" t="s">
        <v>2590</v>
      </c>
    </row>
    <row r="25" spans="2:7">
      <c r="B25" s="13" t="s">
        <v>744</v>
      </c>
      <c r="C25" s="13" t="s">
        <v>14</v>
      </c>
      <c r="D25" s="2" t="s">
        <v>2591</v>
      </c>
    </row>
    <row r="26" spans="2:7">
      <c r="B26" s="13" t="s">
        <v>744</v>
      </c>
      <c r="C26" s="13" t="s">
        <v>14</v>
      </c>
      <c r="D26" s="2" t="s">
        <v>2592</v>
      </c>
    </row>
    <row r="27" spans="2:7">
      <c r="B27" s="13" t="s">
        <v>744</v>
      </c>
      <c r="C27" s="13" t="s">
        <v>14</v>
      </c>
      <c r="D27" s="2" t="s">
        <v>2593</v>
      </c>
    </row>
    <row r="28" spans="2:7">
      <c r="B28" s="13" t="s">
        <v>744</v>
      </c>
      <c r="C28" s="13" t="s">
        <v>14</v>
      </c>
      <c r="D28" s="2" t="s">
        <v>2594</v>
      </c>
    </row>
    <row r="29" spans="2:7">
      <c r="B29" s="13" t="s">
        <v>744</v>
      </c>
      <c r="C29" s="13" t="s">
        <v>14</v>
      </c>
      <c r="D29" s="2" t="s">
        <v>2595</v>
      </c>
    </row>
    <row r="30" spans="2:7">
      <c r="B30" s="13" t="s">
        <v>744</v>
      </c>
      <c r="C30" s="13" t="s">
        <v>14</v>
      </c>
      <c r="D30" s="2" t="s">
        <v>2596</v>
      </c>
    </row>
    <row r="31" spans="2:7">
      <c r="B31" s="13" t="s">
        <v>744</v>
      </c>
      <c r="C31" s="13" t="s">
        <v>14</v>
      </c>
      <c r="D31" s="2" t="s">
        <v>2597</v>
      </c>
    </row>
    <row r="32" spans="2:7">
      <c r="B32" s="13" t="s">
        <v>744</v>
      </c>
      <c r="C32" s="13" t="s">
        <v>14</v>
      </c>
      <c r="D32" s="2" t="s">
        <v>2598</v>
      </c>
    </row>
    <row r="33" spans="2:4">
      <c r="B33" s="13" t="s">
        <v>744</v>
      </c>
      <c r="C33" s="13" t="s">
        <v>14</v>
      </c>
      <c r="D33" s="2" t="s">
        <v>2599</v>
      </c>
    </row>
    <row r="34" spans="2:4">
      <c r="B34" s="13" t="s">
        <v>744</v>
      </c>
      <c r="C34" s="13" t="s">
        <v>20</v>
      </c>
      <c r="D34" s="2" t="s">
        <v>2600</v>
      </c>
    </row>
    <row r="35" spans="2:4">
      <c r="B35" s="13" t="s">
        <v>744</v>
      </c>
      <c r="C35" s="13" t="s">
        <v>20</v>
      </c>
      <c r="D35" s="2" t="s">
        <v>2601</v>
      </c>
    </row>
    <row r="36" spans="2:4">
      <c r="B36" s="13" t="s">
        <v>744</v>
      </c>
      <c r="C36" s="13" t="s">
        <v>28</v>
      </c>
      <c r="D36" s="2" t="s">
        <v>2602</v>
      </c>
    </row>
    <row r="37" spans="2:4">
      <c r="B37" s="13" t="s">
        <v>744</v>
      </c>
      <c r="C37" s="13" t="s">
        <v>250</v>
      </c>
      <c r="D37" s="2" t="s">
        <v>2609</v>
      </c>
    </row>
    <row r="38" spans="2:4">
      <c r="B38" s="13" t="s">
        <v>744</v>
      </c>
      <c r="C38" s="13" t="s">
        <v>23</v>
      </c>
      <c r="D38" s="2" t="s">
        <v>2622</v>
      </c>
    </row>
    <row r="39" spans="2:4">
      <c r="B39" s="13" t="s">
        <v>744</v>
      </c>
      <c r="C39" s="13" t="s">
        <v>23</v>
      </c>
      <c r="D39" s="2" t="s">
        <v>2623</v>
      </c>
    </row>
    <row r="40" spans="2:4">
      <c r="B40" s="13" t="s">
        <v>744</v>
      </c>
      <c r="C40" s="13" t="s">
        <v>23</v>
      </c>
      <c r="D40" s="2" t="s">
        <v>2624</v>
      </c>
    </row>
    <row r="41" spans="2:4">
      <c r="B41" s="13" t="s">
        <v>744</v>
      </c>
      <c r="C41" s="13" t="s">
        <v>23</v>
      </c>
      <c r="D41" s="2" t="s">
        <v>2625</v>
      </c>
    </row>
    <row r="42" spans="2:4">
      <c r="B42" s="13" t="s">
        <v>744</v>
      </c>
      <c r="C42" s="13" t="s">
        <v>34</v>
      </c>
      <c r="D42" s="2" t="s">
        <v>2626</v>
      </c>
    </row>
    <row r="43" spans="2:4">
      <c r="B43" s="13" t="s">
        <v>744</v>
      </c>
      <c r="C43" s="13" t="s">
        <v>36</v>
      </c>
      <c r="D43" s="2" t="s">
        <v>2627</v>
      </c>
    </row>
    <row r="44" spans="2:4">
      <c r="B44" s="13" t="s">
        <v>744</v>
      </c>
      <c r="C44" s="13" t="s">
        <v>36</v>
      </c>
      <c r="D44" s="2" t="s">
        <v>2628</v>
      </c>
    </row>
    <row r="45" spans="2:4">
      <c r="B45" s="13" t="s">
        <v>744</v>
      </c>
      <c r="C45" s="13" t="s">
        <v>36</v>
      </c>
      <c r="D45" s="2" t="s">
        <v>2629</v>
      </c>
    </row>
    <row r="46" spans="2:4">
      <c r="B46" s="13" t="s">
        <v>744</v>
      </c>
      <c r="C46" s="13" t="s">
        <v>36</v>
      </c>
      <c r="D46" s="2" t="s">
        <v>2630</v>
      </c>
    </row>
    <row r="47" spans="2:4">
      <c r="B47" s="13" t="s">
        <v>744</v>
      </c>
      <c r="C47" s="13" t="s">
        <v>41</v>
      </c>
      <c r="D47" s="2" t="s">
        <v>2631</v>
      </c>
    </row>
    <row r="48" spans="2:4">
      <c r="B48" s="13" t="s">
        <v>744</v>
      </c>
      <c r="C48" s="13" t="s">
        <v>41</v>
      </c>
      <c r="D48" s="2" t="s">
        <v>2632</v>
      </c>
    </row>
    <row r="49" spans="2:4">
      <c r="B49" s="13" t="s">
        <v>744</v>
      </c>
      <c r="C49" s="13" t="s">
        <v>261</v>
      </c>
      <c r="D49" s="2" t="s">
        <v>2633</v>
      </c>
    </row>
    <row r="50" spans="2:4">
      <c r="B50" s="13" t="s">
        <v>744</v>
      </c>
      <c r="C50" s="13" t="s">
        <v>261</v>
      </c>
      <c r="D50" s="2" t="s">
        <v>2634</v>
      </c>
    </row>
    <row r="51" spans="2:4">
      <c r="B51" s="13" t="s">
        <v>745</v>
      </c>
      <c r="C51" s="12" t="s">
        <v>43</v>
      </c>
      <c r="D51" s="2" t="s">
        <v>2640</v>
      </c>
    </row>
    <row r="52" spans="2:4">
      <c r="B52" s="13" t="s">
        <v>745</v>
      </c>
      <c r="C52" s="12" t="s">
        <v>46</v>
      </c>
      <c r="D52" s="2" t="s">
        <v>2641</v>
      </c>
    </row>
    <row r="53" spans="2:4">
      <c r="B53" s="13" t="s">
        <v>745</v>
      </c>
      <c r="C53" s="12" t="s">
        <v>46</v>
      </c>
      <c r="D53" s="2" t="s">
        <v>2642</v>
      </c>
    </row>
    <row r="54" spans="2:4">
      <c r="B54" s="13" t="s">
        <v>746</v>
      </c>
      <c r="C54" s="12" t="s">
        <v>27</v>
      </c>
      <c r="D54" s="2" t="s">
        <v>2644</v>
      </c>
    </row>
    <row r="55" spans="2:4">
      <c r="B55" s="13" t="s">
        <v>746</v>
      </c>
      <c r="C55" s="12" t="s">
        <v>27</v>
      </c>
      <c r="D55" s="2" t="s">
        <v>2645</v>
      </c>
    </row>
    <row r="56" spans="2:4">
      <c r="B56" s="13" t="s">
        <v>746</v>
      </c>
      <c r="C56" s="12" t="s">
        <v>27</v>
      </c>
      <c r="D56" s="2" t="s">
        <v>2646</v>
      </c>
    </row>
    <row r="57" spans="2:4">
      <c r="B57" s="13" t="s">
        <v>746</v>
      </c>
      <c r="C57" s="12" t="s">
        <v>279</v>
      </c>
      <c r="D57" s="2" t="s">
        <v>2647</v>
      </c>
    </row>
    <row r="58" spans="2:4">
      <c r="B58" s="13" t="s">
        <v>746</v>
      </c>
      <c r="C58" s="12" t="s">
        <v>51</v>
      </c>
      <c r="D58" s="2" t="s">
        <v>2648</v>
      </c>
    </row>
    <row r="59" spans="2:4">
      <c r="B59" s="13" t="s">
        <v>746</v>
      </c>
      <c r="C59" s="12" t="s">
        <v>51</v>
      </c>
      <c r="D59" s="2" t="s">
        <v>2649</v>
      </c>
    </row>
    <row r="60" spans="2:4">
      <c r="B60" s="13" t="s">
        <v>746</v>
      </c>
      <c r="C60" s="12" t="s">
        <v>53</v>
      </c>
      <c r="D60" s="2" t="s">
        <v>2650</v>
      </c>
    </row>
    <row r="61" spans="2:4">
      <c r="B61" s="13" t="s">
        <v>746</v>
      </c>
      <c r="C61" s="12" t="s">
        <v>53</v>
      </c>
      <c r="D61" s="2" t="s">
        <v>2651</v>
      </c>
    </row>
    <row r="62" spans="2:4">
      <c r="B62" s="13" t="s">
        <v>746</v>
      </c>
      <c r="C62" s="12" t="s">
        <v>53</v>
      </c>
      <c r="D62" s="2" t="s">
        <v>2652</v>
      </c>
    </row>
    <row r="63" spans="2:4">
      <c r="B63" s="13" t="s">
        <v>746</v>
      </c>
      <c r="C63" s="12" t="s">
        <v>58</v>
      </c>
      <c r="D63" s="2" t="s">
        <v>2653</v>
      </c>
    </row>
    <row r="64" spans="2:4">
      <c r="B64" s="13" t="s">
        <v>746</v>
      </c>
      <c r="C64" s="12" t="s">
        <v>288</v>
      </c>
      <c r="D64" s="2" t="s">
        <v>2654</v>
      </c>
    </row>
    <row r="65" spans="2:4">
      <c r="B65" s="13" t="s">
        <v>746</v>
      </c>
      <c r="C65" s="12" t="s">
        <v>59</v>
      </c>
      <c r="D65" s="2" t="s">
        <v>2655</v>
      </c>
    </row>
    <row r="66" spans="2:4">
      <c r="B66" s="13" t="s">
        <v>746</v>
      </c>
      <c r="C66" s="12" t="s">
        <v>59</v>
      </c>
      <c r="D66" s="2" t="s">
        <v>2656</v>
      </c>
    </row>
    <row r="67" spans="2:4">
      <c r="B67" s="13" t="s">
        <v>746</v>
      </c>
      <c r="C67" s="12" t="s">
        <v>59</v>
      </c>
      <c r="D67" s="2" t="s">
        <v>2657</v>
      </c>
    </row>
    <row r="68" spans="2:4">
      <c r="B68" s="13" t="s">
        <v>746</v>
      </c>
      <c r="C68" s="12" t="s">
        <v>65</v>
      </c>
      <c r="D68" s="2" t="s">
        <v>2658</v>
      </c>
    </row>
    <row r="69" spans="2:4">
      <c r="B69" s="13" t="s">
        <v>746</v>
      </c>
      <c r="C69" s="12" t="s">
        <v>65</v>
      </c>
      <c r="D69" s="2" t="s">
        <v>2659</v>
      </c>
    </row>
    <row r="70" spans="2:4">
      <c r="B70" s="13" t="s">
        <v>746</v>
      </c>
      <c r="C70" s="12" t="s">
        <v>65</v>
      </c>
      <c r="D70" s="2" t="s">
        <v>2660</v>
      </c>
    </row>
    <row r="71" spans="2:4">
      <c r="B71" s="13" t="s">
        <v>746</v>
      </c>
      <c r="C71" s="12" t="s">
        <v>65</v>
      </c>
      <c r="D71" s="2" t="s">
        <v>2661</v>
      </c>
    </row>
    <row r="72" spans="2:4">
      <c r="B72" s="13" t="s">
        <v>746</v>
      </c>
      <c r="C72" s="12" t="s">
        <v>65</v>
      </c>
      <c r="D72" s="2" t="s">
        <v>2662</v>
      </c>
    </row>
    <row r="73" spans="2:4">
      <c r="B73" s="13" t="s">
        <v>746</v>
      </c>
      <c r="C73" s="12" t="s">
        <v>295</v>
      </c>
      <c r="D73" s="2" t="s">
        <v>2663</v>
      </c>
    </row>
    <row r="74" spans="2:4">
      <c r="B74" s="13" t="s">
        <v>746</v>
      </c>
      <c r="C74" s="12" t="s">
        <v>68</v>
      </c>
      <c r="D74" s="2" t="s">
        <v>2664</v>
      </c>
    </row>
    <row r="75" spans="2:4">
      <c r="B75" s="13" t="s">
        <v>747</v>
      </c>
      <c r="C75" s="12" t="s">
        <v>71</v>
      </c>
      <c r="D75" s="2" t="s">
        <v>2676</v>
      </c>
    </row>
    <row r="76" spans="2:4">
      <c r="B76" s="13" t="s">
        <v>747</v>
      </c>
      <c r="C76" s="12" t="s">
        <v>71</v>
      </c>
      <c r="D76" s="2" t="s">
        <v>2677</v>
      </c>
    </row>
    <row r="77" spans="2:4">
      <c r="B77" s="13" t="s">
        <v>747</v>
      </c>
      <c r="C77" s="12" t="s">
        <v>71</v>
      </c>
      <c r="D77" s="2" t="s">
        <v>2678</v>
      </c>
    </row>
    <row r="78" spans="2:4">
      <c r="B78" s="13" t="s">
        <v>747</v>
      </c>
      <c r="C78" s="12" t="s">
        <v>306</v>
      </c>
      <c r="D78" s="2" t="s">
        <v>2680</v>
      </c>
    </row>
    <row r="79" spans="2:4">
      <c r="B79" s="13" t="s">
        <v>747</v>
      </c>
      <c r="C79" s="12" t="s">
        <v>7</v>
      </c>
      <c r="D79" s="2" t="s">
        <v>2681</v>
      </c>
    </row>
    <row r="80" spans="2:4">
      <c r="B80" s="13" t="s">
        <v>747</v>
      </c>
      <c r="C80" s="12" t="s">
        <v>73</v>
      </c>
      <c r="D80" s="2" t="s">
        <v>2682</v>
      </c>
    </row>
    <row r="81" spans="2:4">
      <c r="B81" s="13" t="s">
        <v>747</v>
      </c>
      <c r="C81" s="12" t="s">
        <v>74</v>
      </c>
      <c r="D81" s="2" t="s">
        <v>2683</v>
      </c>
    </row>
    <row r="82" spans="2:4">
      <c r="B82" s="13" t="s">
        <v>748</v>
      </c>
      <c r="C82" s="12" t="s">
        <v>75</v>
      </c>
      <c r="D82" s="2" t="s">
        <v>2684</v>
      </c>
    </row>
    <row r="83" spans="2:4">
      <c r="B83" s="13" t="s">
        <v>748</v>
      </c>
      <c r="C83" s="12" t="s">
        <v>75</v>
      </c>
      <c r="D83" s="2" t="s">
        <v>2685</v>
      </c>
    </row>
    <row r="84" spans="2:4">
      <c r="B84" s="13" t="s">
        <v>748</v>
      </c>
      <c r="C84" s="12" t="s">
        <v>75</v>
      </c>
      <c r="D84" s="2" t="s">
        <v>2686</v>
      </c>
    </row>
    <row r="85" spans="2:4">
      <c r="B85" s="13" t="s">
        <v>748</v>
      </c>
      <c r="C85" s="12" t="s">
        <v>12</v>
      </c>
      <c r="D85" s="2" t="s">
        <v>2687</v>
      </c>
    </row>
    <row r="86" spans="2:4">
      <c r="B86" s="13" t="s">
        <v>748</v>
      </c>
      <c r="C86" s="12" t="s">
        <v>12</v>
      </c>
      <c r="D86" s="2" t="s">
        <v>2688</v>
      </c>
    </row>
    <row r="87" spans="2:4">
      <c r="B87" s="13" t="s">
        <v>748</v>
      </c>
      <c r="C87" s="12" t="s">
        <v>80</v>
      </c>
      <c r="D87" s="2" t="s">
        <v>2689</v>
      </c>
    </row>
    <row r="88" spans="2:4">
      <c r="B88" s="13" t="s">
        <v>748</v>
      </c>
      <c r="C88" s="12" t="s">
        <v>76</v>
      </c>
      <c r="D88" s="2" t="s">
        <v>2690</v>
      </c>
    </row>
    <row r="89" spans="2:4">
      <c r="B89" s="13" t="s">
        <v>748</v>
      </c>
      <c r="C89" s="12" t="s">
        <v>76</v>
      </c>
      <c r="D89" s="2" t="s">
        <v>2691</v>
      </c>
    </row>
    <row r="90" spans="2:4">
      <c r="B90" s="13" t="s">
        <v>748</v>
      </c>
      <c r="C90" s="12" t="s">
        <v>76</v>
      </c>
      <c r="D90" s="2" t="s">
        <v>2692</v>
      </c>
    </row>
    <row r="91" spans="2:4">
      <c r="B91" s="13" t="s">
        <v>748</v>
      </c>
      <c r="C91" s="12" t="s">
        <v>25</v>
      </c>
      <c r="D91" s="2" t="s">
        <v>2693</v>
      </c>
    </row>
    <row r="92" spans="2:4">
      <c r="B92" s="13" t="s">
        <v>748</v>
      </c>
      <c r="C92" s="12" t="s">
        <v>25</v>
      </c>
      <c r="D92" s="2" t="s">
        <v>2694</v>
      </c>
    </row>
    <row r="93" spans="2:4">
      <c r="B93" s="13" t="s">
        <v>748</v>
      </c>
      <c r="C93" s="12" t="s">
        <v>72</v>
      </c>
      <c r="D93" s="2" t="s">
        <v>2695</v>
      </c>
    </row>
    <row r="94" spans="2:4">
      <c r="B94" s="13" t="s">
        <v>748</v>
      </c>
      <c r="C94" s="12" t="s">
        <v>72</v>
      </c>
      <c r="D94" s="2" t="s">
        <v>2278</v>
      </c>
    </row>
    <row r="95" spans="2:4">
      <c r="B95" s="13" t="s">
        <v>748</v>
      </c>
      <c r="C95" s="12" t="s">
        <v>93</v>
      </c>
      <c r="D95" s="2" t="s">
        <v>2696</v>
      </c>
    </row>
    <row r="96" spans="2:4">
      <c r="B96" s="13" t="s">
        <v>748</v>
      </c>
      <c r="C96" s="12" t="s">
        <v>93</v>
      </c>
      <c r="D96" s="2" t="s">
        <v>2697</v>
      </c>
    </row>
    <row r="97" spans="2:4">
      <c r="B97" s="13" t="s">
        <v>748</v>
      </c>
      <c r="C97" s="12" t="s">
        <v>93</v>
      </c>
      <c r="D97" s="2" t="s">
        <v>2698</v>
      </c>
    </row>
    <row r="98" spans="2:4">
      <c r="B98" s="13" t="s">
        <v>748</v>
      </c>
      <c r="C98" s="12" t="s">
        <v>93</v>
      </c>
      <c r="D98" s="2" t="s">
        <v>2699</v>
      </c>
    </row>
    <row r="99" spans="2:4">
      <c r="B99" s="13" t="s">
        <v>748</v>
      </c>
      <c r="C99" s="12" t="s">
        <v>334</v>
      </c>
      <c r="D99" s="2" t="s">
        <v>2700</v>
      </c>
    </row>
    <row r="100" spans="2:4">
      <c r="B100" s="13" t="s">
        <v>748</v>
      </c>
      <c r="C100" s="12" t="s">
        <v>98</v>
      </c>
      <c r="D100" s="2" t="s">
        <v>2701</v>
      </c>
    </row>
    <row r="101" spans="2:4">
      <c r="B101" s="13" t="s">
        <v>749</v>
      </c>
      <c r="C101" s="12" t="s">
        <v>100</v>
      </c>
      <c r="D101" s="2" t="s">
        <v>2702</v>
      </c>
    </row>
    <row r="102" spans="2:4">
      <c r="B102" s="13" t="s">
        <v>749</v>
      </c>
      <c r="C102" s="12" t="s">
        <v>100</v>
      </c>
      <c r="D102" s="2" t="s">
        <v>2703</v>
      </c>
    </row>
    <row r="103" spans="2:4">
      <c r="B103" s="13" t="s">
        <v>749</v>
      </c>
      <c r="C103" s="12" t="s">
        <v>344</v>
      </c>
      <c r="D103" s="2" t="s">
        <v>2704</v>
      </c>
    </row>
    <row r="104" spans="2:4">
      <c r="B104" s="13" t="s">
        <v>749</v>
      </c>
      <c r="C104" s="12" t="s">
        <v>104</v>
      </c>
      <c r="D104" s="2" t="s">
        <v>2705</v>
      </c>
    </row>
    <row r="105" spans="2:4">
      <c r="B105" s="13" t="s">
        <v>749</v>
      </c>
      <c r="C105" s="12" t="s">
        <v>104</v>
      </c>
      <c r="D105" s="2" t="s">
        <v>2706</v>
      </c>
    </row>
    <row r="106" spans="2:4">
      <c r="B106" s="13" t="s">
        <v>749</v>
      </c>
      <c r="C106" s="12" t="s">
        <v>106</v>
      </c>
      <c r="D106" s="2" t="s">
        <v>2708</v>
      </c>
    </row>
    <row r="107" spans="2:4">
      <c r="B107" s="13" t="s">
        <v>749</v>
      </c>
      <c r="C107" s="12" t="s">
        <v>106</v>
      </c>
      <c r="D107" s="2" t="s">
        <v>2709</v>
      </c>
    </row>
    <row r="108" spans="2:4">
      <c r="B108" s="13" t="s">
        <v>749</v>
      </c>
      <c r="C108" s="12" t="s">
        <v>356</v>
      </c>
      <c r="D108" s="2" t="s">
        <v>2710</v>
      </c>
    </row>
    <row r="109" spans="2:4">
      <c r="B109" s="13" t="s">
        <v>749</v>
      </c>
      <c r="C109" s="12" t="s">
        <v>111</v>
      </c>
      <c r="D109" s="2" t="s">
        <v>2711</v>
      </c>
    </row>
    <row r="110" spans="2:4">
      <c r="B110" s="13" t="s">
        <v>749</v>
      </c>
      <c r="C110" s="12" t="s">
        <v>111</v>
      </c>
      <c r="D110" s="2" t="s">
        <v>2712</v>
      </c>
    </row>
    <row r="111" spans="2:4">
      <c r="B111" s="13" t="s">
        <v>749</v>
      </c>
      <c r="C111" s="12" t="s">
        <v>111</v>
      </c>
      <c r="D111" s="2" t="s">
        <v>2713</v>
      </c>
    </row>
    <row r="112" spans="2:4">
      <c r="B112" s="13" t="s">
        <v>749</v>
      </c>
      <c r="C112" s="12" t="s">
        <v>114</v>
      </c>
      <c r="D112" s="2" t="s">
        <v>2714</v>
      </c>
    </row>
    <row r="113" spans="2:4">
      <c r="B113" s="13" t="s">
        <v>749</v>
      </c>
      <c r="C113" s="12" t="s">
        <v>114</v>
      </c>
      <c r="D113" s="2" t="s">
        <v>2715</v>
      </c>
    </row>
    <row r="114" spans="2:4">
      <c r="B114" s="13" t="s">
        <v>749</v>
      </c>
      <c r="C114" s="12" t="s">
        <v>114</v>
      </c>
      <c r="D114" s="2" t="s">
        <v>2716</v>
      </c>
    </row>
    <row r="115" spans="2:4">
      <c r="B115" s="13" t="s">
        <v>749</v>
      </c>
      <c r="C115" s="12" t="s">
        <v>114</v>
      </c>
      <c r="D115" s="2" t="s">
        <v>2717</v>
      </c>
    </row>
    <row r="116" spans="2:4">
      <c r="B116" s="13" t="s">
        <v>750</v>
      </c>
      <c r="C116" s="12" t="s">
        <v>116</v>
      </c>
      <c r="D116" s="2" t="s">
        <v>2721</v>
      </c>
    </row>
    <row r="117" spans="2:4">
      <c r="B117" s="13" t="s">
        <v>750</v>
      </c>
      <c r="C117" s="12" t="s">
        <v>116</v>
      </c>
      <c r="D117" s="2" t="s">
        <v>2722</v>
      </c>
    </row>
    <row r="118" spans="2:4">
      <c r="B118" s="13" t="s">
        <v>750</v>
      </c>
      <c r="C118" s="12" t="s">
        <v>116</v>
      </c>
      <c r="D118" s="2" t="s">
        <v>2723</v>
      </c>
    </row>
    <row r="119" spans="2:4">
      <c r="B119" s="13" t="s">
        <v>750</v>
      </c>
      <c r="C119" s="12" t="s">
        <v>116</v>
      </c>
      <c r="D119" s="2" t="s">
        <v>2724</v>
      </c>
    </row>
    <row r="120" spans="2:4">
      <c r="B120" s="13" t="s">
        <v>750</v>
      </c>
      <c r="C120" s="12" t="s">
        <v>119</v>
      </c>
      <c r="D120" s="2" t="s">
        <v>2725</v>
      </c>
    </row>
    <row r="121" spans="2:4">
      <c r="B121" s="13" t="s">
        <v>750</v>
      </c>
      <c r="C121" s="12" t="s">
        <v>119</v>
      </c>
      <c r="D121" s="2" t="s">
        <v>2726</v>
      </c>
    </row>
    <row r="122" spans="2:4">
      <c r="B122" s="13" t="s">
        <v>750</v>
      </c>
      <c r="C122" s="12" t="s">
        <v>119</v>
      </c>
      <c r="D122" s="2" t="s">
        <v>2727</v>
      </c>
    </row>
    <row r="123" spans="2:4">
      <c r="B123" s="13" t="s">
        <v>750</v>
      </c>
      <c r="C123" s="12" t="s">
        <v>119</v>
      </c>
      <c r="D123" s="2" t="s">
        <v>2728</v>
      </c>
    </row>
    <row r="124" spans="2:4">
      <c r="B124" s="13" t="s">
        <v>750</v>
      </c>
      <c r="C124" s="12" t="s">
        <v>121</v>
      </c>
      <c r="D124" s="2" t="s">
        <v>2729</v>
      </c>
    </row>
    <row r="125" spans="2:4">
      <c r="B125" s="13" t="s">
        <v>750</v>
      </c>
      <c r="C125" s="12" t="s">
        <v>121</v>
      </c>
      <c r="D125" s="2" t="s">
        <v>2730</v>
      </c>
    </row>
    <row r="126" spans="2:4">
      <c r="B126" s="13" t="s">
        <v>750</v>
      </c>
      <c r="C126" s="12" t="s">
        <v>121</v>
      </c>
      <c r="D126" s="2" t="s">
        <v>2731</v>
      </c>
    </row>
    <row r="127" spans="2:4">
      <c r="B127" s="13" t="s">
        <v>750</v>
      </c>
      <c r="C127" s="12" t="s">
        <v>121</v>
      </c>
      <c r="D127" s="2" t="s">
        <v>2732</v>
      </c>
    </row>
    <row r="128" spans="2:4">
      <c r="B128" s="13" t="s">
        <v>750</v>
      </c>
      <c r="C128" s="12" t="s">
        <v>121</v>
      </c>
      <c r="D128" s="2" t="s">
        <v>2733</v>
      </c>
    </row>
    <row r="129" spans="2:4">
      <c r="B129" s="13" t="s">
        <v>750</v>
      </c>
      <c r="C129" s="12" t="s">
        <v>121</v>
      </c>
      <c r="D129" s="2" t="s">
        <v>2734</v>
      </c>
    </row>
    <row r="130" spans="2:4">
      <c r="B130" s="13" t="s">
        <v>750</v>
      </c>
      <c r="C130" s="12" t="s">
        <v>122</v>
      </c>
      <c r="D130" s="2" t="s">
        <v>2735</v>
      </c>
    </row>
    <row r="131" spans="2:4">
      <c r="B131" s="13" t="s">
        <v>750</v>
      </c>
      <c r="C131" s="12" t="s">
        <v>122</v>
      </c>
      <c r="D131" s="2" t="s">
        <v>2736</v>
      </c>
    </row>
    <row r="132" spans="2:4">
      <c r="B132" s="13" t="s">
        <v>750</v>
      </c>
      <c r="C132" s="12" t="s">
        <v>122</v>
      </c>
      <c r="D132" s="2" t="s">
        <v>2737</v>
      </c>
    </row>
    <row r="133" spans="2:4">
      <c r="B133" s="13" t="s">
        <v>750</v>
      </c>
      <c r="C133" s="12" t="s">
        <v>122</v>
      </c>
      <c r="D133" s="2" t="s">
        <v>2738</v>
      </c>
    </row>
    <row r="134" spans="2:4">
      <c r="B134" s="13" t="s">
        <v>750</v>
      </c>
      <c r="C134" s="12" t="s">
        <v>122</v>
      </c>
      <c r="D134" s="2" t="s">
        <v>2739</v>
      </c>
    </row>
    <row r="135" spans="2:4">
      <c r="B135" s="13" t="s">
        <v>750</v>
      </c>
      <c r="C135" s="12" t="s">
        <v>122</v>
      </c>
      <c r="D135" s="2" t="s">
        <v>2740</v>
      </c>
    </row>
    <row r="136" spans="2:4">
      <c r="B136" s="13" t="s">
        <v>750</v>
      </c>
      <c r="C136" s="12" t="s">
        <v>26</v>
      </c>
      <c r="D136" s="2" t="s">
        <v>2741</v>
      </c>
    </row>
    <row r="137" spans="2:4">
      <c r="B137" s="13" t="s">
        <v>751</v>
      </c>
      <c r="C137" s="12" t="s">
        <v>125</v>
      </c>
      <c r="D137" s="2" t="s">
        <v>2747</v>
      </c>
    </row>
    <row r="138" spans="2:4">
      <c r="B138" s="13" t="s">
        <v>751</v>
      </c>
      <c r="C138" s="12" t="s">
        <v>126</v>
      </c>
      <c r="D138" s="2" t="s">
        <v>2748</v>
      </c>
    </row>
    <row r="139" spans="2:4">
      <c r="B139" s="13" t="s">
        <v>751</v>
      </c>
      <c r="C139" s="12" t="s">
        <v>126</v>
      </c>
      <c r="D139" s="2" t="s">
        <v>2749</v>
      </c>
    </row>
    <row r="140" spans="2:4">
      <c r="B140" s="13" t="s">
        <v>751</v>
      </c>
      <c r="C140" s="12" t="s">
        <v>126</v>
      </c>
      <c r="D140" s="2" t="s">
        <v>2750</v>
      </c>
    </row>
    <row r="141" spans="2:4">
      <c r="B141" s="13" t="s">
        <v>751</v>
      </c>
      <c r="C141" s="12" t="s">
        <v>126</v>
      </c>
      <c r="D141" s="2" t="s">
        <v>2751</v>
      </c>
    </row>
    <row r="142" spans="2:4">
      <c r="B142" s="13" t="s">
        <v>751</v>
      </c>
      <c r="C142" s="12" t="s">
        <v>130</v>
      </c>
      <c r="D142" s="2" t="s">
        <v>2752</v>
      </c>
    </row>
    <row r="143" spans="2:4">
      <c r="B143" s="13" t="s">
        <v>751</v>
      </c>
      <c r="C143" s="12" t="s">
        <v>130</v>
      </c>
      <c r="D143" s="2" t="s">
        <v>2753</v>
      </c>
    </row>
    <row r="144" spans="2:4">
      <c r="B144" s="13" t="s">
        <v>752</v>
      </c>
      <c r="C144" s="12" t="s">
        <v>132</v>
      </c>
      <c r="D144" s="2" t="s">
        <v>2760</v>
      </c>
    </row>
    <row r="145" spans="2:4">
      <c r="B145" s="13" t="s">
        <v>752</v>
      </c>
      <c r="C145" s="12" t="s">
        <v>134</v>
      </c>
      <c r="D145" s="2" t="s">
        <v>2761</v>
      </c>
    </row>
    <row r="146" spans="2:4">
      <c r="B146" s="13" t="s">
        <v>752</v>
      </c>
      <c r="C146" s="12" t="s">
        <v>136</v>
      </c>
      <c r="D146" s="2" t="s">
        <v>2762</v>
      </c>
    </row>
    <row r="147" spans="2:4">
      <c r="B147" s="13" t="s">
        <v>752</v>
      </c>
      <c r="C147" s="12" t="s">
        <v>136</v>
      </c>
      <c r="D147" s="2" t="s">
        <v>2763</v>
      </c>
    </row>
    <row r="148" spans="2:4">
      <c r="B148" s="13" t="s">
        <v>752</v>
      </c>
      <c r="C148" s="12" t="s">
        <v>136</v>
      </c>
      <c r="D148" s="2" t="s">
        <v>2764</v>
      </c>
    </row>
    <row r="149" spans="2:4">
      <c r="B149" s="13" t="s">
        <v>752</v>
      </c>
      <c r="C149" s="12" t="s">
        <v>136</v>
      </c>
      <c r="D149" s="2" t="s">
        <v>2765</v>
      </c>
    </row>
    <row r="150" spans="2:4">
      <c r="B150" s="13" t="s">
        <v>752</v>
      </c>
      <c r="C150" s="12" t="s">
        <v>139</v>
      </c>
      <c r="D150" s="2" t="s">
        <v>2766</v>
      </c>
    </row>
    <row r="151" spans="2:4">
      <c r="B151" s="13" t="s">
        <v>752</v>
      </c>
      <c r="C151" s="12" t="s">
        <v>139</v>
      </c>
      <c r="D151" s="2" t="s">
        <v>2767</v>
      </c>
    </row>
    <row r="152" spans="2:4">
      <c r="B152" s="13" t="s">
        <v>752</v>
      </c>
      <c r="C152" s="12" t="s">
        <v>139</v>
      </c>
      <c r="D152" s="2" t="s">
        <v>2768</v>
      </c>
    </row>
    <row r="153" spans="2:4">
      <c r="B153" s="13" t="s">
        <v>752</v>
      </c>
      <c r="C153" s="12" t="s">
        <v>139</v>
      </c>
      <c r="D153" s="2" t="s">
        <v>2769</v>
      </c>
    </row>
    <row r="154" spans="2:4">
      <c r="B154" s="13" t="s">
        <v>752</v>
      </c>
      <c r="C154" s="12" t="s">
        <v>412</v>
      </c>
      <c r="D154" s="2" t="s">
        <v>2770</v>
      </c>
    </row>
    <row r="155" spans="2:4">
      <c r="B155" s="13" t="s">
        <v>752</v>
      </c>
      <c r="C155" s="12" t="s">
        <v>412</v>
      </c>
      <c r="D155" s="2" t="s">
        <v>2771</v>
      </c>
    </row>
    <row r="156" spans="2:4">
      <c r="B156" s="13" t="s">
        <v>752</v>
      </c>
      <c r="C156" s="12" t="s">
        <v>412</v>
      </c>
      <c r="D156" s="2" t="s">
        <v>2772</v>
      </c>
    </row>
    <row r="157" spans="2:4">
      <c r="B157" s="13" t="s">
        <v>753</v>
      </c>
      <c r="C157" s="12" t="s">
        <v>145</v>
      </c>
      <c r="D157" s="2" t="s">
        <v>2773</v>
      </c>
    </row>
    <row r="158" spans="2:4">
      <c r="B158" s="13" t="s">
        <v>753</v>
      </c>
      <c r="C158" s="12" t="s">
        <v>145</v>
      </c>
      <c r="D158" s="2" t="s">
        <v>2774</v>
      </c>
    </row>
    <row r="159" spans="2:4">
      <c r="B159" s="13" t="s">
        <v>753</v>
      </c>
      <c r="C159" s="12" t="s">
        <v>142</v>
      </c>
      <c r="D159" s="2" t="s">
        <v>2775</v>
      </c>
    </row>
    <row r="160" spans="2:4">
      <c r="B160" s="13" t="s">
        <v>753</v>
      </c>
      <c r="C160" s="12" t="s">
        <v>142</v>
      </c>
      <c r="D160" s="2" t="s">
        <v>2776</v>
      </c>
    </row>
    <row r="161" spans="2:4">
      <c r="B161" s="13" t="s">
        <v>753</v>
      </c>
      <c r="C161" s="12" t="s">
        <v>144</v>
      </c>
      <c r="D161" s="2" t="s">
        <v>2777</v>
      </c>
    </row>
    <row r="162" spans="2:4">
      <c r="B162" s="13" t="s">
        <v>753</v>
      </c>
      <c r="C162" s="12" t="s">
        <v>144</v>
      </c>
      <c r="D162" s="2" t="s">
        <v>2778</v>
      </c>
    </row>
    <row r="163" spans="2:4">
      <c r="B163" s="13" t="s">
        <v>753</v>
      </c>
      <c r="C163" s="12" t="s">
        <v>144</v>
      </c>
      <c r="D163" s="2" t="s">
        <v>2779</v>
      </c>
    </row>
    <row r="164" spans="2:4">
      <c r="B164" s="13" t="s">
        <v>753</v>
      </c>
      <c r="C164" s="12" t="s">
        <v>146</v>
      </c>
      <c r="D164" s="2" t="s">
        <v>2780</v>
      </c>
    </row>
    <row r="165" spans="2:4">
      <c r="B165" s="13" t="s">
        <v>753</v>
      </c>
      <c r="C165" s="12" t="s">
        <v>146</v>
      </c>
      <c r="D165" s="2" t="s">
        <v>2781</v>
      </c>
    </row>
    <row r="166" spans="2:4">
      <c r="B166" s="13" t="s">
        <v>753</v>
      </c>
      <c r="C166" s="12" t="s">
        <v>146</v>
      </c>
      <c r="D166" s="2" t="s">
        <v>2782</v>
      </c>
    </row>
    <row r="167" spans="2:4">
      <c r="B167" s="13" t="s">
        <v>753</v>
      </c>
      <c r="C167" s="12" t="s">
        <v>146</v>
      </c>
      <c r="D167" s="2" t="s">
        <v>2783</v>
      </c>
    </row>
    <row r="168" spans="2:4">
      <c r="B168" s="13" t="s">
        <v>753</v>
      </c>
      <c r="C168" s="12" t="s">
        <v>146</v>
      </c>
      <c r="D168" s="2" t="s">
        <v>2784</v>
      </c>
    </row>
    <row r="169" spans="2:4">
      <c r="B169" s="13" t="s">
        <v>753</v>
      </c>
      <c r="C169" s="12" t="s">
        <v>148</v>
      </c>
      <c r="D169" s="2" t="s">
        <v>2785</v>
      </c>
    </row>
    <row r="170" spans="2:4">
      <c r="B170" s="13" t="s">
        <v>754</v>
      </c>
      <c r="C170" s="12" t="s">
        <v>149</v>
      </c>
      <c r="D170" s="2" t="s">
        <v>2791</v>
      </c>
    </row>
    <row r="171" spans="2:4">
      <c r="B171" s="13" t="s">
        <v>754</v>
      </c>
      <c r="C171" s="12" t="s">
        <v>149</v>
      </c>
      <c r="D171" s="2" t="s">
        <v>2792</v>
      </c>
    </row>
    <row r="172" spans="2:4">
      <c r="B172" s="13" t="s">
        <v>754</v>
      </c>
      <c r="C172" s="12" t="s">
        <v>149</v>
      </c>
      <c r="D172" s="2" t="s">
        <v>2793</v>
      </c>
    </row>
    <row r="173" spans="2:4">
      <c r="B173" s="13" t="s">
        <v>754</v>
      </c>
      <c r="C173" s="12" t="s">
        <v>153</v>
      </c>
      <c r="D173" s="2" t="s">
        <v>2794</v>
      </c>
    </row>
    <row r="174" spans="2:4">
      <c r="B174" s="13" t="s">
        <v>754</v>
      </c>
      <c r="C174" s="12" t="s">
        <v>153</v>
      </c>
      <c r="D174" s="2" t="s">
        <v>2795</v>
      </c>
    </row>
    <row r="175" spans="2:4">
      <c r="B175" s="13" t="s">
        <v>754</v>
      </c>
      <c r="C175" s="12" t="s">
        <v>153</v>
      </c>
      <c r="D175" s="2" t="s">
        <v>2796</v>
      </c>
    </row>
    <row r="176" spans="2:4">
      <c r="B176" s="13" t="s">
        <v>754</v>
      </c>
      <c r="C176" s="12" t="s">
        <v>153</v>
      </c>
      <c r="D176" s="2" t="s">
        <v>2797</v>
      </c>
    </row>
    <row r="177" spans="2:4">
      <c r="B177" s="13" t="s">
        <v>754</v>
      </c>
      <c r="C177" s="12" t="s">
        <v>153</v>
      </c>
      <c r="D177" s="2" t="s">
        <v>2798</v>
      </c>
    </row>
    <row r="178" spans="2:4">
      <c r="B178" s="13" t="s">
        <v>754</v>
      </c>
      <c r="C178" s="12" t="s">
        <v>433</v>
      </c>
      <c r="D178" s="2" t="s">
        <v>2799</v>
      </c>
    </row>
    <row r="179" spans="2:4">
      <c r="B179" s="13" t="s">
        <v>754</v>
      </c>
      <c r="C179" s="12" t="s">
        <v>433</v>
      </c>
      <c r="D179" s="2" t="s">
        <v>2800</v>
      </c>
    </row>
    <row r="180" spans="2:4">
      <c r="B180" s="13" t="s">
        <v>754</v>
      </c>
      <c r="C180" s="12" t="s">
        <v>433</v>
      </c>
      <c r="D180" s="2" t="s">
        <v>2801</v>
      </c>
    </row>
    <row r="181" spans="2:4">
      <c r="B181" s="13" t="s">
        <v>754</v>
      </c>
      <c r="C181" s="12" t="s">
        <v>159</v>
      </c>
      <c r="D181" s="2" t="s">
        <v>2802</v>
      </c>
    </row>
    <row r="182" spans="2:4">
      <c r="B182" s="13" t="s">
        <v>754</v>
      </c>
      <c r="C182" s="12" t="s">
        <v>159</v>
      </c>
      <c r="D182" s="2" t="s">
        <v>2803</v>
      </c>
    </row>
    <row r="183" spans="2:4">
      <c r="B183" s="13" t="s">
        <v>754</v>
      </c>
      <c r="C183" s="12" t="s">
        <v>438</v>
      </c>
      <c r="D183" s="2" t="s">
        <v>2805</v>
      </c>
    </row>
    <row r="184" spans="2:4">
      <c r="B184" s="13" t="s">
        <v>754</v>
      </c>
      <c r="C184" s="12" t="s">
        <v>441</v>
      </c>
      <c r="D184" s="2" t="s">
        <v>2806</v>
      </c>
    </row>
    <row r="185" spans="2:4">
      <c r="B185" s="13" t="s">
        <v>754</v>
      </c>
      <c r="C185" s="12" t="s">
        <v>441</v>
      </c>
      <c r="D185" s="2" t="s">
        <v>2807</v>
      </c>
    </row>
    <row r="186" spans="2:4">
      <c r="B186" s="13" t="s">
        <v>754</v>
      </c>
      <c r="C186" s="12" t="s">
        <v>443</v>
      </c>
      <c r="D186" s="2" t="s">
        <v>2808</v>
      </c>
    </row>
    <row r="187" spans="2:4">
      <c r="B187" s="13" t="s">
        <v>754</v>
      </c>
      <c r="C187" s="12" t="s">
        <v>445</v>
      </c>
      <c r="D187" s="2" t="s">
        <v>2809</v>
      </c>
    </row>
    <row r="188" spans="2:4">
      <c r="B188" s="13" t="s">
        <v>754</v>
      </c>
      <c r="C188" s="12" t="s">
        <v>101</v>
      </c>
      <c r="D188" s="2" t="s">
        <v>2810</v>
      </c>
    </row>
    <row r="189" spans="2:4">
      <c r="B189" s="13" t="s">
        <v>754</v>
      </c>
      <c r="C189" s="12" t="s">
        <v>449</v>
      </c>
      <c r="D189" s="2" t="s">
        <v>2811</v>
      </c>
    </row>
    <row r="190" spans="2:4">
      <c r="B190" s="13" t="s">
        <v>754</v>
      </c>
      <c r="C190" s="12" t="s">
        <v>453</v>
      </c>
      <c r="D190" s="2" t="s">
        <v>2812</v>
      </c>
    </row>
    <row r="191" spans="2:4">
      <c r="B191" s="13" t="s">
        <v>754</v>
      </c>
      <c r="C191" s="12" t="s">
        <v>161</v>
      </c>
      <c r="D191" s="2" t="s">
        <v>2813</v>
      </c>
    </row>
    <row r="192" spans="2:4">
      <c r="B192" s="13" t="s">
        <v>755</v>
      </c>
      <c r="C192" s="12" t="s">
        <v>163</v>
      </c>
      <c r="D192" s="2" t="s">
        <v>2817</v>
      </c>
    </row>
    <row r="193" spans="2:4">
      <c r="B193" s="13" t="s">
        <v>755</v>
      </c>
      <c r="C193" s="12" t="s">
        <v>163</v>
      </c>
      <c r="D193" s="2" t="s">
        <v>2818</v>
      </c>
    </row>
    <row r="194" spans="2:4">
      <c r="B194" s="13" t="s">
        <v>755</v>
      </c>
      <c r="C194" s="12" t="s">
        <v>165</v>
      </c>
      <c r="D194" s="2" t="s">
        <v>2823</v>
      </c>
    </row>
    <row r="195" spans="2:4">
      <c r="B195" s="13" t="s">
        <v>755</v>
      </c>
      <c r="C195" s="12" t="s">
        <v>165</v>
      </c>
      <c r="D195" s="2" t="s">
        <v>2824</v>
      </c>
    </row>
    <row r="196" spans="2:4">
      <c r="B196" s="13" t="s">
        <v>756</v>
      </c>
      <c r="C196" s="12" t="s">
        <v>141</v>
      </c>
      <c r="D196" s="2" t="s">
        <v>2826</v>
      </c>
    </row>
    <row r="197" spans="2:4">
      <c r="B197" s="13" t="s">
        <v>756</v>
      </c>
      <c r="C197" s="12" t="s">
        <v>141</v>
      </c>
      <c r="D197" s="2" t="s">
        <v>2827</v>
      </c>
    </row>
    <row r="198" spans="2:4">
      <c r="B198" s="13" t="s">
        <v>756</v>
      </c>
      <c r="C198" s="12" t="s">
        <v>8</v>
      </c>
      <c r="D198" s="2" t="s">
        <v>2828</v>
      </c>
    </row>
    <row r="199" spans="2:4">
      <c r="B199" s="13" t="s">
        <v>756</v>
      </c>
      <c r="C199" s="12" t="s">
        <v>478</v>
      </c>
      <c r="D199" s="2" t="s">
        <v>2829</v>
      </c>
    </row>
    <row r="200" spans="2:4">
      <c r="B200" s="13" t="s">
        <v>756</v>
      </c>
      <c r="C200" s="12" t="s">
        <v>478</v>
      </c>
      <c r="D200" s="2" t="s">
        <v>2830</v>
      </c>
    </row>
    <row r="201" spans="2:4">
      <c r="B201" s="13" t="s">
        <v>756</v>
      </c>
      <c r="C201" s="12" t="s">
        <v>478</v>
      </c>
      <c r="D201" s="2" t="s">
        <v>2831</v>
      </c>
    </row>
    <row r="202" spans="2:4">
      <c r="B202" s="13" t="s">
        <v>757</v>
      </c>
      <c r="C202" s="12" t="s">
        <v>168</v>
      </c>
      <c r="D202" s="2" t="s">
        <v>2833</v>
      </c>
    </row>
    <row r="203" spans="2:4">
      <c r="B203" s="13" t="s">
        <v>757</v>
      </c>
      <c r="C203" s="12" t="s">
        <v>168</v>
      </c>
      <c r="D203" s="2" t="s">
        <v>2834</v>
      </c>
    </row>
    <row r="204" spans="2:4">
      <c r="B204" s="13" t="s">
        <v>758</v>
      </c>
      <c r="C204" s="12" t="s">
        <v>97</v>
      </c>
      <c r="D204" s="2" t="s">
        <v>2836</v>
      </c>
    </row>
    <row r="205" spans="2:4">
      <c r="B205" s="13" t="s">
        <v>758</v>
      </c>
      <c r="C205" s="12" t="s">
        <v>97</v>
      </c>
      <c r="D205" s="2" t="s">
        <v>2837</v>
      </c>
    </row>
    <row r="206" spans="2:4">
      <c r="B206" s="13" t="s">
        <v>758</v>
      </c>
      <c r="C206" s="12" t="s">
        <v>97</v>
      </c>
      <c r="D206" s="2" t="s">
        <v>2838</v>
      </c>
    </row>
    <row r="207" spans="2:4">
      <c r="B207" s="13" t="s">
        <v>758</v>
      </c>
      <c r="C207" s="12" t="s">
        <v>97</v>
      </c>
      <c r="D207" s="2" t="s">
        <v>2839</v>
      </c>
    </row>
    <row r="208" spans="2:4">
      <c r="B208" s="13" t="s">
        <v>758</v>
      </c>
      <c r="C208" s="12" t="s">
        <v>97</v>
      </c>
      <c r="D208" s="2" t="s">
        <v>2840</v>
      </c>
    </row>
    <row r="209" spans="2:4">
      <c r="B209" s="13" t="s">
        <v>758</v>
      </c>
      <c r="C209" s="12" t="s">
        <v>173</v>
      </c>
      <c r="D209" s="2" t="s">
        <v>2841</v>
      </c>
    </row>
    <row r="210" spans="2:4">
      <c r="B210" s="13" t="s">
        <v>758</v>
      </c>
      <c r="C210" s="12" t="s">
        <v>173</v>
      </c>
      <c r="D210" s="2" t="s">
        <v>2842</v>
      </c>
    </row>
    <row r="211" spans="2:4">
      <c r="B211" s="13" t="s">
        <v>758</v>
      </c>
      <c r="C211" s="12" t="s">
        <v>173</v>
      </c>
      <c r="D211" s="2" t="s">
        <v>2843</v>
      </c>
    </row>
    <row r="212" spans="2:4">
      <c r="B212" s="13" t="s">
        <v>758</v>
      </c>
      <c r="C212" s="12" t="s">
        <v>173</v>
      </c>
      <c r="D212" s="2" t="s">
        <v>2844</v>
      </c>
    </row>
    <row r="213" spans="2:4">
      <c r="B213" s="13" t="s">
        <v>758</v>
      </c>
      <c r="C213" s="12" t="s">
        <v>173</v>
      </c>
      <c r="D213" s="2" t="s">
        <v>2845</v>
      </c>
    </row>
    <row r="214" spans="2:4">
      <c r="B214" s="13" t="s">
        <v>758</v>
      </c>
      <c r="C214" s="12" t="s">
        <v>102</v>
      </c>
      <c r="D214" s="2" t="s">
        <v>2848</v>
      </c>
    </row>
    <row r="215" spans="2:4">
      <c r="B215" s="13" t="s">
        <v>758</v>
      </c>
      <c r="C215" s="12" t="s">
        <v>178</v>
      </c>
      <c r="D215" s="2" t="s">
        <v>2849</v>
      </c>
    </row>
    <row r="216" spans="2:4">
      <c r="B216" s="13" t="s">
        <v>758</v>
      </c>
      <c r="C216" s="12" t="s">
        <v>178</v>
      </c>
      <c r="D216" s="2" t="s">
        <v>2850</v>
      </c>
    </row>
    <row r="217" spans="2:4">
      <c r="B217" s="13" t="s">
        <v>758</v>
      </c>
      <c r="C217" s="12" t="s">
        <v>178</v>
      </c>
      <c r="D217" s="2" t="s">
        <v>2851</v>
      </c>
    </row>
    <row r="218" spans="2:4">
      <c r="B218" s="13" t="s">
        <v>758</v>
      </c>
      <c r="C218" s="12" t="s">
        <v>178</v>
      </c>
      <c r="D218" s="2" t="s">
        <v>2852</v>
      </c>
    </row>
    <row r="219" spans="2:4">
      <c r="B219" s="13" t="s">
        <v>758</v>
      </c>
      <c r="C219" s="12" t="s">
        <v>178</v>
      </c>
      <c r="D219" s="2" t="s">
        <v>2853</v>
      </c>
    </row>
    <row r="220" spans="2:4">
      <c r="B220" s="13" t="s">
        <v>758</v>
      </c>
      <c r="C220" s="12" t="s">
        <v>82</v>
      </c>
      <c r="D220" s="2" t="s">
        <v>2854</v>
      </c>
    </row>
    <row r="221" spans="2:4">
      <c r="B221" s="13" t="s">
        <v>758</v>
      </c>
      <c r="C221" s="12" t="s">
        <v>82</v>
      </c>
      <c r="D221" s="2" t="s">
        <v>2855</v>
      </c>
    </row>
    <row r="222" spans="2:4">
      <c r="B222" s="13" t="s">
        <v>758</v>
      </c>
      <c r="C222" s="12" t="s">
        <v>82</v>
      </c>
      <c r="D222" s="2" t="s">
        <v>2856</v>
      </c>
    </row>
    <row r="223" spans="2:4">
      <c r="B223" s="13" t="s">
        <v>758</v>
      </c>
      <c r="C223" s="12" t="s">
        <v>82</v>
      </c>
      <c r="D223" s="2" t="s">
        <v>2857</v>
      </c>
    </row>
    <row r="224" spans="2:4">
      <c r="B224" s="13" t="s">
        <v>758</v>
      </c>
      <c r="C224" s="12" t="s">
        <v>82</v>
      </c>
      <c r="D224" s="2" t="s">
        <v>2858</v>
      </c>
    </row>
    <row r="225" spans="2:4">
      <c r="B225" s="13" t="s">
        <v>758</v>
      </c>
      <c r="C225" s="12" t="s">
        <v>157</v>
      </c>
      <c r="D225" s="2" t="s">
        <v>2859</v>
      </c>
    </row>
    <row r="226" spans="2:4">
      <c r="B226" s="13" t="s">
        <v>758</v>
      </c>
      <c r="C226" s="12" t="s">
        <v>157</v>
      </c>
      <c r="D226" s="2" t="s">
        <v>2860</v>
      </c>
    </row>
    <row r="227" spans="2:4">
      <c r="B227" s="13" t="s">
        <v>758</v>
      </c>
      <c r="C227" s="12" t="s">
        <v>157</v>
      </c>
      <c r="D227" s="2" t="s">
        <v>2861</v>
      </c>
    </row>
    <row r="228" spans="2:4">
      <c r="B228" s="13" t="s">
        <v>758</v>
      </c>
      <c r="C228" s="12" t="s">
        <v>157</v>
      </c>
      <c r="D228" s="2" t="s">
        <v>2862</v>
      </c>
    </row>
    <row r="229" spans="2:4">
      <c r="B229" s="13" t="s">
        <v>758</v>
      </c>
      <c r="C229" s="12" t="s">
        <v>157</v>
      </c>
      <c r="D229" s="2" t="s">
        <v>2863</v>
      </c>
    </row>
    <row r="230" spans="2:4">
      <c r="B230" s="13" t="s">
        <v>758</v>
      </c>
      <c r="C230" s="12" t="s">
        <v>157</v>
      </c>
      <c r="D230" s="2" t="s">
        <v>2864</v>
      </c>
    </row>
    <row r="231" spans="2:4">
      <c r="B231" s="13" t="s">
        <v>758</v>
      </c>
      <c r="C231" s="12" t="s">
        <v>157</v>
      </c>
      <c r="D231" s="2" t="s">
        <v>2865</v>
      </c>
    </row>
    <row r="232" spans="2:4">
      <c r="B232" s="13" t="s">
        <v>758</v>
      </c>
      <c r="C232" s="12" t="s">
        <v>157</v>
      </c>
      <c r="D232" s="2" t="s">
        <v>2866</v>
      </c>
    </row>
    <row r="233" spans="2:4">
      <c r="B233" s="13" t="s">
        <v>758</v>
      </c>
      <c r="C233" s="12" t="s">
        <v>157</v>
      </c>
      <c r="D233" s="2" t="s">
        <v>2867</v>
      </c>
    </row>
    <row r="234" spans="2:4">
      <c r="B234" s="13" t="s">
        <v>758</v>
      </c>
      <c r="C234" s="12" t="s">
        <v>157</v>
      </c>
      <c r="D234" s="2" t="s">
        <v>2868</v>
      </c>
    </row>
    <row r="235" spans="2:4">
      <c r="B235" s="13" t="s">
        <v>758</v>
      </c>
      <c r="C235" s="12" t="s">
        <v>157</v>
      </c>
      <c r="D235" s="2" t="s">
        <v>2869</v>
      </c>
    </row>
    <row r="236" spans="2:4">
      <c r="B236" s="13" t="s">
        <v>758</v>
      </c>
      <c r="C236" s="12" t="s">
        <v>157</v>
      </c>
      <c r="D236" s="2" t="s">
        <v>2870</v>
      </c>
    </row>
    <row r="237" spans="2:4">
      <c r="B237" s="13" t="s">
        <v>758</v>
      </c>
      <c r="C237" s="12" t="s">
        <v>157</v>
      </c>
      <c r="D237" s="2" t="s">
        <v>2871</v>
      </c>
    </row>
    <row r="238" spans="2:4">
      <c r="B238" s="13" t="s">
        <v>758</v>
      </c>
      <c r="C238" s="12" t="s">
        <v>157</v>
      </c>
      <c r="D238" s="2" t="s">
        <v>2872</v>
      </c>
    </row>
    <row r="239" spans="2:4">
      <c r="B239" s="13" t="s">
        <v>758</v>
      </c>
      <c r="C239" s="12" t="s">
        <v>157</v>
      </c>
      <c r="D239" s="2" t="s">
        <v>2873</v>
      </c>
    </row>
    <row r="240" spans="2:4">
      <c r="B240" s="13" t="s">
        <v>758</v>
      </c>
      <c r="C240" s="12" t="s">
        <v>183</v>
      </c>
      <c r="D240" s="2" t="s">
        <v>2877</v>
      </c>
    </row>
    <row r="241" spans="2:4">
      <c r="B241" s="13" t="s">
        <v>758</v>
      </c>
      <c r="C241" s="12" t="s">
        <v>183</v>
      </c>
      <c r="D241" s="2" t="s">
        <v>2878</v>
      </c>
    </row>
    <row r="242" spans="2:4">
      <c r="B242" s="13" t="s">
        <v>758</v>
      </c>
      <c r="C242" s="12" t="s">
        <v>183</v>
      </c>
      <c r="D242" s="2" t="s">
        <v>2879</v>
      </c>
    </row>
    <row r="243" spans="2:4">
      <c r="B243" s="13" t="s">
        <v>758</v>
      </c>
      <c r="C243" s="12" t="s">
        <v>183</v>
      </c>
      <c r="D243" s="2" t="s">
        <v>2880</v>
      </c>
    </row>
    <row r="244" spans="2:4">
      <c r="B244" s="13" t="s">
        <v>758</v>
      </c>
      <c r="C244" s="12" t="s">
        <v>183</v>
      </c>
      <c r="D244" s="2" t="s">
        <v>2881</v>
      </c>
    </row>
    <row r="245" spans="2:4">
      <c r="B245" s="13" t="s">
        <v>758</v>
      </c>
      <c r="C245" s="12" t="s">
        <v>183</v>
      </c>
      <c r="D245" s="2" t="s">
        <v>2882</v>
      </c>
    </row>
    <row r="246" spans="2:4">
      <c r="B246" s="13" t="s">
        <v>758</v>
      </c>
      <c r="C246" s="12" t="s">
        <v>183</v>
      </c>
      <c r="D246" s="2" t="s">
        <v>2883</v>
      </c>
    </row>
    <row r="247" spans="2:4">
      <c r="B247" s="13" t="s">
        <v>758</v>
      </c>
      <c r="C247" s="12" t="s">
        <v>183</v>
      </c>
      <c r="D247" s="2" t="s">
        <v>2884</v>
      </c>
    </row>
    <row r="248" spans="2:4">
      <c r="B248" s="13" t="s">
        <v>758</v>
      </c>
      <c r="C248" s="12" t="s">
        <v>183</v>
      </c>
      <c r="D248" s="2" t="s">
        <v>2885</v>
      </c>
    </row>
    <row r="249" spans="2:4">
      <c r="B249" s="13" t="s">
        <v>758</v>
      </c>
      <c r="C249" s="12" t="s">
        <v>183</v>
      </c>
      <c r="D249" s="2" t="s">
        <v>2886</v>
      </c>
    </row>
    <row r="250" spans="2:4">
      <c r="B250" s="13" t="s">
        <v>758</v>
      </c>
      <c r="C250" s="12" t="s">
        <v>183</v>
      </c>
      <c r="D250" s="2" t="s">
        <v>2887</v>
      </c>
    </row>
    <row r="251" spans="2:4">
      <c r="B251" s="13" t="s">
        <v>758</v>
      </c>
      <c r="C251" s="12" t="s">
        <v>186</v>
      </c>
      <c r="D251" s="2" t="s">
        <v>2888</v>
      </c>
    </row>
    <row r="252" spans="2:4">
      <c r="B252" s="13" t="s">
        <v>758</v>
      </c>
      <c r="C252" s="12" t="s">
        <v>186</v>
      </c>
      <c r="D252" s="2" t="s">
        <v>2889</v>
      </c>
    </row>
    <row r="253" spans="2:4">
      <c r="B253" s="13" t="s">
        <v>758</v>
      </c>
      <c r="C253" s="12" t="s">
        <v>186</v>
      </c>
      <c r="D253" s="2" t="s">
        <v>2890</v>
      </c>
    </row>
    <row r="254" spans="2:4">
      <c r="B254" s="13" t="s">
        <v>758</v>
      </c>
      <c r="C254" s="12" t="s">
        <v>186</v>
      </c>
      <c r="D254" s="2" t="s">
        <v>2891</v>
      </c>
    </row>
    <row r="255" spans="2:4">
      <c r="B255" s="13" t="s">
        <v>758</v>
      </c>
      <c r="C255" s="12" t="s">
        <v>186</v>
      </c>
      <c r="D255" s="2" t="s">
        <v>2892</v>
      </c>
    </row>
    <row r="256" spans="2:4">
      <c r="B256" s="13" t="s">
        <v>758</v>
      </c>
      <c r="C256" s="12" t="s">
        <v>186</v>
      </c>
      <c r="D256" s="2" t="s">
        <v>2893</v>
      </c>
    </row>
    <row r="257" spans="2:4">
      <c r="B257" s="13" t="s">
        <v>758</v>
      </c>
      <c r="C257" s="12" t="s">
        <v>186</v>
      </c>
      <c r="D257" s="2" t="s">
        <v>2894</v>
      </c>
    </row>
    <row r="258" spans="2:4">
      <c r="B258" s="13" t="s">
        <v>759</v>
      </c>
      <c r="C258" s="12" t="s">
        <v>189</v>
      </c>
      <c r="D258" s="2" t="s">
        <v>2908</v>
      </c>
    </row>
    <row r="259" spans="2:4">
      <c r="B259" s="13" t="s">
        <v>759</v>
      </c>
      <c r="C259" s="12" t="s">
        <v>187</v>
      </c>
      <c r="D259" s="2" t="s">
        <v>2909</v>
      </c>
    </row>
    <row r="260" spans="2:4">
      <c r="B260" s="13" t="s">
        <v>759</v>
      </c>
      <c r="C260" s="12" t="s">
        <v>187</v>
      </c>
      <c r="D260" s="2" t="s">
        <v>2910</v>
      </c>
    </row>
    <row r="261" spans="2:4">
      <c r="B261" s="13" t="s">
        <v>759</v>
      </c>
      <c r="C261" s="12" t="s">
        <v>187</v>
      </c>
      <c r="D261" s="2" t="s">
        <v>2911</v>
      </c>
    </row>
    <row r="262" spans="2:4">
      <c r="B262" s="13" t="s">
        <v>759</v>
      </c>
      <c r="C262" s="12" t="s">
        <v>187</v>
      </c>
      <c r="D262" s="2" t="s">
        <v>2912</v>
      </c>
    </row>
    <row r="263" spans="2:4">
      <c r="B263" s="13" t="s">
        <v>759</v>
      </c>
      <c r="C263" s="12" t="s">
        <v>187</v>
      </c>
      <c r="D263" s="2" t="s">
        <v>2913</v>
      </c>
    </row>
    <row r="264" spans="2:4">
      <c r="B264" s="13" t="s">
        <v>759</v>
      </c>
      <c r="C264" s="12" t="s">
        <v>197</v>
      </c>
      <c r="D264" s="2" t="s">
        <v>2914</v>
      </c>
    </row>
    <row r="265" spans="2:4">
      <c r="B265" s="13" t="s">
        <v>759</v>
      </c>
      <c r="C265" s="12" t="s">
        <v>197</v>
      </c>
      <c r="D265" s="2" t="s">
        <v>2915</v>
      </c>
    </row>
    <row r="266" spans="2:4">
      <c r="B266" s="13" t="s">
        <v>759</v>
      </c>
      <c r="C266" s="12" t="s">
        <v>190</v>
      </c>
      <c r="D266" s="2" t="s">
        <v>2916</v>
      </c>
    </row>
    <row r="267" spans="2:4">
      <c r="B267" s="13" t="s">
        <v>759</v>
      </c>
      <c r="C267" s="12" t="s">
        <v>190</v>
      </c>
      <c r="D267" s="2" t="s">
        <v>2917</v>
      </c>
    </row>
    <row r="268" spans="2:4">
      <c r="B268" s="13" t="s">
        <v>759</v>
      </c>
      <c r="C268" s="12" t="s">
        <v>190</v>
      </c>
      <c r="D268" s="2" t="s">
        <v>2918</v>
      </c>
    </row>
    <row r="269" spans="2:4">
      <c r="B269" s="13" t="s">
        <v>759</v>
      </c>
      <c r="C269" s="12" t="s">
        <v>32</v>
      </c>
      <c r="D269" s="2" t="s">
        <v>2920</v>
      </c>
    </row>
    <row r="270" spans="2:4">
      <c r="B270" s="13" t="s">
        <v>759</v>
      </c>
      <c r="C270" s="12" t="s">
        <v>32</v>
      </c>
      <c r="D270" s="2" t="s">
        <v>2921</v>
      </c>
    </row>
    <row r="271" spans="2:4">
      <c r="B271" s="13" t="s">
        <v>759</v>
      </c>
      <c r="C271" s="12" t="s">
        <v>32</v>
      </c>
      <c r="D271" s="2" t="s">
        <v>2922</v>
      </c>
    </row>
    <row r="272" spans="2:4">
      <c r="B272" s="13" t="s">
        <v>759</v>
      </c>
      <c r="C272" s="12" t="s">
        <v>32</v>
      </c>
      <c r="D272" s="2" t="s">
        <v>2923</v>
      </c>
    </row>
    <row r="273" spans="2:4">
      <c r="B273" s="13" t="s">
        <v>759</v>
      </c>
      <c r="C273" s="12" t="s">
        <v>32</v>
      </c>
      <c r="D273" s="2" t="s">
        <v>2924</v>
      </c>
    </row>
    <row r="274" spans="2:4">
      <c r="B274" s="13" t="s">
        <v>759</v>
      </c>
      <c r="C274" s="12" t="s">
        <v>32</v>
      </c>
      <c r="D274" s="2" t="s">
        <v>2925</v>
      </c>
    </row>
    <row r="275" spans="2:4">
      <c r="B275" s="13" t="s">
        <v>759</v>
      </c>
      <c r="C275" s="12" t="s">
        <v>32</v>
      </c>
      <c r="D275" s="2" t="s">
        <v>2926</v>
      </c>
    </row>
    <row r="276" spans="2:4">
      <c r="B276" s="13" t="s">
        <v>759</v>
      </c>
      <c r="C276" s="12" t="s">
        <v>32</v>
      </c>
      <c r="D276" s="2" t="s">
        <v>2927</v>
      </c>
    </row>
    <row r="277" spans="2:4">
      <c r="B277" s="13" t="s">
        <v>759</v>
      </c>
      <c r="C277" s="12" t="s">
        <v>32</v>
      </c>
      <c r="D277" s="2" t="s">
        <v>2928</v>
      </c>
    </row>
    <row r="278" spans="2:4">
      <c r="B278" s="13" t="s">
        <v>759</v>
      </c>
      <c r="C278" s="12" t="s">
        <v>32</v>
      </c>
      <c r="D278" s="2" t="s">
        <v>2929</v>
      </c>
    </row>
    <row r="279" spans="2:4">
      <c r="B279" s="13" t="s">
        <v>759</v>
      </c>
      <c r="C279" s="12" t="s">
        <v>32</v>
      </c>
      <c r="D279" s="2" t="s">
        <v>2930</v>
      </c>
    </row>
    <row r="280" spans="2:4">
      <c r="B280" s="13" t="s">
        <v>759</v>
      </c>
      <c r="C280" s="12" t="s">
        <v>32</v>
      </c>
      <c r="D280" s="2" t="s">
        <v>2931</v>
      </c>
    </row>
    <row r="281" spans="2:4">
      <c r="B281" s="13" t="s">
        <v>759</v>
      </c>
      <c r="C281" s="12" t="s">
        <v>191</v>
      </c>
      <c r="D281" s="2" t="s">
        <v>2932</v>
      </c>
    </row>
    <row r="282" spans="2:4">
      <c r="B282" s="13" t="s">
        <v>759</v>
      </c>
      <c r="C282" s="12" t="s">
        <v>191</v>
      </c>
      <c r="D282" s="2" t="s">
        <v>2933</v>
      </c>
    </row>
    <row r="283" spans="2:4">
      <c r="B283" s="13" t="s">
        <v>759</v>
      </c>
      <c r="C283" s="12" t="s">
        <v>191</v>
      </c>
      <c r="D283" s="2" t="s">
        <v>2934</v>
      </c>
    </row>
    <row r="284" spans="2:4">
      <c r="B284" s="13" t="s">
        <v>759</v>
      </c>
      <c r="C284" s="12" t="s">
        <v>526</v>
      </c>
      <c r="D284" s="2" t="s">
        <v>2938</v>
      </c>
    </row>
    <row r="285" spans="2:4">
      <c r="B285" s="13" t="s">
        <v>759</v>
      </c>
      <c r="C285" s="12" t="s">
        <v>526</v>
      </c>
      <c r="D285" s="2" t="s">
        <v>2939</v>
      </c>
    </row>
    <row r="286" spans="2:4">
      <c r="B286" s="13" t="s">
        <v>759</v>
      </c>
      <c r="C286" s="12" t="s">
        <v>79</v>
      </c>
      <c r="D286" s="2" t="s">
        <v>2940</v>
      </c>
    </row>
    <row r="287" spans="2:4">
      <c r="B287" s="13" t="s">
        <v>759</v>
      </c>
      <c r="C287" s="12" t="s">
        <v>79</v>
      </c>
      <c r="D287" s="2" t="s">
        <v>2941</v>
      </c>
    </row>
    <row r="288" spans="2:4">
      <c r="B288" s="13" t="s">
        <v>759</v>
      </c>
      <c r="C288" s="12" t="s">
        <v>79</v>
      </c>
      <c r="D288" s="2" t="s">
        <v>2942</v>
      </c>
    </row>
    <row r="289" spans="2:4">
      <c r="B289" s="13" t="s">
        <v>759</v>
      </c>
      <c r="C289" s="12" t="s">
        <v>79</v>
      </c>
      <c r="D289" s="2" t="s">
        <v>2943</v>
      </c>
    </row>
    <row r="290" spans="2:4">
      <c r="B290" s="13" t="s">
        <v>759</v>
      </c>
      <c r="C290" s="12" t="s">
        <v>530</v>
      </c>
      <c r="D290" s="2" t="s">
        <v>2945</v>
      </c>
    </row>
    <row r="291" spans="2:4">
      <c r="B291" s="13" t="s">
        <v>759</v>
      </c>
      <c r="C291" s="12" t="s">
        <v>530</v>
      </c>
      <c r="D291" s="2" t="s">
        <v>2946</v>
      </c>
    </row>
    <row r="292" spans="2:4">
      <c r="B292" s="13" t="s">
        <v>759</v>
      </c>
      <c r="C292" s="12" t="s">
        <v>530</v>
      </c>
      <c r="D292" s="2" t="s">
        <v>2947</v>
      </c>
    </row>
    <row r="293" spans="2:4">
      <c r="B293" s="13" t="s">
        <v>759</v>
      </c>
      <c r="C293" s="12" t="s">
        <v>530</v>
      </c>
      <c r="D293" s="2" t="s">
        <v>2948</v>
      </c>
    </row>
    <row r="294" spans="2:4">
      <c r="B294" s="13" t="s">
        <v>759</v>
      </c>
      <c r="C294" s="12" t="s">
        <v>534</v>
      </c>
      <c r="D294" s="2" t="s">
        <v>2951</v>
      </c>
    </row>
    <row r="295" spans="2:4">
      <c r="B295" s="13" t="s">
        <v>759</v>
      </c>
      <c r="C295" s="12" t="s">
        <v>534</v>
      </c>
      <c r="D295" s="2" t="s">
        <v>2952</v>
      </c>
    </row>
    <row r="296" spans="2:4">
      <c r="B296" s="13" t="s">
        <v>759</v>
      </c>
      <c r="C296" s="12" t="s">
        <v>534</v>
      </c>
      <c r="D296" s="2" t="s">
        <v>2953</v>
      </c>
    </row>
    <row r="297" spans="2:4">
      <c r="B297" s="13" t="s">
        <v>759</v>
      </c>
      <c r="C297" s="12" t="s">
        <v>534</v>
      </c>
      <c r="D297" s="2" t="s">
        <v>2954</v>
      </c>
    </row>
    <row r="298" spans="2:4">
      <c r="B298" s="13" t="s">
        <v>759</v>
      </c>
      <c r="C298" s="12" t="s">
        <v>534</v>
      </c>
      <c r="D298" s="2" t="s">
        <v>2955</v>
      </c>
    </row>
    <row r="299" spans="2:4">
      <c r="B299" s="13" t="s">
        <v>759</v>
      </c>
      <c r="C299" s="12" t="s">
        <v>538</v>
      </c>
      <c r="D299" s="2" t="s">
        <v>2956</v>
      </c>
    </row>
    <row r="300" spans="2:4">
      <c r="B300" s="13" t="s">
        <v>759</v>
      </c>
      <c r="C300" s="12" t="s">
        <v>538</v>
      </c>
      <c r="D300" s="2" t="s">
        <v>2957</v>
      </c>
    </row>
    <row r="301" spans="2:4">
      <c r="B301" s="13" t="s">
        <v>759</v>
      </c>
      <c r="C301" s="12" t="s">
        <v>540</v>
      </c>
      <c r="D301" s="2" t="s">
        <v>2958</v>
      </c>
    </row>
    <row r="302" spans="2:4">
      <c r="B302" s="13" t="s">
        <v>759</v>
      </c>
      <c r="C302" s="12" t="s">
        <v>5</v>
      </c>
      <c r="D302" s="2" t="s">
        <v>2959</v>
      </c>
    </row>
    <row r="303" spans="2:4">
      <c r="B303" s="13" t="s">
        <v>759</v>
      </c>
      <c r="C303" s="12" t="s">
        <v>5</v>
      </c>
      <c r="D303" s="2" t="s">
        <v>2960</v>
      </c>
    </row>
    <row r="304" spans="2:4">
      <c r="B304" s="13" t="s">
        <v>759</v>
      </c>
      <c r="C304" s="12" t="s">
        <v>5</v>
      </c>
      <c r="D304" s="2" t="s">
        <v>2961</v>
      </c>
    </row>
    <row r="305" spans="2:4">
      <c r="B305" s="13" t="s">
        <v>759</v>
      </c>
      <c r="C305" s="12" t="s">
        <v>5</v>
      </c>
      <c r="D305" s="2" t="s">
        <v>2962</v>
      </c>
    </row>
    <row r="306" spans="2:4">
      <c r="B306" s="13" t="s">
        <v>759</v>
      </c>
      <c r="C306" s="12" t="s">
        <v>200</v>
      </c>
      <c r="D306" s="2" t="s">
        <v>2967</v>
      </c>
    </row>
    <row r="307" spans="2:4">
      <c r="B307" s="13" t="s">
        <v>759</v>
      </c>
      <c r="C307" s="12" t="s">
        <v>548</v>
      </c>
      <c r="D307" s="2" t="s">
        <v>2992</v>
      </c>
    </row>
    <row r="308" spans="2:4">
      <c r="B308" s="13" t="s">
        <v>759</v>
      </c>
      <c r="C308" s="12" t="s">
        <v>548</v>
      </c>
      <c r="D308" s="2" t="s">
        <v>2993</v>
      </c>
    </row>
    <row r="309" spans="2:4">
      <c r="B309" s="13" t="s">
        <v>760</v>
      </c>
      <c r="C309" s="12" t="s">
        <v>202</v>
      </c>
      <c r="D309" s="2" t="s">
        <v>3006</v>
      </c>
    </row>
    <row r="310" spans="2:4">
      <c r="B310" s="13" t="s">
        <v>760</v>
      </c>
      <c r="C310" s="12" t="s">
        <v>202</v>
      </c>
      <c r="D310" s="2" t="s">
        <v>3007</v>
      </c>
    </row>
    <row r="311" spans="2:4">
      <c r="B311" s="13" t="s">
        <v>760</v>
      </c>
      <c r="C311" s="12" t="s">
        <v>202</v>
      </c>
      <c r="D311" s="2" t="s">
        <v>3008</v>
      </c>
    </row>
    <row r="312" spans="2:4">
      <c r="B312" s="13" t="s">
        <v>760</v>
      </c>
      <c r="C312" s="12" t="s">
        <v>17</v>
      </c>
      <c r="D312" s="2" t="s">
        <v>3009</v>
      </c>
    </row>
    <row r="313" spans="2:4">
      <c r="B313" s="13" t="s">
        <v>760</v>
      </c>
      <c r="C313" s="12" t="s">
        <v>17</v>
      </c>
      <c r="D313" s="2" t="s">
        <v>3010</v>
      </c>
    </row>
    <row r="314" spans="2:4">
      <c r="B314" s="13" t="s">
        <v>760</v>
      </c>
      <c r="C314" s="12" t="s">
        <v>17</v>
      </c>
      <c r="D314" s="2" t="s">
        <v>3011</v>
      </c>
    </row>
    <row r="315" spans="2:4">
      <c r="B315" s="13" t="s">
        <v>760</v>
      </c>
      <c r="C315" s="12" t="s">
        <v>17</v>
      </c>
      <c r="D315" s="2" t="s">
        <v>3012</v>
      </c>
    </row>
    <row r="316" spans="2:4">
      <c r="B316" s="13" t="s">
        <v>760</v>
      </c>
      <c r="C316" s="12" t="s">
        <v>17</v>
      </c>
      <c r="D316" s="2" t="s">
        <v>3013</v>
      </c>
    </row>
    <row r="317" spans="2:4">
      <c r="B317" s="13" t="s">
        <v>760</v>
      </c>
      <c r="C317" s="12" t="s">
        <v>17</v>
      </c>
      <c r="D317" s="2" t="s">
        <v>3014</v>
      </c>
    </row>
    <row r="318" spans="2:4">
      <c r="B318" s="13" t="s">
        <v>760</v>
      </c>
      <c r="C318" s="12" t="s">
        <v>17</v>
      </c>
      <c r="D318" s="2" t="s">
        <v>3015</v>
      </c>
    </row>
    <row r="319" spans="2:4">
      <c r="B319" s="13" t="s">
        <v>760</v>
      </c>
      <c r="C319" s="12" t="s">
        <v>15</v>
      </c>
      <c r="D319" s="2" t="s">
        <v>3016</v>
      </c>
    </row>
    <row r="320" spans="2:4">
      <c r="B320" s="13" t="s">
        <v>760</v>
      </c>
      <c r="C320" s="12" t="s">
        <v>15</v>
      </c>
      <c r="D320" s="2" t="s">
        <v>3017</v>
      </c>
    </row>
    <row r="321" spans="2:4">
      <c r="B321" s="13" t="s">
        <v>760</v>
      </c>
      <c r="C321" s="12" t="s">
        <v>15</v>
      </c>
      <c r="D321" s="2" t="s">
        <v>3018</v>
      </c>
    </row>
    <row r="322" spans="2:4">
      <c r="B322" s="13" t="s">
        <v>760</v>
      </c>
      <c r="C322" s="12" t="s">
        <v>15</v>
      </c>
      <c r="D322" s="2" t="s">
        <v>3019</v>
      </c>
    </row>
    <row r="323" spans="2:4">
      <c r="B323" s="13" t="s">
        <v>760</v>
      </c>
      <c r="C323" s="12" t="s">
        <v>15</v>
      </c>
      <c r="D323" s="2" t="s">
        <v>3020</v>
      </c>
    </row>
    <row r="324" spans="2:4">
      <c r="B324" s="13" t="s">
        <v>760</v>
      </c>
      <c r="C324" s="12" t="s">
        <v>15</v>
      </c>
      <c r="D324" s="2" t="s">
        <v>3021</v>
      </c>
    </row>
    <row r="325" spans="2:4">
      <c r="B325" s="13" t="s">
        <v>760</v>
      </c>
      <c r="C325" s="12" t="s">
        <v>15</v>
      </c>
      <c r="D325" s="2" t="s">
        <v>3022</v>
      </c>
    </row>
    <row r="326" spans="2:4">
      <c r="B326" s="13" t="s">
        <v>760</v>
      </c>
      <c r="C326" s="12" t="s">
        <v>15</v>
      </c>
      <c r="D326" s="2" t="s">
        <v>3023</v>
      </c>
    </row>
    <row r="327" spans="2:4">
      <c r="B327" s="13" t="s">
        <v>760</v>
      </c>
      <c r="C327" s="12" t="s">
        <v>15</v>
      </c>
      <c r="D327" s="2" t="s">
        <v>3024</v>
      </c>
    </row>
    <row r="328" spans="2:4">
      <c r="B328" s="13" t="s">
        <v>760</v>
      </c>
      <c r="C328" s="12" t="s">
        <v>15</v>
      </c>
      <c r="D328" s="2" t="s">
        <v>3025</v>
      </c>
    </row>
    <row r="329" spans="2:4">
      <c r="B329" s="13" t="s">
        <v>760</v>
      </c>
      <c r="C329" s="12" t="s">
        <v>15</v>
      </c>
      <c r="D329" s="2" t="s">
        <v>3026</v>
      </c>
    </row>
    <row r="330" spans="2:4">
      <c r="B330" s="13" t="s">
        <v>760</v>
      </c>
      <c r="C330" s="12" t="s">
        <v>211</v>
      </c>
      <c r="D330" s="2" t="s">
        <v>3027</v>
      </c>
    </row>
    <row r="331" spans="2:4">
      <c r="B331" s="13" t="s">
        <v>760</v>
      </c>
      <c r="C331" s="12" t="s">
        <v>211</v>
      </c>
      <c r="D331" s="2" t="s">
        <v>3028</v>
      </c>
    </row>
    <row r="332" spans="2:4">
      <c r="B332" s="13" t="s">
        <v>760</v>
      </c>
      <c r="C332" s="12" t="s">
        <v>211</v>
      </c>
      <c r="D332" s="2" t="s">
        <v>3029</v>
      </c>
    </row>
    <row r="333" spans="2:4">
      <c r="B333" s="13" t="s">
        <v>760</v>
      </c>
      <c r="C333" s="12" t="s">
        <v>94</v>
      </c>
      <c r="D333" s="2" t="s">
        <v>3030</v>
      </c>
    </row>
    <row r="334" spans="2:4">
      <c r="B334" s="13" t="s">
        <v>760</v>
      </c>
      <c r="C334" s="12" t="s">
        <v>94</v>
      </c>
      <c r="D334" s="2" t="s">
        <v>3031</v>
      </c>
    </row>
    <row r="335" spans="2:4">
      <c r="B335" s="13" t="s">
        <v>760</v>
      </c>
      <c r="C335" s="12" t="s">
        <v>94</v>
      </c>
      <c r="D335" s="2" t="s">
        <v>3032</v>
      </c>
    </row>
    <row r="336" spans="2:4">
      <c r="B336" s="13" t="s">
        <v>760</v>
      </c>
      <c r="C336" s="12" t="s">
        <v>94</v>
      </c>
      <c r="D336" s="2" t="s">
        <v>3033</v>
      </c>
    </row>
    <row r="337" spans="2:4">
      <c r="B337" s="13" t="s">
        <v>760</v>
      </c>
      <c r="C337" s="12" t="s">
        <v>94</v>
      </c>
      <c r="D337" s="2" t="s">
        <v>3034</v>
      </c>
    </row>
    <row r="338" spans="2:4">
      <c r="B338" s="13" t="s">
        <v>760</v>
      </c>
      <c r="C338" s="12" t="s">
        <v>94</v>
      </c>
      <c r="D338" s="2" t="s">
        <v>3035</v>
      </c>
    </row>
    <row r="339" spans="2:4">
      <c r="B339" s="13" t="s">
        <v>760</v>
      </c>
      <c r="C339" s="12" t="s">
        <v>94</v>
      </c>
      <c r="D339" s="2" t="s">
        <v>3036</v>
      </c>
    </row>
    <row r="340" spans="2:4">
      <c r="B340" s="13" t="s">
        <v>760</v>
      </c>
      <c r="C340" s="12" t="s">
        <v>94</v>
      </c>
      <c r="D340" s="2" t="s">
        <v>3037</v>
      </c>
    </row>
    <row r="341" spans="2:4">
      <c r="B341" s="13" t="s">
        <v>760</v>
      </c>
      <c r="C341" s="12" t="s">
        <v>94</v>
      </c>
      <c r="D341" s="2" t="s">
        <v>3038</v>
      </c>
    </row>
    <row r="342" spans="2:4">
      <c r="B342" s="13" t="s">
        <v>760</v>
      </c>
      <c r="C342" s="12" t="s">
        <v>94</v>
      </c>
      <c r="D342" s="2" t="s">
        <v>3039</v>
      </c>
    </row>
    <row r="343" spans="2:4">
      <c r="B343" s="13" t="s">
        <v>760</v>
      </c>
      <c r="C343" s="12" t="s">
        <v>94</v>
      </c>
      <c r="D343" s="2" t="s">
        <v>3040</v>
      </c>
    </row>
    <row r="344" spans="2:4">
      <c r="B344" s="13" t="s">
        <v>760</v>
      </c>
      <c r="C344" s="12" t="s">
        <v>205</v>
      </c>
      <c r="D344" s="2" t="s">
        <v>3041</v>
      </c>
    </row>
    <row r="345" spans="2:4">
      <c r="B345" s="13" t="s">
        <v>760</v>
      </c>
      <c r="C345" s="12" t="s">
        <v>215</v>
      </c>
      <c r="D345" s="2" t="s">
        <v>3043</v>
      </c>
    </row>
    <row r="346" spans="2:4">
      <c r="B346" s="13" t="s">
        <v>760</v>
      </c>
      <c r="C346" s="12" t="s">
        <v>215</v>
      </c>
      <c r="D346" s="2" t="s">
        <v>3044</v>
      </c>
    </row>
    <row r="347" spans="2:4">
      <c r="B347" s="13" t="s">
        <v>760</v>
      </c>
      <c r="C347" s="12" t="s">
        <v>215</v>
      </c>
      <c r="D347" s="2" t="s">
        <v>3045</v>
      </c>
    </row>
    <row r="348" spans="2:4">
      <c r="B348" s="13" t="s">
        <v>760</v>
      </c>
      <c r="C348" s="12" t="s">
        <v>215</v>
      </c>
      <c r="D348" s="2" t="s">
        <v>3046</v>
      </c>
    </row>
    <row r="349" spans="2:4">
      <c r="B349" s="13" t="s">
        <v>760</v>
      </c>
      <c r="C349" s="12" t="s">
        <v>215</v>
      </c>
      <c r="D349" s="2" t="s">
        <v>3047</v>
      </c>
    </row>
    <row r="350" spans="2:4">
      <c r="B350" s="13" t="s">
        <v>744</v>
      </c>
      <c r="C350" s="2" t="s">
        <v>1225</v>
      </c>
      <c r="D350" s="2" t="s">
        <v>2603</v>
      </c>
    </row>
    <row r="351" spans="2:4">
      <c r="B351" s="13" t="s">
        <v>744</v>
      </c>
      <c r="C351" s="2" t="s">
        <v>1225</v>
      </c>
      <c r="D351" s="2" t="s">
        <v>2604</v>
      </c>
    </row>
    <row r="352" spans="2:4">
      <c r="B352" s="13" t="s">
        <v>744</v>
      </c>
      <c r="C352" s="2" t="s">
        <v>1225</v>
      </c>
      <c r="D352" s="2" t="s">
        <v>2605</v>
      </c>
    </row>
    <row r="353" spans="2:4">
      <c r="B353" s="13" t="s">
        <v>744</v>
      </c>
      <c r="C353" s="2" t="s">
        <v>1225</v>
      </c>
      <c r="D353" s="2" t="s">
        <v>2606</v>
      </c>
    </row>
    <row r="354" spans="2:4">
      <c r="B354" s="13" t="s">
        <v>744</v>
      </c>
      <c r="C354" s="2" t="s">
        <v>1225</v>
      </c>
      <c r="D354" s="2" t="s">
        <v>2607</v>
      </c>
    </row>
    <row r="355" spans="2:4">
      <c r="B355" s="13" t="s">
        <v>744</v>
      </c>
      <c r="C355" s="2" t="s">
        <v>1235</v>
      </c>
      <c r="D355" s="2" t="s">
        <v>2608</v>
      </c>
    </row>
    <row r="356" spans="2:4">
      <c r="B356" s="13" t="s">
        <v>744</v>
      </c>
      <c r="C356" s="2" t="s">
        <v>1240</v>
      </c>
      <c r="D356" s="2" t="s">
        <v>2610</v>
      </c>
    </row>
    <row r="357" spans="2:4">
      <c r="B357" s="13" t="s">
        <v>744</v>
      </c>
      <c r="C357" s="2" t="s">
        <v>6</v>
      </c>
      <c r="D357" s="2" t="s">
        <v>2611</v>
      </c>
    </row>
    <row r="358" spans="2:4">
      <c r="B358" s="13" t="s">
        <v>744</v>
      </c>
      <c r="C358" s="2" t="s">
        <v>6</v>
      </c>
      <c r="D358" s="2" t="s">
        <v>2612</v>
      </c>
    </row>
    <row r="359" spans="2:4">
      <c r="B359" s="13" t="s">
        <v>744</v>
      </c>
      <c r="C359" s="2" t="s">
        <v>6</v>
      </c>
      <c r="D359" s="2" t="s">
        <v>2613</v>
      </c>
    </row>
    <row r="360" spans="2:4">
      <c r="B360" s="13" t="s">
        <v>744</v>
      </c>
      <c r="C360" s="2" t="s">
        <v>6</v>
      </c>
      <c r="D360" s="2" t="s">
        <v>2614</v>
      </c>
    </row>
    <row r="361" spans="2:4">
      <c r="B361" s="13" t="s">
        <v>744</v>
      </c>
      <c r="C361" s="2" t="s">
        <v>6</v>
      </c>
      <c r="D361" s="2" t="s">
        <v>2615</v>
      </c>
    </row>
    <row r="362" spans="2:4">
      <c r="B362" s="13" t="s">
        <v>744</v>
      </c>
      <c r="C362" s="2" t="s">
        <v>6</v>
      </c>
      <c r="D362" s="2" t="s">
        <v>2616</v>
      </c>
    </row>
    <row r="363" spans="2:4">
      <c r="B363" s="13" t="s">
        <v>744</v>
      </c>
      <c r="C363" s="2" t="s">
        <v>6</v>
      </c>
      <c r="D363" s="2" t="s">
        <v>2617</v>
      </c>
    </row>
    <row r="364" spans="2:4">
      <c r="B364" s="13" t="s">
        <v>744</v>
      </c>
      <c r="C364" s="2" t="s">
        <v>6</v>
      </c>
      <c r="D364" s="2" t="s">
        <v>2618</v>
      </c>
    </row>
    <row r="365" spans="2:4">
      <c r="B365" s="13" t="s">
        <v>744</v>
      </c>
      <c r="C365" s="2" t="s">
        <v>6</v>
      </c>
      <c r="D365" s="2" t="s">
        <v>2619</v>
      </c>
    </row>
    <row r="366" spans="2:4">
      <c r="B366" s="13" t="s">
        <v>744</v>
      </c>
      <c r="C366" s="2" t="s">
        <v>6</v>
      </c>
      <c r="D366" s="2" t="s">
        <v>2620</v>
      </c>
    </row>
    <row r="367" spans="2:4">
      <c r="B367" s="13" t="s">
        <v>744</v>
      </c>
      <c r="C367" s="2" t="s">
        <v>6</v>
      </c>
      <c r="D367" s="2" t="s">
        <v>2621</v>
      </c>
    </row>
    <row r="368" spans="2:4">
      <c r="B368" s="13" t="s">
        <v>744</v>
      </c>
      <c r="C368" s="2" t="s">
        <v>1289</v>
      </c>
      <c r="D368" s="2" t="s">
        <v>2635</v>
      </c>
    </row>
    <row r="369" spans="2:4">
      <c r="B369" s="13" t="s">
        <v>744</v>
      </c>
      <c r="C369" s="2" t="s">
        <v>1291</v>
      </c>
      <c r="D369" s="2" t="s">
        <v>2636</v>
      </c>
    </row>
    <row r="370" spans="2:4">
      <c r="B370" s="13" t="s">
        <v>744</v>
      </c>
      <c r="C370" s="2" t="s">
        <v>1291</v>
      </c>
      <c r="D370" s="2" t="s">
        <v>2637</v>
      </c>
    </row>
    <row r="371" spans="2:4">
      <c r="B371" s="13" t="s">
        <v>744</v>
      </c>
      <c r="C371" s="2" t="s">
        <v>1291</v>
      </c>
      <c r="D371" s="2" t="s">
        <v>2638</v>
      </c>
    </row>
    <row r="372" spans="2:4">
      <c r="B372" s="13" t="s">
        <v>744</v>
      </c>
      <c r="C372" s="2" t="s">
        <v>1296</v>
      </c>
      <c r="D372" s="2" t="s">
        <v>2639</v>
      </c>
    </row>
    <row r="373" spans="2:4">
      <c r="B373" s="13" t="s">
        <v>745</v>
      </c>
      <c r="C373" s="2" t="s">
        <v>1305</v>
      </c>
      <c r="D373" s="2" t="s">
        <v>2643</v>
      </c>
    </row>
    <row r="374" spans="2:4">
      <c r="B374" s="13" t="s">
        <v>746</v>
      </c>
      <c r="C374" s="2" t="s">
        <v>171</v>
      </c>
      <c r="D374" s="2" t="s">
        <v>2665</v>
      </c>
    </row>
    <row r="375" spans="2:4">
      <c r="B375" s="13" t="s">
        <v>746</v>
      </c>
      <c r="C375" s="2" t="s">
        <v>171</v>
      </c>
      <c r="D375" s="2" t="s">
        <v>2666</v>
      </c>
    </row>
    <row r="376" spans="2:4">
      <c r="B376" s="13" t="s">
        <v>746</v>
      </c>
      <c r="C376" s="2" t="s">
        <v>171</v>
      </c>
      <c r="D376" s="2" t="s">
        <v>2667</v>
      </c>
    </row>
    <row r="377" spans="2:4">
      <c r="B377" s="13" t="s">
        <v>746</v>
      </c>
      <c r="C377" s="2" t="s">
        <v>1365</v>
      </c>
      <c r="D377" s="2" t="s">
        <v>2668</v>
      </c>
    </row>
    <row r="378" spans="2:4">
      <c r="B378" s="13" t="s">
        <v>746</v>
      </c>
      <c r="C378" s="2" t="s">
        <v>1365</v>
      </c>
      <c r="D378" s="2" t="s">
        <v>2669</v>
      </c>
    </row>
    <row r="379" spans="2:4">
      <c r="B379" s="13" t="s">
        <v>746</v>
      </c>
      <c r="C379" s="2" t="s">
        <v>1365</v>
      </c>
      <c r="D379" s="2" t="s">
        <v>2670</v>
      </c>
    </row>
    <row r="380" spans="2:4">
      <c r="B380" s="13" t="s">
        <v>746</v>
      </c>
      <c r="C380" s="2" t="s">
        <v>1365</v>
      </c>
      <c r="D380" s="2" t="s">
        <v>2671</v>
      </c>
    </row>
    <row r="381" spans="2:4">
      <c r="B381" s="13" t="s">
        <v>746</v>
      </c>
      <c r="C381" s="2" t="s">
        <v>52</v>
      </c>
      <c r="D381" s="2" t="s">
        <v>2672</v>
      </c>
    </row>
    <row r="382" spans="2:4">
      <c r="B382" s="13" t="s">
        <v>746</v>
      </c>
      <c r="C382" s="2" t="s">
        <v>1372</v>
      </c>
      <c r="D382" s="2" t="s">
        <v>2673</v>
      </c>
    </row>
    <row r="383" spans="2:4">
      <c r="B383" s="13" t="s">
        <v>746</v>
      </c>
      <c r="C383" s="2" t="s">
        <v>1372</v>
      </c>
      <c r="D383" s="2" t="s">
        <v>2674</v>
      </c>
    </row>
    <row r="384" spans="2:4">
      <c r="B384" s="13" t="s">
        <v>746</v>
      </c>
      <c r="C384" s="2" t="s">
        <v>1372</v>
      </c>
      <c r="D384" s="2" t="s">
        <v>2675</v>
      </c>
    </row>
    <row r="385" spans="2:4">
      <c r="B385" s="13" t="s">
        <v>747</v>
      </c>
      <c r="C385" s="2" t="s">
        <v>1389</v>
      </c>
      <c r="D385" s="2" t="s">
        <v>2679</v>
      </c>
    </row>
    <row r="386" spans="2:4">
      <c r="B386" s="13" t="s">
        <v>749</v>
      </c>
      <c r="C386" s="2" t="s">
        <v>1471</v>
      </c>
      <c r="D386" s="2" t="s">
        <v>2707</v>
      </c>
    </row>
    <row r="387" spans="2:4">
      <c r="B387" s="13" t="s">
        <v>749</v>
      </c>
      <c r="C387" s="2" t="s">
        <v>1508</v>
      </c>
      <c r="D387" s="2" t="s">
        <v>2718</v>
      </c>
    </row>
    <row r="388" spans="2:4">
      <c r="B388" s="13" t="s">
        <v>749</v>
      </c>
      <c r="C388" s="2" t="s">
        <v>1510</v>
      </c>
      <c r="D388" s="2" t="s">
        <v>2719</v>
      </c>
    </row>
    <row r="389" spans="2:4">
      <c r="B389" s="13" t="s">
        <v>749</v>
      </c>
      <c r="C389" s="2" t="s">
        <v>1512</v>
      </c>
      <c r="D389" s="2" t="s">
        <v>2720</v>
      </c>
    </row>
    <row r="390" spans="2:4">
      <c r="B390" s="13" t="s">
        <v>750</v>
      </c>
      <c r="C390" s="2" t="s">
        <v>1565</v>
      </c>
      <c r="D390" s="2" t="s">
        <v>2742</v>
      </c>
    </row>
    <row r="391" spans="2:4">
      <c r="B391" s="13" t="s">
        <v>750</v>
      </c>
      <c r="C391" s="2" t="s">
        <v>1565</v>
      </c>
      <c r="D391" s="2" t="s">
        <v>2743</v>
      </c>
    </row>
    <row r="392" spans="2:4">
      <c r="B392" s="13" t="s">
        <v>750</v>
      </c>
      <c r="C392" s="2" t="s">
        <v>1565</v>
      </c>
      <c r="D392" s="2" t="s">
        <v>2744</v>
      </c>
    </row>
    <row r="393" spans="2:4">
      <c r="B393" s="13" t="s">
        <v>750</v>
      </c>
      <c r="C393" s="2" t="s">
        <v>1570</v>
      </c>
      <c r="D393" s="2" t="s">
        <v>2745</v>
      </c>
    </row>
    <row r="394" spans="2:4">
      <c r="B394" s="13" t="s">
        <v>750</v>
      </c>
      <c r="C394" s="2" t="s">
        <v>1572</v>
      </c>
      <c r="D394" s="2" t="s">
        <v>2746</v>
      </c>
    </row>
    <row r="395" spans="2:4">
      <c r="B395" s="13" t="s">
        <v>751</v>
      </c>
      <c r="C395" s="2" t="s">
        <v>1598</v>
      </c>
      <c r="D395" s="2" t="s">
        <v>2754</v>
      </c>
    </row>
    <row r="396" spans="2:4">
      <c r="B396" s="13" t="s">
        <v>751</v>
      </c>
      <c r="C396" s="2" t="s">
        <v>1598</v>
      </c>
      <c r="D396" s="2" t="s">
        <v>2755</v>
      </c>
    </row>
    <row r="397" spans="2:4">
      <c r="B397" s="13" t="s">
        <v>751</v>
      </c>
      <c r="C397" s="2" t="s">
        <v>1598</v>
      </c>
      <c r="D397" s="2" t="s">
        <v>2756</v>
      </c>
    </row>
    <row r="398" spans="2:4">
      <c r="B398" s="13" t="s">
        <v>751</v>
      </c>
      <c r="C398" s="2" t="s">
        <v>1598</v>
      </c>
      <c r="D398" s="2" t="s">
        <v>2757</v>
      </c>
    </row>
    <row r="399" spans="2:4">
      <c r="B399" s="13" t="s">
        <v>751</v>
      </c>
      <c r="C399" s="2" t="s">
        <v>1598</v>
      </c>
      <c r="D399" s="2" t="s">
        <v>2758</v>
      </c>
    </row>
    <row r="400" spans="2:4">
      <c r="B400" s="13" t="s">
        <v>751</v>
      </c>
      <c r="C400" s="2" t="s">
        <v>1605</v>
      </c>
      <c r="D400" s="2" t="s">
        <v>2759</v>
      </c>
    </row>
    <row r="401" spans="2:4">
      <c r="B401" s="13" t="s">
        <v>753</v>
      </c>
      <c r="C401" s="2" t="s">
        <v>1656</v>
      </c>
      <c r="D401" s="2" t="s">
        <v>2786</v>
      </c>
    </row>
    <row r="402" spans="2:4">
      <c r="B402" s="13" t="s">
        <v>753</v>
      </c>
      <c r="C402" s="2" t="s">
        <v>1656</v>
      </c>
      <c r="D402" s="2" t="s">
        <v>2787</v>
      </c>
    </row>
    <row r="403" spans="2:4">
      <c r="B403" s="13" t="s">
        <v>753</v>
      </c>
      <c r="C403" s="2" t="s">
        <v>1656</v>
      </c>
      <c r="D403" s="2" t="s">
        <v>2788</v>
      </c>
    </row>
    <row r="404" spans="2:4">
      <c r="B404" s="13" t="s">
        <v>753</v>
      </c>
      <c r="C404" s="2" t="s">
        <v>1656</v>
      </c>
      <c r="D404" s="2" t="s">
        <v>2789</v>
      </c>
    </row>
    <row r="405" spans="2:4">
      <c r="B405" s="13" t="s">
        <v>753</v>
      </c>
      <c r="C405" s="2" t="s">
        <v>1656</v>
      </c>
      <c r="D405" s="2" t="s">
        <v>2790</v>
      </c>
    </row>
    <row r="406" spans="2:4">
      <c r="B406" s="13" t="s">
        <v>754</v>
      </c>
      <c r="C406" s="2" t="s">
        <v>1680</v>
      </c>
      <c r="D406" s="2" t="s">
        <v>2804</v>
      </c>
    </row>
    <row r="407" spans="2:4">
      <c r="B407" s="13" t="s">
        <v>754</v>
      </c>
      <c r="C407" s="2" t="s">
        <v>38</v>
      </c>
      <c r="D407" s="2" t="s">
        <v>2814</v>
      </c>
    </row>
    <row r="408" spans="2:4">
      <c r="B408" s="13" t="s">
        <v>754</v>
      </c>
      <c r="C408" s="2" t="s">
        <v>38</v>
      </c>
      <c r="D408" s="2" t="s">
        <v>2815</v>
      </c>
    </row>
    <row r="409" spans="2:4">
      <c r="B409" s="13" t="s">
        <v>754</v>
      </c>
      <c r="C409" s="2" t="s">
        <v>1713</v>
      </c>
      <c r="D409" s="2" t="s">
        <v>2816</v>
      </c>
    </row>
    <row r="410" spans="2:4">
      <c r="B410" s="13" t="s">
        <v>755</v>
      </c>
      <c r="C410" s="2" t="s">
        <v>1721</v>
      </c>
      <c r="D410" s="2" t="s">
        <v>2819</v>
      </c>
    </row>
    <row r="411" spans="2:4">
      <c r="B411" s="13" t="s">
        <v>755</v>
      </c>
      <c r="C411" s="2" t="s">
        <v>1726</v>
      </c>
      <c r="D411" s="2" t="s">
        <v>2820</v>
      </c>
    </row>
    <row r="412" spans="2:4">
      <c r="B412" s="13" t="s">
        <v>755</v>
      </c>
      <c r="C412" s="2" t="s">
        <v>1729</v>
      </c>
      <c r="D412" s="2" t="s">
        <v>2821</v>
      </c>
    </row>
    <row r="413" spans="2:4">
      <c r="B413" s="13" t="s">
        <v>755</v>
      </c>
      <c r="C413" s="2" t="s">
        <v>1731</v>
      </c>
      <c r="D413" s="2" t="s">
        <v>2822</v>
      </c>
    </row>
    <row r="414" spans="2:4">
      <c r="B414" s="13" t="s">
        <v>755</v>
      </c>
      <c r="C414" s="2" t="s">
        <v>1736</v>
      </c>
      <c r="D414" s="2" t="s">
        <v>2825</v>
      </c>
    </row>
    <row r="415" spans="2:4">
      <c r="B415" s="13" t="s">
        <v>757</v>
      </c>
      <c r="C415" s="2" t="s">
        <v>1748</v>
      </c>
      <c r="D415" s="2" t="s">
        <v>2832</v>
      </c>
    </row>
    <row r="416" spans="2:4">
      <c r="B416" s="13" t="s">
        <v>757</v>
      </c>
      <c r="C416" s="2" t="s">
        <v>1764</v>
      </c>
      <c r="D416" s="2" t="s">
        <v>2835</v>
      </c>
    </row>
    <row r="417" spans="2:4">
      <c r="B417" s="13" t="s">
        <v>758</v>
      </c>
      <c r="C417" s="2" t="s">
        <v>1784</v>
      </c>
      <c r="D417" s="2" t="s">
        <v>2846</v>
      </c>
    </row>
    <row r="418" spans="2:4">
      <c r="B418" s="13" t="s">
        <v>758</v>
      </c>
      <c r="C418" s="2" t="s">
        <v>1786</v>
      </c>
      <c r="D418" s="2" t="s">
        <v>2847</v>
      </c>
    </row>
    <row r="419" spans="2:4">
      <c r="B419" s="13" t="s">
        <v>758</v>
      </c>
      <c r="C419" s="2" t="s">
        <v>1828</v>
      </c>
      <c r="D419" s="2" t="s">
        <v>2874</v>
      </c>
    </row>
    <row r="420" spans="2:4">
      <c r="B420" s="13" t="s">
        <v>758</v>
      </c>
      <c r="C420" s="2" t="s">
        <v>1830</v>
      </c>
      <c r="D420" s="2" t="s">
        <v>2875</v>
      </c>
    </row>
    <row r="421" spans="2:4">
      <c r="B421" s="13" t="s">
        <v>758</v>
      </c>
      <c r="C421" s="2" t="s">
        <v>1830</v>
      </c>
      <c r="D421" s="2" t="s">
        <v>2876</v>
      </c>
    </row>
    <row r="422" spans="2:4">
      <c r="B422" s="13" t="s">
        <v>758</v>
      </c>
      <c r="C422" s="2" t="s">
        <v>1855</v>
      </c>
      <c r="D422" s="2" t="s">
        <v>2895</v>
      </c>
    </row>
    <row r="423" spans="2:4">
      <c r="B423" s="13" t="s">
        <v>758</v>
      </c>
      <c r="C423" s="2" t="s">
        <v>1855</v>
      </c>
      <c r="D423" s="2" t="s">
        <v>2896</v>
      </c>
    </row>
    <row r="424" spans="2:4">
      <c r="B424" s="13" t="s">
        <v>758</v>
      </c>
      <c r="C424" s="2" t="s">
        <v>1855</v>
      </c>
      <c r="D424" s="2" t="s">
        <v>2897</v>
      </c>
    </row>
    <row r="425" spans="2:4">
      <c r="B425" s="13" t="s">
        <v>758</v>
      </c>
      <c r="C425" s="2" t="s">
        <v>181</v>
      </c>
      <c r="D425" s="2" t="s">
        <v>2898</v>
      </c>
    </row>
    <row r="426" spans="2:4">
      <c r="B426" s="13" t="s">
        <v>758</v>
      </c>
      <c r="C426" s="2" t="s">
        <v>181</v>
      </c>
      <c r="D426" s="2" t="s">
        <v>2899</v>
      </c>
    </row>
    <row r="427" spans="2:4">
      <c r="B427" s="13" t="s">
        <v>758</v>
      </c>
      <c r="C427" s="2" t="s">
        <v>181</v>
      </c>
      <c r="D427" s="2" t="s">
        <v>2900</v>
      </c>
    </row>
    <row r="428" spans="2:4">
      <c r="B428" s="13" t="s">
        <v>758</v>
      </c>
      <c r="C428" s="2" t="s">
        <v>181</v>
      </c>
      <c r="D428" s="2" t="s">
        <v>2901</v>
      </c>
    </row>
    <row r="429" spans="2:4">
      <c r="B429" s="13" t="s">
        <v>758</v>
      </c>
      <c r="C429" s="2" t="s">
        <v>181</v>
      </c>
      <c r="D429" s="2" t="s">
        <v>2902</v>
      </c>
    </row>
    <row r="430" spans="2:4">
      <c r="B430" s="13" t="s">
        <v>758</v>
      </c>
      <c r="C430" s="2" t="s">
        <v>1866</v>
      </c>
      <c r="D430" s="2" t="s">
        <v>2903</v>
      </c>
    </row>
    <row r="431" spans="2:4">
      <c r="B431" s="13" t="s">
        <v>758</v>
      </c>
      <c r="C431" s="2" t="s">
        <v>1868</v>
      </c>
      <c r="D431" s="2" t="s">
        <v>2904</v>
      </c>
    </row>
    <row r="432" spans="2:4">
      <c r="B432" s="13" t="s">
        <v>758</v>
      </c>
      <c r="C432" s="2" t="s">
        <v>1868</v>
      </c>
      <c r="D432" s="2" t="s">
        <v>2905</v>
      </c>
    </row>
    <row r="433" spans="2:4">
      <c r="B433" s="13" t="s">
        <v>758</v>
      </c>
      <c r="C433" s="2" t="s">
        <v>1872</v>
      </c>
      <c r="D433" s="2" t="s">
        <v>2906</v>
      </c>
    </row>
    <row r="434" spans="2:4">
      <c r="B434" s="13" t="s">
        <v>758</v>
      </c>
      <c r="C434" s="2" t="s">
        <v>1872</v>
      </c>
      <c r="D434" s="2" t="s">
        <v>2907</v>
      </c>
    </row>
    <row r="435" spans="2:4">
      <c r="B435" s="13" t="s">
        <v>759</v>
      </c>
      <c r="C435" s="2" t="s">
        <v>1892</v>
      </c>
      <c r="D435" s="2" t="s">
        <v>2919</v>
      </c>
    </row>
    <row r="436" spans="2:4">
      <c r="B436" s="13" t="s">
        <v>759</v>
      </c>
      <c r="C436" s="2" t="s">
        <v>1925</v>
      </c>
      <c r="D436" s="2" t="s">
        <v>2935</v>
      </c>
    </row>
    <row r="437" spans="2:4">
      <c r="B437" s="13" t="s">
        <v>759</v>
      </c>
      <c r="C437" s="2" t="s">
        <v>1928</v>
      </c>
      <c r="D437" s="2" t="s">
        <v>2936</v>
      </c>
    </row>
    <row r="438" spans="2:4">
      <c r="B438" s="13" t="s">
        <v>759</v>
      </c>
      <c r="C438" s="2" t="s">
        <v>1928</v>
      </c>
      <c r="D438" s="2" t="s">
        <v>2937</v>
      </c>
    </row>
    <row r="439" spans="2:4">
      <c r="B439" s="13" t="s">
        <v>759</v>
      </c>
      <c r="C439" s="2" t="s">
        <v>1944</v>
      </c>
      <c r="D439" s="2" t="s">
        <v>2944</v>
      </c>
    </row>
    <row r="440" spans="2:4">
      <c r="B440" s="13" t="s">
        <v>759</v>
      </c>
      <c r="C440" s="2" t="s">
        <v>1952</v>
      </c>
      <c r="D440" s="2" t="s">
        <v>2949</v>
      </c>
    </row>
    <row r="441" spans="2:4">
      <c r="B441" s="13" t="s">
        <v>759</v>
      </c>
      <c r="C441" s="2" t="s">
        <v>1952</v>
      </c>
      <c r="D441" s="2" t="s">
        <v>2950</v>
      </c>
    </row>
    <row r="442" spans="2:4">
      <c r="B442" s="13" t="s">
        <v>759</v>
      </c>
      <c r="C442" s="2" t="s">
        <v>1978</v>
      </c>
      <c r="D442" s="2" t="s">
        <v>2963</v>
      </c>
    </row>
    <row r="443" spans="2:4">
      <c r="B443" s="13" t="s">
        <v>759</v>
      </c>
      <c r="C443" s="2" t="s">
        <v>1980</v>
      </c>
      <c r="D443" s="2" t="s">
        <v>2964</v>
      </c>
    </row>
    <row r="444" spans="2:4">
      <c r="B444" s="13" t="s">
        <v>759</v>
      </c>
      <c r="C444" s="2" t="s">
        <v>1980</v>
      </c>
      <c r="D444" s="2" t="s">
        <v>2965</v>
      </c>
    </row>
    <row r="445" spans="2:4">
      <c r="B445" s="13" t="s">
        <v>759</v>
      </c>
      <c r="C445" s="2" t="s">
        <v>1985</v>
      </c>
      <c r="D445" s="2" t="s">
        <v>2966</v>
      </c>
    </row>
    <row r="446" spans="2:4">
      <c r="B446" s="13" t="s">
        <v>759</v>
      </c>
      <c r="C446" s="2" t="s">
        <v>1990</v>
      </c>
      <c r="D446" s="2" t="s">
        <v>2968</v>
      </c>
    </row>
    <row r="447" spans="2:4">
      <c r="B447" s="13" t="s">
        <v>759</v>
      </c>
      <c r="C447" s="2" t="s">
        <v>1990</v>
      </c>
      <c r="D447" s="2" t="s">
        <v>2969</v>
      </c>
    </row>
    <row r="448" spans="2:4">
      <c r="B448" s="13" t="s">
        <v>759</v>
      </c>
      <c r="C448" s="2" t="s">
        <v>1994</v>
      </c>
      <c r="D448" s="2" t="s">
        <v>2970</v>
      </c>
    </row>
    <row r="449" spans="2:4">
      <c r="B449" s="13" t="s">
        <v>759</v>
      </c>
      <c r="C449" s="2" t="s">
        <v>1994</v>
      </c>
      <c r="D449" s="2" t="s">
        <v>2971</v>
      </c>
    </row>
    <row r="450" spans="2:4">
      <c r="B450" s="13" t="s">
        <v>759</v>
      </c>
      <c r="C450" s="2" t="s">
        <v>1994</v>
      </c>
      <c r="D450" s="2" t="s">
        <v>2972</v>
      </c>
    </row>
    <row r="451" spans="2:4">
      <c r="B451" s="13" t="s">
        <v>759</v>
      </c>
      <c r="C451" s="2" t="s">
        <v>1994</v>
      </c>
      <c r="D451" s="2" t="s">
        <v>2973</v>
      </c>
    </row>
    <row r="452" spans="2:4">
      <c r="B452" s="13" t="s">
        <v>759</v>
      </c>
      <c r="C452" s="2" t="s">
        <v>1994</v>
      </c>
      <c r="D452" s="2" t="s">
        <v>2974</v>
      </c>
    </row>
    <row r="453" spans="2:4">
      <c r="B453" s="13" t="s">
        <v>759</v>
      </c>
      <c r="C453" s="2" t="s">
        <v>1994</v>
      </c>
      <c r="D453" s="2" t="s">
        <v>2975</v>
      </c>
    </row>
    <row r="454" spans="2:4">
      <c r="B454" s="13" t="s">
        <v>759</v>
      </c>
      <c r="C454" s="2" t="s">
        <v>2002</v>
      </c>
      <c r="D454" s="2" t="s">
        <v>2976</v>
      </c>
    </row>
    <row r="455" spans="2:4">
      <c r="B455" s="13" t="s">
        <v>759</v>
      </c>
      <c r="C455" s="2" t="s">
        <v>2002</v>
      </c>
      <c r="D455" s="2" t="s">
        <v>2977</v>
      </c>
    </row>
    <row r="456" spans="2:4">
      <c r="B456" s="13" t="s">
        <v>759</v>
      </c>
      <c r="C456" s="2" t="s">
        <v>2002</v>
      </c>
      <c r="D456" s="2" t="s">
        <v>2978</v>
      </c>
    </row>
    <row r="457" spans="2:4">
      <c r="B457" s="13" t="s">
        <v>759</v>
      </c>
      <c r="C457" s="2" t="s">
        <v>2002</v>
      </c>
      <c r="D457" s="2" t="s">
        <v>2979</v>
      </c>
    </row>
    <row r="458" spans="2:4">
      <c r="B458" s="13" t="s">
        <v>759</v>
      </c>
      <c r="C458" s="2" t="s">
        <v>2008</v>
      </c>
      <c r="D458" s="2" t="s">
        <v>2980</v>
      </c>
    </row>
    <row r="459" spans="2:4">
      <c r="B459" s="13" t="s">
        <v>759</v>
      </c>
      <c r="C459" s="2" t="s">
        <v>2010</v>
      </c>
      <c r="D459" s="2" t="s">
        <v>2981</v>
      </c>
    </row>
    <row r="460" spans="2:4">
      <c r="B460" s="13" t="s">
        <v>759</v>
      </c>
      <c r="C460" s="2" t="s">
        <v>2012</v>
      </c>
      <c r="D460" s="2" t="s">
        <v>2982</v>
      </c>
    </row>
    <row r="461" spans="2:4">
      <c r="B461" s="13" t="s">
        <v>759</v>
      </c>
      <c r="C461" s="2" t="s">
        <v>2012</v>
      </c>
      <c r="D461" s="2" t="s">
        <v>2983</v>
      </c>
    </row>
    <row r="462" spans="2:4">
      <c r="B462" s="13" t="s">
        <v>759</v>
      </c>
      <c r="C462" s="2" t="s">
        <v>2012</v>
      </c>
      <c r="D462" s="2" t="s">
        <v>2984</v>
      </c>
    </row>
    <row r="463" spans="2:4">
      <c r="B463" s="13" t="s">
        <v>759</v>
      </c>
      <c r="C463" s="2" t="s">
        <v>2012</v>
      </c>
      <c r="D463" s="2" t="s">
        <v>2985</v>
      </c>
    </row>
    <row r="464" spans="2:4">
      <c r="B464" s="13" t="s">
        <v>759</v>
      </c>
      <c r="C464" s="2" t="s">
        <v>2018</v>
      </c>
      <c r="D464" s="2" t="s">
        <v>2986</v>
      </c>
    </row>
    <row r="465" spans="2:4">
      <c r="B465" s="13" t="s">
        <v>759</v>
      </c>
      <c r="C465" s="2" t="s">
        <v>2020</v>
      </c>
      <c r="D465" s="2" t="s">
        <v>2987</v>
      </c>
    </row>
    <row r="466" spans="2:4">
      <c r="B466" s="13" t="s">
        <v>759</v>
      </c>
      <c r="C466" s="2" t="s">
        <v>2020</v>
      </c>
      <c r="D466" s="2" t="s">
        <v>2988</v>
      </c>
    </row>
    <row r="467" spans="2:4">
      <c r="B467" s="13" t="s">
        <v>759</v>
      </c>
      <c r="C467" s="2" t="s">
        <v>2024</v>
      </c>
      <c r="D467" s="2" t="s">
        <v>2989</v>
      </c>
    </row>
    <row r="468" spans="2:4">
      <c r="B468" s="13" t="s">
        <v>759</v>
      </c>
      <c r="C468" s="2" t="s">
        <v>2024</v>
      </c>
      <c r="D468" s="2" t="s">
        <v>2990</v>
      </c>
    </row>
    <row r="469" spans="2:4">
      <c r="B469" s="13" t="s">
        <v>759</v>
      </c>
      <c r="C469" s="2" t="s">
        <v>2028</v>
      </c>
      <c r="D469" s="2" t="s">
        <v>2991</v>
      </c>
    </row>
    <row r="470" spans="2:4">
      <c r="B470" s="13" t="s">
        <v>759</v>
      </c>
      <c r="C470" s="2" t="s">
        <v>2032</v>
      </c>
      <c r="D470" s="2" t="s">
        <v>2994</v>
      </c>
    </row>
    <row r="471" spans="2:4">
      <c r="B471" s="13" t="s">
        <v>759</v>
      </c>
      <c r="C471" s="2" t="s">
        <v>2032</v>
      </c>
      <c r="D471" s="2" t="s">
        <v>2995</v>
      </c>
    </row>
    <row r="472" spans="2:4">
      <c r="B472" s="13" t="s">
        <v>759</v>
      </c>
      <c r="C472" s="2" t="s">
        <v>2032</v>
      </c>
      <c r="D472" s="2" t="s">
        <v>2996</v>
      </c>
    </row>
    <row r="473" spans="2:4">
      <c r="B473" s="13" t="s">
        <v>759</v>
      </c>
      <c r="C473" s="2" t="s">
        <v>2032</v>
      </c>
      <c r="D473" s="2" t="s">
        <v>2997</v>
      </c>
    </row>
    <row r="474" spans="2:4">
      <c r="B474" s="13" t="s">
        <v>759</v>
      </c>
      <c r="C474" s="2" t="s">
        <v>2032</v>
      </c>
      <c r="D474" s="2" t="s">
        <v>2998</v>
      </c>
    </row>
    <row r="475" spans="2:4">
      <c r="B475" s="13" t="s">
        <v>759</v>
      </c>
      <c r="C475" s="2" t="s">
        <v>2039</v>
      </c>
      <c r="D475" s="2" t="s">
        <v>2999</v>
      </c>
    </row>
    <row r="476" spans="2:4">
      <c r="B476" s="13" t="s">
        <v>759</v>
      </c>
      <c r="C476" s="2" t="s">
        <v>2041</v>
      </c>
      <c r="D476" s="2" t="s">
        <v>3000</v>
      </c>
    </row>
    <row r="477" spans="2:4">
      <c r="B477" s="13" t="s">
        <v>759</v>
      </c>
      <c r="C477" s="2" t="s">
        <v>2041</v>
      </c>
      <c r="D477" s="2" t="s">
        <v>3001</v>
      </c>
    </row>
    <row r="478" spans="2:4">
      <c r="B478" s="13" t="s">
        <v>759</v>
      </c>
      <c r="C478" s="2" t="s">
        <v>2041</v>
      </c>
      <c r="D478" s="2" t="s">
        <v>3002</v>
      </c>
    </row>
    <row r="479" spans="2:4">
      <c r="B479" s="13" t="s">
        <v>759</v>
      </c>
      <c r="C479" s="2" t="s">
        <v>2041</v>
      </c>
      <c r="D479" s="2" t="s">
        <v>3003</v>
      </c>
    </row>
    <row r="480" spans="2:4">
      <c r="B480" s="13" t="s">
        <v>759</v>
      </c>
      <c r="C480" s="2" t="s">
        <v>2047</v>
      </c>
      <c r="D480" s="2" t="s">
        <v>3004</v>
      </c>
    </row>
    <row r="481" spans="2:4">
      <c r="B481" s="13" t="s">
        <v>759</v>
      </c>
      <c r="C481" s="2" t="s">
        <v>2049</v>
      </c>
      <c r="D481" s="2" t="s">
        <v>3005</v>
      </c>
    </row>
    <row r="482" spans="2:4">
      <c r="B482" s="13" t="s">
        <v>760</v>
      </c>
      <c r="C482" s="2" t="s">
        <v>2121</v>
      </c>
      <c r="D482" s="2" t="s">
        <v>3042</v>
      </c>
    </row>
    <row r="483" spans="2:4">
      <c r="B483" s="13" t="s">
        <v>760</v>
      </c>
      <c r="C483" s="2" t="s">
        <v>2130</v>
      </c>
      <c r="D483" s="2" t="s">
        <v>3048</v>
      </c>
    </row>
    <row r="484" spans="2:4">
      <c r="B484" s="13" t="s">
        <v>760</v>
      </c>
      <c r="C484" s="2" t="s">
        <v>2130</v>
      </c>
      <c r="D484" s="2" t="s">
        <v>3049</v>
      </c>
    </row>
    <row r="485" spans="2:4">
      <c r="B485" s="13" t="s">
        <v>760</v>
      </c>
      <c r="C485" s="2" t="s">
        <v>2130</v>
      </c>
      <c r="D485" s="2" t="s">
        <v>3050</v>
      </c>
    </row>
    <row r="486" spans="2:4">
      <c r="B486" s="13" t="s">
        <v>760</v>
      </c>
      <c r="C486" s="2" t="s">
        <v>2130</v>
      </c>
      <c r="D486" s="2" t="s">
        <v>3051</v>
      </c>
    </row>
    <row r="487" spans="2:4">
      <c r="B487" s="13" t="s">
        <v>760</v>
      </c>
      <c r="C487" s="2" t="s">
        <v>2130</v>
      </c>
      <c r="D487" s="2" t="s">
        <v>3052</v>
      </c>
    </row>
    <row r="488" spans="2:4">
      <c r="B488" s="13" t="s">
        <v>760</v>
      </c>
      <c r="C488" s="2" t="s">
        <v>2130</v>
      </c>
      <c r="D488" s="2" t="s">
        <v>3053</v>
      </c>
    </row>
    <row r="489" spans="2:4">
      <c r="B489" s="13" t="s">
        <v>760</v>
      </c>
      <c r="C489" s="2" t="s">
        <v>2138</v>
      </c>
      <c r="D489" s="2" t="s">
        <v>3054</v>
      </c>
    </row>
    <row r="490" spans="2:4">
      <c r="B490" s="13" t="s">
        <v>760</v>
      </c>
      <c r="C490" s="2" t="s">
        <v>2138</v>
      </c>
      <c r="D490" s="2" t="s">
        <v>3055</v>
      </c>
    </row>
    <row r="491" spans="2:4">
      <c r="B491" s="13" t="s">
        <v>760</v>
      </c>
      <c r="C491" s="2" t="s">
        <v>2142</v>
      </c>
      <c r="D491" s="2" t="s">
        <v>3056</v>
      </c>
    </row>
    <row r="492" spans="2:4">
      <c r="B492" s="13" t="s">
        <v>760</v>
      </c>
      <c r="C492" s="2" t="s">
        <v>2144</v>
      </c>
      <c r="D492" s="2" t="s">
        <v>3057</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42F53F-10B7-5646-B20E-D3AA5A69F30B}">
  <dimension ref="A3:B260"/>
  <sheetViews>
    <sheetView topLeftCell="A49" workbookViewId="0">
      <selection activeCell="A50" sqref="A50:A58"/>
    </sheetView>
  </sheetViews>
  <sheetFormatPr baseColWidth="10" defaultRowHeight="15"/>
  <cols>
    <col min="1" max="1" width="12" bestFit="1" customWidth="1"/>
    <col min="2" max="3" width="18.5" bestFit="1" customWidth="1"/>
    <col min="4" max="4" width="19.1640625" bestFit="1" customWidth="1"/>
    <col min="5" max="5" width="22.5" bestFit="1" customWidth="1"/>
    <col min="6" max="6" width="18.1640625" bestFit="1" customWidth="1"/>
    <col min="7" max="7" width="27.33203125" bestFit="1" customWidth="1"/>
    <col min="8" max="8" width="15.1640625" bestFit="1" customWidth="1"/>
    <col min="9" max="9" width="11.33203125" bestFit="1" customWidth="1"/>
    <col min="10" max="10" width="14.6640625" bestFit="1" customWidth="1"/>
    <col min="11" max="11" width="15.5" bestFit="1" customWidth="1"/>
    <col min="12" max="12" width="31.33203125" bestFit="1" customWidth="1"/>
    <col min="13" max="13" width="8.1640625" bestFit="1" customWidth="1"/>
    <col min="14" max="14" width="18.33203125" bestFit="1" customWidth="1"/>
    <col min="15" max="15" width="13.33203125" bestFit="1" customWidth="1"/>
    <col min="16" max="16" width="31" bestFit="1" customWidth="1"/>
    <col min="17" max="17" width="32.5" bestFit="1" customWidth="1"/>
    <col min="18" max="18" width="26.83203125" bestFit="1" customWidth="1"/>
    <col min="19" max="19" width="25.6640625" bestFit="1" customWidth="1"/>
    <col min="20" max="20" width="10" bestFit="1" customWidth="1"/>
  </cols>
  <sheetData>
    <row r="3" spans="1:2">
      <c r="A3" s="68" t="s">
        <v>3062</v>
      </c>
      <c r="B3" s="69" t="s">
        <v>3299</v>
      </c>
    </row>
    <row r="4" spans="1:2">
      <c r="A4" s="70" t="s">
        <v>218</v>
      </c>
      <c r="B4" s="71">
        <v>1</v>
      </c>
    </row>
    <row r="5" spans="1:2">
      <c r="A5" s="72" t="s">
        <v>242</v>
      </c>
      <c r="B5" s="73">
        <v>1</v>
      </c>
    </row>
    <row r="6" spans="1:2">
      <c r="A6" s="72" t="s">
        <v>245</v>
      </c>
      <c r="B6" s="73">
        <v>2</v>
      </c>
    </row>
    <row r="7" spans="1:2">
      <c r="A7" s="72" t="s">
        <v>248</v>
      </c>
      <c r="B7" s="73">
        <v>2</v>
      </c>
    </row>
    <row r="8" spans="1:2">
      <c r="A8" s="72" t="s">
        <v>1235</v>
      </c>
      <c r="B8" s="73">
        <v>1</v>
      </c>
    </row>
    <row r="9" spans="1:2">
      <c r="A9" s="72" t="s">
        <v>250</v>
      </c>
      <c r="B9" s="73">
        <v>2</v>
      </c>
    </row>
    <row r="10" spans="1:2">
      <c r="A10" s="72" t="s">
        <v>1240</v>
      </c>
      <c r="B10" s="73">
        <v>1</v>
      </c>
    </row>
    <row r="11" spans="1:2">
      <c r="A11" s="72" t="s">
        <v>6</v>
      </c>
      <c r="B11" s="73">
        <v>11</v>
      </c>
    </row>
    <row r="12" spans="1:2">
      <c r="A12" s="72" t="s">
        <v>23</v>
      </c>
      <c r="B12" s="73">
        <v>10</v>
      </c>
    </row>
    <row r="13" spans="1:2">
      <c r="A13" s="72" t="s">
        <v>34</v>
      </c>
      <c r="B13" s="73">
        <v>6</v>
      </c>
    </row>
    <row r="14" spans="1:2">
      <c r="A14" s="72" t="s">
        <v>36</v>
      </c>
      <c r="B14" s="73">
        <v>6</v>
      </c>
    </row>
    <row r="15" spans="1:2">
      <c r="A15" s="72" t="s">
        <v>3</v>
      </c>
      <c r="B15" s="73">
        <v>14</v>
      </c>
    </row>
    <row r="16" spans="1:2">
      <c r="A16" s="72" t="s">
        <v>41</v>
      </c>
      <c r="B16" s="73">
        <v>5</v>
      </c>
    </row>
    <row r="17" spans="1:2">
      <c r="A17" s="72" t="s">
        <v>261</v>
      </c>
      <c r="B17" s="73">
        <v>3</v>
      </c>
    </row>
    <row r="18" spans="1:2">
      <c r="A18" s="72" t="s">
        <v>263</v>
      </c>
      <c r="B18" s="73">
        <v>1</v>
      </c>
    </row>
    <row r="19" spans="1:2">
      <c r="A19" s="72" t="s">
        <v>1289</v>
      </c>
      <c r="B19" s="73">
        <v>1</v>
      </c>
    </row>
    <row r="20" spans="1:2">
      <c r="A20" s="72" t="s">
        <v>1291</v>
      </c>
      <c r="B20" s="73">
        <v>3</v>
      </c>
    </row>
    <row r="21" spans="1:2">
      <c r="A21" s="72" t="s">
        <v>1296</v>
      </c>
      <c r="B21" s="73">
        <v>1</v>
      </c>
    </row>
    <row r="22" spans="1:2">
      <c r="A22" s="72" t="s">
        <v>9</v>
      </c>
      <c r="B22" s="73">
        <v>11</v>
      </c>
    </row>
    <row r="23" spans="1:2">
      <c r="A23" s="72" t="s">
        <v>14</v>
      </c>
      <c r="B23" s="73">
        <v>23</v>
      </c>
    </row>
    <row r="24" spans="1:2">
      <c r="A24" s="72" t="s">
        <v>63</v>
      </c>
      <c r="B24" s="73">
        <v>1</v>
      </c>
    </row>
    <row r="25" spans="1:2">
      <c r="A25" s="72" t="s">
        <v>20</v>
      </c>
      <c r="B25" s="73">
        <v>11</v>
      </c>
    </row>
    <row r="26" spans="1:2">
      <c r="A26" s="72" t="s">
        <v>28</v>
      </c>
      <c r="B26" s="73">
        <v>3</v>
      </c>
    </row>
    <row r="27" spans="1:2">
      <c r="A27" s="72" t="s">
        <v>240</v>
      </c>
      <c r="B27" s="73">
        <v>1</v>
      </c>
    </row>
    <row r="28" spans="1:2">
      <c r="A28" s="72" t="s">
        <v>1225</v>
      </c>
      <c r="B28" s="73">
        <v>5</v>
      </c>
    </row>
    <row r="29" spans="1:2">
      <c r="A29" s="72" t="s">
        <v>265</v>
      </c>
      <c r="B29" s="73">
        <v>1</v>
      </c>
    </row>
    <row r="30" spans="1:2">
      <c r="A30" s="72" t="s">
        <v>43</v>
      </c>
      <c r="B30" s="73">
        <v>3</v>
      </c>
    </row>
    <row r="31" spans="1:2">
      <c r="A31" s="72" t="s">
        <v>46</v>
      </c>
      <c r="B31" s="73">
        <v>5</v>
      </c>
    </row>
    <row r="32" spans="1:2">
      <c r="A32" s="72" t="s">
        <v>270</v>
      </c>
      <c r="B32" s="73">
        <v>1</v>
      </c>
    </row>
    <row r="33" spans="1:2">
      <c r="A33" s="72" t="s">
        <v>1305</v>
      </c>
      <c r="B33" s="73">
        <v>1</v>
      </c>
    </row>
    <row r="34" spans="1:2">
      <c r="A34" s="72" t="s">
        <v>272</v>
      </c>
      <c r="B34" s="73">
        <v>1</v>
      </c>
    </row>
    <row r="35" spans="1:2">
      <c r="A35" s="72" t="s">
        <v>65</v>
      </c>
      <c r="B35" s="73">
        <v>6</v>
      </c>
    </row>
    <row r="36" spans="1:2">
      <c r="A36" s="72" t="s">
        <v>295</v>
      </c>
      <c r="B36" s="73">
        <v>2</v>
      </c>
    </row>
    <row r="37" spans="1:2">
      <c r="A37" s="72" t="s">
        <v>68</v>
      </c>
      <c r="B37" s="73">
        <v>4</v>
      </c>
    </row>
    <row r="38" spans="1:2">
      <c r="A38" s="72" t="s">
        <v>171</v>
      </c>
      <c r="B38" s="73">
        <v>3</v>
      </c>
    </row>
    <row r="39" spans="1:2">
      <c r="A39" s="72" t="s">
        <v>1365</v>
      </c>
      <c r="B39" s="73">
        <v>4</v>
      </c>
    </row>
    <row r="40" spans="1:2">
      <c r="A40" s="72" t="s">
        <v>52</v>
      </c>
      <c r="B40" s="73">
        <v>1</v>
      </c>
    </row>
    <row r="41" spans="1:2">
      <c r="A41" s="72" t="s">
        <v>1372</v>
      </c>
      <c r="B41" s="73">
        <v>3</v>
      </c>
    </row>
    <row r="42" spans="1:2">
      <c r="A42" s="72" t="s">
        <v>27</v>
      </c>
      <c r="B42" s="73">
        <v>5</v>
      </c>
    </row>
    <row r="43" spans="1:2">
      <c r="A43" s="72" t="s">
        <v>49</v>
      </c>
      <c r="B43" s="73">
        <v>3</v>
      </c>
    </row>
    <row r="44" spans="1:2">
      <c r="A44" s="72" t="s">
        <v>279</v>
      </c>
      <c r="B44" s="73">
        <v>2</v>
      </c>
    </row>
    <row r="45" spans="1:2">
      <c r="A45" s="72" t="s">
        <v>51</v>
      </c>
      <c r="B45" s="73">
        <v>5</v>
      </c>
    </row>
    <row r="46" spans="1:2">
      <c r="A46" s="72" t="s">
        <v>53</v>
      </c>
      <c r="B46" s="73">
        <v>11</v>
      </c>
    </row>
    <row r="47" spans="1:2">
      <c r="A47" s="72" t="s">
        <v>58</v>
      </c>
      <c r="B47" s="73">
        <v>3</v>
      </c>
    </row>
    <row r="48" spans="1:2">
      <c r="A48" s="72" t="s">
        <v>288</v>
      </c>
      <c r="B48" s="73">
        <v>3</v>
      </c>
    </row>
    <row r="49" spans="1:2">
      <c r="A49" s="72" t="s">
        <v>59</v>
      </c>
      <c r="B49" s="73">
        <v>7</v>
      </c>
    </row>
    <row r="50" spans="1:2">
      <c r="A50" s="72" t="s">
        <v>299</v>
      </c>
      <c r="B50" s="73">
        <v>1</v>
      </c>
    </row>
    <row r="51" spans="1:2">
      <c r="A51" s="72" t="s">
        <v>42</v>
      </c>
      <c r="B51" s="73">
        <v>4</v>
      </c>
    </row>
    <row r="52" spans="1:2">
      <c r="A52" s="72" t="s">
        <v>71</v>
      </c>
      <c r="B52" s="73">
        <v>6</v>
      </c>
    </row>
    <row r="53" spans="1:2">
      <c r="A53" s="72" t="s">
        <v>1389</v>
      </c>
      <c r="B53" s="73">
        <v>1</v>
      </c>
    </row>
    <row r="54" spans="1:2">
      <c r="A54" s="72" t="s">
        <v>306</v>
      </c>
      <c r="B54" s="73">
        <v>2</v>
      </c>
    </row>
    <row r="55" spans="1:2">
      <c r="A55" s="72" t="s">
        <v>308</v>
      </c>
      <c r="B55" s="73">
        <v>1</v>
      </c>
    </row>
    <row r="56" spans="1:2">
      <c r="A56" s="72" t="s">
        <v>7</v>
      </c>
      <c r="B56" s="73">
        <v>4</v>
      </c>
    </row>
    <row r="57" spans="1:2">
      <c r="A57" s="72" t="s">
        <v>73</v>
      </c>
      <c r="B57" s="73">
        <v>3</v>
      </c>
    </row>
    <row r="58" spans="1:2">
      <c r="A58" s="72" t="s">
        <v>74</v>
      </c>
      <c r="B58" s="73">
        <v>2</v>
      </c>
    </row>
    <row r="59" spans="1:2">
      <c r="A59" s="72" t="s">
        <v>314</v>
      </c>
      <c r="B59" s="73">
        <v>1</v>
      </c>
    </row>
    <row r="60" spans="1:2">
      <c r="A60" s="72" t="s">
        <v>336</v>
      </c>
      <c r="B60" s="73">
        <v>2</v>
      </c>
    </row>
    <row r="61" spans="1:2">
      <c r="A61" s="72" t="s">
        <v>98</v>
      </c>
      <c r="B61" s="73">
        <v>3</v>
      </c>
    </row>
    <row r="62" spans="1:2">
      <c r="A62" s="72" t="s">
        <v>75</v>
      </c>
      <c r="B62" s="73">
        <v>8</v>
      </c>
    </row>
    <row r="63" spans="1:2">
      <c r="A63" s="72" t="s">
        <v>12</v>
      </c>
      <c r="B63" s="73">
        <v>7</v>
      </c>
    </row>
    <row r="64" spans="1:2">
      <c r="A64" s="72" t="s">
        <v>80</v>
      </c>
      <c r="B64" s="73">
        <v>3</v>
      </c>
    </row>
    <row r="65" spans="1:2">
      <c r="A65" s="72" t="s">
        <v>76</v>
      </c>
      <c r="B65" s="73">
        <v>8</v>
      </c>
    </row>
    <row r="66" spans="1:2">
      <c r="A66" s="72" t="s">
        <v>25</v>
      </c>
      <c r="B66" s="73">
        <v>5</v>
      </c>
    </row>
    <row r="67" spans="1:2">
      <c r="A67" s="72" t="s">
        <v>72</v>
      </c>
      <c r="B67" s="73">
        <v>6</v>
      </c>
    </row>
    <row r="68" spans="1:2">
      <c r="A68" s="72" t="s">
        <v>93</v>
      </c>
      <c r="B68" s="73">
        <v>10</v>
      </c>
    </row>
    <row r="69" spans="1:2">
      <c r="A69" s="72" t="s">
        <v>334</v>
      </c>
      <c r="B69" s="73">
        <v>2</v>
      </c>
    </row>
    <row r="70" spans="1:2">
      <c r="A70" s="72" t="s">
        <v>339</v>
      </c>
      <c r="B70" s="73">
        <v>1</v>
      </c>
    </row>
    <row r="71" spans="1:2">
      <c r="A71" s="72" t="s">
        <v>114</v>
      </c>
      <c r="B71" s="73">
        <v>7</v>
      </c>
    </row>
    <row r="72" spans="1:2">
      <c r="A72" s="72" t="s">
        <v>1508</v>
      </c>
      <c r="B72" s="73">
        <v>1</v>
      </c>
    </row>
    <row r="73" spans="1:2">
      <c r="A73" s="72" t="s">
        <v>1510</v>
      </c>
      <c r="B73" s="73">
        <v>1</v>
      </c>
    </row>
    <row r="74" spans="1:2">
      <c r="A74" s="72" t="s">
        <v>1512</v>
      </c>
      <c r="B74" s="73">
        <v>1</v>
      </c>
    </row>
    <row r="75" spans="1:2">
      <c r="A75" s="72" t="s">
        <v>100</v>
      </c>
      <c r="B75" s="73">
        <v>9</v>
      </c>
    </row>
    <row r="76" spans="1:2">
      <c r="A76" s="72" t="s">
        <v>344</v>
      </c>
      <c r="B76" s="73">
        <v>3</v>
      </c>
    </row>
    <row r="77" spans="1:2">
      <c r="A77" s="72" t="s">
        <v>104</v>
      </c>
      <c r="B77" s="73">
        <v>5</v>
      </c>
    </row>
    <row r="78" spans="1:2">
      <c r="A78" s="72" t="s">
        <v>1471</v>
      </c>
      <c r="B78" s="73">
        <v>1</v>
      </c>
    </row>
    <row r="79" spans="1:2">
      <c r="A79" s="72" t="s">
        <v>108</v>
      </c>
      <c r="B79" s="73">
        <v>4</v>
      </c>
    </row>
    <row r="80" spans="1:2">
      <c r="A80" s="72" t="s">
        <v>106</v>
      </c>
      <c r="B80" s="73">
        <v>7</v>
      </c>
    </row>
    <row r="81" spans="1:2">
      <c r="A81" s="72" t="s">
        <v>356</v>
      </c>
      <c r="B81" s="73">
        <v>6</v>
      </c>
    </row>
    <row r="82" spans="1:2">
      <c r="A82" s="72" t="s">
        <v>111</v>
      </c>
      <c r="B82" s="73">
        <v>8</v>
      </c>
    </row>
    <row r="83" spans="1:2">
      <c r="A83" s="72" t="s">
        <v>366</v>
      </c>
      <c r="B83" s="73">
        <v>1</v>
      </c>
    </row>
    <row r="84" spans="1:2">
      <c r="A84" s="72" t="s">
        <v>1570</v>
      </c>
      <c r="B84" s="73">
        <v>1</v>
      </c>
    </row>
    <row r="85" spans="1:2">
      <c r="A85" s="72" t="s">
        <v>1572</v>
      </c>
      <c r="B85" s="73">
        <v>1</v>
      </c>
    </row>
    <row r="86" spans="1:2">
      <c r="A86" s="72" t="s">
        <v>116</v>
      </c>
      <c r="B86" s="73">
        <v>14</v>
      </c>
    </row>
    <row r="87" spans="1:2">
      <c r="A87" s="72" t="s">
        <v>119</v>
      </c>
      <c r="B87" s="73">
        <v>5</v>
      </c>
    </row>
    <row r="88" spans="1:2">
      <c r="A88" s="72" t="s">
        <v>121</v>
      </c>
      <c r="B88" s="73">
        <v>8</v>
      </c>
    </row>
    <row r="89" spans="1:2">
      <c r="A89" s="72" t="s">
        <v>122</v>
      </c>
      <c r="B89" s="73">
        <v>16</v>
      </c>
    </row>
    <row r="90" spans="1:2">
      <c r="A90" s="72" t="s">
        <v>123</v>
      </c>
      <c r="B90" s="73">
        <v>1</v>
      </c>
    </row>
    <row r="91" spans="1:2">
      <c r="A91" s="72" t="s">
        <v>378</v>
      </c>
      <c r="B91" s="73">
        <v>1</v>
      </c>
    </row>
    <row r="92" spans="1:2">
      <c r="A92" s="72" t="s">
        <v>26</v>
      </c>
      <c r="B92" s="73">
        <v>6</v>
      </c>
    </row>
    <row r="93" spans="1:2">
      <c r="A93" s="72" t="s">
        <v>1565</v>
      </c>
      <c r="B93" s="73">
        <v>3</v>
      </c>
    </row>
    <row r="94" spans="1:2">
      <c r="A94" s="72" t="s">
        <v>383</v>
      </c>
      <c r="B94" s="73">
        <v>1</v>
      </c>
    </row>
    <row r="95" spans="1:2">
      <c r="A95" s="72" t="s">
        <v>1605</v>
      </c>
      <c r="B95" s="73">
        <v>1</v>
      </c>
    </row>
    <row r="96" spans="1:2">
      <c r="A96" s="72" t="s">
        <v>385</v>
      </c>
      <c r="B96" s="73">
        <v>3</v>
      </c>
    </row>
    <row r="97" spans="1:2">
      <c r="A97" s="72" t="s">
        <v>125</v>
      </c>
      <c r="B97" s="73">
        <v>3</v>
      </c>
    </row>
    <row r="98" spans="1:2">
      <c r="A98" s="72" t="s">
        <v>126</v>
      </c>
      <c r="B98" s="73">
        <v>11</v>
      </c>
    </row>
    <row r="99" spans="1:2">
      <c r="A99" s="72" t="s">
        <v>128</v>
      </c>
      <c r="B99" s="73">
        <v>2</v>
      </c>
    </row>
    <row r="100" spans="1:2">
      <c r="A100" s="72" t="s">
        <v>130</v>
      </c>
      <c r="B100" s="73">
        <v>4</v>
      </c>
    </row>
    <row r="101" spans="1:2">
      <c r="A101" s="72" t="s">
        <v>131</v>
      </c>
      <c r="B101" s="73">
        <v>3</v>
      </c>
    </row>
    <row r="102" spans="1:2">
      <c r="A102" s="72" t="s">
        <v>185</v>
      </c>
      <c r="B102" s="73">
        <v>1</v>
      </c>
    </row>
    <row r="103" spans="1:2">
      <c r="A103" s="72" t="s">
        <v>1598</v>
      </c>
      <c r="B103" s="73">
        <v>5</v>
      </c>
    </row>
    <row r="104" spans="1:2">
      <c r="A104" s="72" t="s">
        <v>400</v>
      </c>
      <c r="B104" s="73">
        <v>1</v>
      </c>
    </row>
    <row r="105" spans="1:2">
      <c r="A105" s="72" t="s">
        <v>132</v>
      </c>
      <c r="B105" s="73">
        <v>3</v>
      </c>
    </row>
    <row r="106" spans="1:2">
      <c r="A106" s="72" t="s">
        <v>134</v>
      </c>
      <c r="B106" s="73">
        <v>5</v>
      </c>
    </row>
    <row r="107" spans="1:2">
      <c r="A107" s="72" t="s">
        <v>136</v>
      </c>
      <c r="B107" s="73">
        <v>8</v>
      </c>
    </row>
    <row r="108" spans="1:2">
      <c r="A108" s="72" t="s">
        <v>139</v>
      </c>
      <c r="B108" s="73">
        <v>6</v>
      </c>
    </row>
    <row r="109" spans="1:2">
      <c r="A109" s="72" t="s">
        <v>412</v>
      </c>
      <c r="B109" s="73">
        <v>4</v>
      </c>
    </row>
    <row r="110" spans="1:2">
      <c r="A110" s="72" t="s">
        <v>414</v>
      </c>
      <c r="B110" s="73">
        <v>1</v>
      </c>
    </row>
    <row r="111" spans="1:2">
      <c r="A111" s="72" t="s">
        <v>145</v>
      </c>
      <c r="B111" s="73">
        <v>3</v>
      </c>
    </row>
    <row r="112" spans="1:2">
      <c r="A112" s="72" t="s">
        <v>417</v>
      </c>
      <c r="B112" s="73">
        <v>1</v>
      </c>
    </row>
    <row r="113" spans="1:2">
      <c r="A113" s="72" t="s">
        <v>142</v>
      </c>
      <c r="B113" s="73">
        <v>3</v>
      </c>
    </row>
    <row r="114" spans="1:2">
      <c r="A114" s="72" t="s">
        <v>144</v>
      </c>
      <c r="B114" s="73">
        <v>5</v>
      </c>
    </row>
    <row r="115" spans="1:2">
      <c r="A115" s="72" t="s">
        <v>146</v>
      </c>
      <c r="B115" s="73">
        <v>9</v>
      </c>
    </row>
    <row r="116" spans="1:2">
      <c r="A116" s="72" t="s">
        <v>148</v>
      </c>
      <c r="B116" s="73">
        <v>3</v>
      </c>
    </row>
    <row r="117" spans="1:2">
      <c r="A117" s="72" t="s">
        <v>1656</v>
      </c>
      <c r="B117" s="73">
        <v>5</v>
      </c>
    </row>
    <row r="118" spans="1:2">
      <c r="A118" s="72" t="s">
        <v>426</v>
      </c>
      <c r="B118" s="73">
        <v>1</v>
      </c>
    </row>
    <row r="119" spans="1:2">
      <c r="A119" s="72" t="s">
        <v>443</v>
      </c>
      <c r="B119" s="73">
        <v>2</v>
      </c>
    </row>
    <row r="120" spans="1:2">
      <c r="A120" s="72" t="s">
        <v>445</v>
      </c>
      <c r="B120" s="73">
        <v>3</v>
      </c>
    </row>
    <row r="121" spans="1:2">
      <c r="A121" s="72" t="s">
        <v>101</v>
      </c>
      <c r="B121" s="73">
        <v>2</v>
      </c>
    </row>
    <row r="122" spans="1:2">
      <c r="A122" s="72" t="s">
        <v>449</v>
      </c>
      <c r="B122" s="73">
        <v>5</v>
      </c>
    </row>
    <row r="123" spans="1:2">
      <c r="A123" s="72" t="s">
        <v>453</v>
      </c>
      <c r="B123" s="73">
        <v>3</v>
      </c>
    </row>
    <row r="124" spans="1:2">
      <c r="A124" s="72" t="s">
        <v>455</v>
      </c>
      <c r="B124" s="73">
        <v>2</v>
      </c>
    </row>
    <row r="125" spans="1:2">
      <c r="A125" s="72" t="s">
        <v>458</v>
      </c>
      <c r="B125" s="73">
        <v>1</v>
      </c>
    </row>
    <row r="126" spans="1:2">
      <c r="A126" s="72" t="s">
        <v>460</v>
      </c>
      <c r="B126" s="73">
        <v>1</v>
      </c>
    </row>
    <row r="127" spans="1:2">
      <c r="A127" s="72" t="s">
        <v>161</v>
      </c>
      <c r="B127" s="73">
        <v>2</v>
      </c>
    </row>
    <row r="128" spans="1:2">
      <c r="A128" s="72" t="s">
        <v>38</v>
      </c>
      <c r="B128" s="73">
        <v>2</v>
      </c>
    </row>
    <row r="129" spans="1:2">
      <c r="A129" s="72" t="s">
        <v>149</v>
      </c>
      <c r="B129" s="73">
        <v>4</v>
      </c>
    </row>
    <row r="130" spans="1:2">
      <c r="A130" s="72" t="s">
        <v>1713</v>
      </c>
      <c r="B130" s="73">
        <v>1</v>
      </c>
    </row>
    <row r="131" spans="1:2">
      <c r="A131" s="72" t="s">
        <v>153</v>
      </c>
      <c r="B131" s="73">
        <v>7</v>
      </c>
    </row>
    <row r="132" spans="1:2">
      <c r="A132" s="72" t="s">
        <v>431</v>
      </c>
      <c r="B132" s="73">
        <v>1</v>
      </c>
    </row>
    <row r="133" spans="1:2">
      <c r="A133" s="72" t="s">
        <v>433</v>
      </c>
      <c r="B133" s="73">
        <v>4</v>
      </c>
    </row>
    <row r="134" spans="1:2">
      <c r="A134" s="72" t="s">
        <v>159</v>
      </c>
      <c r="B134" s="73">
        <v>5</v>
      </c>
    </row>
    <row r="135" spans="1:2">
      <c r="A135" s="72" t="s">
        <v>1680</v>
      </c>
      <c r="B135" s="73">
        <v>1</v>
      </c>
    </row>
    <row r="136" spans="1:2">
      <c r="A136" s="72" t="s">
        <v>438</v>
      </c>
      <c r="B136" s="73">
        <v>3</v>
      </c>
    </row>
    <row r="137" spans="1:2">
      <c r="A137" s="72" t="s">
        <v>441</v>
      </c>
      <c r="B137" s="73">
        <v>3</v>
      </c>
    </row>
    <row r="138" spans="1:2">
      <c r="A138" s="72" t="s">
        <v>463</v>
      </c>
      <c r="B138" s="73">
        <v>1</v>
      </c>
    </row>
    <row r="139" spans="1:2">
      <c r="A139" s="72" t="s">
        <v>163</v>
      </c>
      <c r="B139" s="73">
        <v>4</v>
      </c>
    </row>
    <row r="140" spans="1:2">
      <c r="A140" s="72" t="s">
        <v>1721</v>
      </c>
      <c r="B140" s="73">
        <v>1</v>
      </c>
    </row>
    <row r="141" spans="1:2">
      <c r="A141" s="72" t="s">
        <v>22</v>
      </c>
      <c r="B141" s="73">
        <v>2</v>
      </c>
    </row>
    <row r="142" spans="1:2">
      <c r="A142" s="72" t="s">
        <v>1726</v>
      </c>
      <c r="B142" s="73">
        <v>1</v>
      </c>
    </row>
    <row r="143" spans="1:2">
      <c r="A143" s="72" t="s">
        <v>1729</v>
      </c>
      <c r="B143" s="73">
        <v>1</v>
      </c>
    </row>
    <row r="144" spans="1:2">
      <c r="A144" s="72" t="s">
        <v>1731</v>
      </c>
      <c r="B144" s="73">
        <v>1</v>
      </c>
    </row>
    <row r="145" spans="1:2">
      <c r="A145" s="72" t="s">
        <v>165</v>
      </c>
      <c r="B145" s="73">
        <v>3</v>
      </c>
    </row>
    <row r="146" spans="1:2">
      <c r="A146" s="72" t="s">
        <v>1736</v>
      </c>
      <c r="B146" s="73">
        <v>1</v>
      </c>
    </row>
    <row r="147" spans="1:2">
      <c r="A147" s="72" t="s">
        <v>3245</v>
      </c>
      <c r="B147" s="73">
        <v>1</v>
      </c>
    </row>
    <row r="148" spans="1:2">
      <c r="A148" s="72" t="s">
        <v>3252</v>
      </c>
      <c r="B148" s="73">
        <v>1</v>
      </c>
    </row>
    <row r="149" spans="1:2">
      <c r="A149" s="72" t="s">
        <v>3253</v>
      </c>
      <c r="B149" s="73">
        <v>1</v>
      </c>
    </row>
    <row r="150" spans="1:2">
      <c r="A150" s="72" t="s">
        <v>3254</v>
      </c>
      <c r="B150" s="73">
        <v>1</v>
      </c>
    </row>
    <row r="151" spans="1:2">
      <c r="A151" s="72" t="s">
        <v>3255</v>
      </c>
      <c r="B151" s="73">
        <v>1</v>
      </c>
    </row>
    <row r="152" spans="1:2">
      <c r="A152" s="72" t="s">
        <v>3256</v>
      </c>
      <c r="B152" s="73">
        <v>1</v>
      </c>
    </row>
    <row r="153" spans="1:2">
      <c r="A153" s="72" t="s">
        <v>3257</v>
      </c>
      <c r="B153" s="73">
        <v>1</v>
      </c>
    </row>
    <row r="154" spans="1:2">
      <c r="A154" s="72" t="s">
        <v>3258</v>
      </c>
      <c r="B154" s="73">
        <v>1</v>
      </c>
    </row>
    <row r="155" spans="1:2">
      <c r="A155" s="72" t="s">
        <v>3246</v>
      </c>
      <c r="B155" s="73">
        <v>1</v>
      </c>
    </row>
    <row r="156" spans="1:2">
      <c r="A156" s="72" t="s">
        <v>3247</v>
      </c>
      <c r="B156" s="73">
        <v>1</v>
      </c>
    </row>
    <row r="157" spans="1:2">
      <c r="A157" s="72" t="s">
        <v>3248</v>
      </c>
      <c r="B157" s="73">
        <v>1</v>
      </c>
    </row>
    <row r="158" spans="1:2">
      <c r="A158" s="72" t="s">
        <v>3249</v>
      </c>
      <c r="B158" s="73">
        <v>1</v>
      </c>
    </row>
    <row r="159" spans="1:2">
      <c r="A159" s="72" t="s">
        <v>3250</v>
      </c>
      <c r="B159" s="73">
        <v>1</v>
      </c>
    </row>
    <row r="160" spans="1:2">
      <c r="A160" s="72" t="s">
        <v>3251</v>
      </c>
      <c r="B160" s="73">
        <v>1</v>
      </c>
    </row>
    <row r="161" spans="1:2">
      <c r="A161" s="72" t="s">
        <v>162</v>
      </c>
      <c r="B161" s="73">
        <v>1</v>
      </c>
    </row>
    <row r="162" spans="1:2">
      <c r="A162" s="72" t="s">
        <v>219</v>
      </c>
      <c r="B162" s="73">
        <v>1</v>
      </c>
    </row>
    <row r="163" spans="1:2">
      <c r="A163" s="72" t="s">
        <v>470</v>
      </c>
      <c r="B163" s="73">
        <v>1</v>
      </c>
    </row>
    <row r="164" spans="1:2">
      <c r="A164" s="72" t="s">
        <v>154</v>
      </c>
      <c r="B164" s="73">
        <v>1</v>
      </c>
    </row>
    <row r="165" spans="1:2">
      <c r="A165" s="72" t="s">
        <v>141</v>
      </c>
      <c r="B165" s="73">
        <v>4</v>
      </c>
    </row>
    <row r="166" spans="1:2">
      <c r="A166" s="72" t="s">
        <v>8</v>
      </c>
      <c r="B166" s="73">
        <v>3</v>
      </c>
    </row>
    <row r="167" spans="1:2">
      <c r="A167" s="72" t="s">
        <v>476</v>
      </c>
      <c r="B167" s="73">
        <v>1</v>
      </c>
    </row>
    <row r="168" spans="1:2">
      <c r="A168" s="72" t="s">
        <v>478</v>
      </c>
      <c r="B168" s="73">
        <v>4</v>
      </c>
    </row>
    <row r="169" spans="1:2">
      <c r="A169" s="72" t="s">
        <v>480</v>
      </c>
      <c r="B169" s="73">
        <v>1</v>
      </c>
    </row>
    <row r="170" spans="1:2">
      <c r="A170" s="72" t="s">
        <v>482</v>
      </c>
      <c r="B170" s="73">
        <v>1</v>
      </c>
    </row>
    <row r="171" spans="1:2">
      <c r="A171" s="72" t="s">
        <v>484</v>
      </c>
      <c r="B171" s="73">
        <v>1</v>
      </c>
    </row>
    <row r="172" spans="1:2">
      <c r="A172" s="72" t="s">
        <v>486</v>
      </c>
      <c r="B172" s="73">
        <v>1</v>
      </c>
    </row>
    <row r="173" spans="1:2">
      <c r="A173" s="72" t="s">
        <v>109</v>
      </c>
      <c r="B173" s="73">
        <v>1</v>
      </c>
    </row>
    <row r="174" spans="1:2">
      <c r="A174" s="72" t="s">
        <v>1748</v>
      </c>
      <c r="B174" s="73">
        <v>1</v>
      </c>
    </row>
    <row r="175" spans="1:2">
      <c r="A175" s="72" t="s">
        <v>168</v>
      </c>
      <c r="B175" s="73">
        <v>11</v>
      </c>
    </row>
    <row r="176" spans="1:2">
      <c r="A176" s="72" t="s">
        <v>1764</v>
      </c>
      <c r="B176" s="73">
        <v>1</v>
      </c>
    </row>
    <row r="177" spans="1:2">
      <c r="A177" s="72" t="s">
        <v>492</v>
      </c>
      <c r="B177" s="73">
        <v>1</v>
      </c>
    </row>
    <row r="178" spans="1:2">
      <c r="A178" s="72" t="s">
        <v>178</v>
      </c>
      <c r="B178" s="73">
        <v>7</v>
      </c>
    </row>
    <row r="179" spans="1:2">
      <c r="A179" s="72" t="s">
        <v>82</v>
      </c>
      <c r="B179" s="73">
        <v>9</v>
      </c>
    </row>
    <row r="180" spans="1:2">
      <c r="A180" s="72" t="s">
        <v>157</v>
      </c>
      <c r="B180" s="73">
        <v>16</v>
      </c>
    </row>
    <row r="181" spans="1:2">
      <c r="A181" s="72" t="s">
        <v>1828</v>
      </c>
      <c r="B181" s="73">
        <v>1</v>
      </c>
    </row>
    <row r="182" spans="1:2">
      <c r="A182" s="72" t="s">
        <v>1830</v>
      </c>
      <c r="B182" s="73">
        <v>2</v>
      </c>
    </row>
    <row r="183" spans="1:2">
      <c r="A183" s="72" t="s">
        <v>183</v>
      </c>
      <c r="B183" s="73">
        <v>12</v>
      </c>
    </row>
    <row r="184" spans="1:2">
      <c r="A184" s="72" t="s">
        <v>510</v>
      </c>
      <c r="B184" s="73">
        <v>1</v>
      </c>
    </row>
    <row r="185" spans="1:2">
      <c r="A185" s="72" t="s">
        <v>186</v>
      </c>
      <c r="B185" s="73">
        <v>8</v>
      </c>
    </row>
    <row r="186" spans="1:2">
      <c r="A186" s="72" t="s">
        <v>1855</v>
      </c>
      <c r="B186" s="73">
        <v>3</v>
      </c>
    </row>
    <row r="187" spans="1:2">
      <c r="A187" s="72" t="s">
        <v>181</v>
      </c>
      <c r="B187" s="73">
        <v>5</v>
      </c>
    </row>
    <row r="188" spans="1:2">
      <c r="A188" s="72" t="s">
        <v>494</v>
      </c>
      <c r="B188" s="73">
        <v>1</v>
      </c>
    </row>
    <row r="189" spans="1:2">
      <c r="A189" s="72" t="s">
        <v>1866</v>
      </c>
      <c r="B189" s="73">
        <v>1</v>
      </c>
    </row>
    <row r="190" spans="1:2">
      <c r="A190" s="72" t="s">
        <v>1868</v>
      </c>
      <c r="B190" s="73">
        <v>2</v>
      </c>
    </row>
    <row r="191" spans="1:2">
      <c r="A191" s="72" t="s">
        <v>1872</v>
      </c>
      <c r="B191" s="73">
        <v>2</v>
      </c>
    </row>
    <row r="192" spans="1:2">
      <c r="A192" s="72" t="s">
        <v>496</v>
      </c>
      <c r="B192" s="73">
        <v>1</v>
      </c>
    </row>
    <row r="193" spans="1:2">
      <c r="A193" s="72" t="s">
        <v>97</v>
      </c>
      <c r="B193" s="73">
        <v>11</v>
      </c>
    </row>
    <row r="194" spans="1:2">
      <c r="A194" s="72" t="s">
        <v>173</v>
      </c>
      <c r="B194" s="73">
        <v>6</v>
      </c>
    </row>
    <row r="195" spans="1:2">
      <c r="A195" s="72" t="s">
        <v>1784</v>
      </c>
      <c r="B195" s="73">
        <v>1</v>
      </c>
    </row>
    <row r="196" spans="1:2">
      <c r="A196" s="72" t="s">
        <v>1786</v>
      </c>
      <c r="B196" s="73">
        <v>1</v>
      </c>
    </row>
    <row r="197" spans="1:2">
      <c r="A197" s="72" t="s">
        <v>502</v>
      </c>
      <c r="B197" s="73">
        <v>1</v>
      </c>
    </row>
    <row r="198" spans="1:2">
      <c r="A198" s="72" t="s">
        <v>102</v>
      </c>
      <c r="B198" s="73">
        <v>6</v>
      </c>
    </row>
    <row r="199" spans="1:2">
      <c r="A199" s="72" t="s">
        <v>513</v>
      </c>
      <c r="B199" s="73">
        <v>1</v>
      </c>
    </row>
    <row r="200" spans="1:2">
      <c r="A200" s="72" t="s">
        <v>524</v>
      </c>
      <c r="B200" s="73">
        <v>1</v>
      </c>
    </row>
    <row r="201" spans="1:2">
      <c r="A201" s="72" t="s">
        <v>1928</v>
      </c>
      <c r="B201" s="73">
        <v>2</v>
      </c>
    </row>
    <row r="202" spans="1:2">
      <c r="A202" s="72" t="s">
        <v>526</v>
      </c>
      <c r="B202" s="73">
        <v>6</v>
      </c>
    </row>
    <row r="203" spans="1:2">
      <c r="A203" s="72" t="s">
        <v>79</v>
      </c>
      <c r="B203" s="73">
        <v>5</v>
      </c>
    </row>
    <row r="204" spans="1:2">
      <c r="A204" s="72" t="s">
        <v>1944</v>
      </c>
      <c r="B204" s="73">
        <v>1</v>
      </c>
    </row>
    <row r="205" spans="1:2">
      <c r="A205" s="72" t="s">
        <v>530</v>
      </c>
      <c r="B205" s="73">
        <v>5</v>
      </c>
    </row>
    <row r="206" spans="1:2">
      <c r="A206" s="72" t="s">
        <v>1952</v>
      </c>
      <c r="B206" s="73">
        <v>2</v>
      </c>
    </row>
    <row r="207" spans="1:2">
      <c r="A207" s="72" t="s">
        <v>532</v>
      </c>
      <c r="B207" s="73">
        <v>1</v>
      </c>
    </row>
    <row r="208" spans="1:2">
      <c r="A208" s="72" t="s">
        <v>534</v>
      </c>
      <c r="B208" s="73">
        <v>6</v>
      </c>
    </row>
    <row r="209" spans="1:2">
      <c r="A209" s="72" t="s">
        <v>536</v>
      </c>
      <c r="B209" s="73">
        <v>1</v>
      </c>
    </row>
    <row r="210" spans="1:2">
      <c r="A210" s="72" t="s">
        <v>189</v>
      </c>
      <c r="B210" s="73">
        <v>2</v>
      </c>
    </row>
    <row r="211" spans="1:2">
      <c r="A211" s="72" t="s">
        <v>538</v>
      </c>
      <c r="B211" s="73">
        <v>3</v>
      </c>
    </row>
    <row r="212" spans="1:2">
      <c r="A212" s="72" t="s">
        <v>540</v>
      </c>
      <c r="B212" s="73">
        <v>2</v>
      </c>
    </row>
    <row r="213" spans="1:2">
      <c r="A213" s="72" t="s">
        <v>542</v>
      </c>
      <c r="B213" s="73">
        <v>1</v>
      </c>
    </row>
    <row r="214" spans="1:2">
      <c r="A214" s="72" t="s">
        <v>5</v>
      </c>
      <c r="B214" s="73">
        <v>6</v>
      </c>
    </row>
    <row r="215" spans="1:2">
      <c r="A215" s="72" t="s">
        <v>545</v>
      </c>
      <c r="B215" s="73">
        <v>1</v>
      </c>
    </row>
    <row r="216" spans="1:2">
      <c r="A216" s="72" t="s">
        <v>1978</v>
      </c>
      <c r="B216" s="73">
        <v>1</v>
      </c>
    </row>
    <row r="217" spans="1:2">
      <c r="A217" s="72" t="s">
        <v>1980</v>
      </c>
      <c r="B217" s="73">
        <v>2</v>
      </c>
    </row>
    <row r="218" spans="1:2">
      <c r="A218" s="72" t="s">
        <v>1985</v>
      </c>
      <c r="B218" s="73">
        <v>1</v>
      </c>
    </row>
    <row r="219" spans="1:2">
      <c r="A219" s="72" t="s">
        <v>200</v>
      </c>
      <c r="B219" s="73">
        <v>3</v>
      </c>
    </row>
    <row r="220" spans="1:2">
      <c r="A220" s="72" t="s">
        <v>1990</v>
      </c>
      <c r="B220" s="73">
        <v>2</v>
      </c>
    </row>
    <row r="221" spans="1:2">
      <c r="A221" s="72" t="s">
        <v>187</v>
      </c>
      <c r="B221" s="73">
        <v>6</v>
      </c>
    </row>
    <row r="222" spans="1:2">
      <c r="A222" s="72" t="s">
        <v>1994</v>
      </c>
      <c r="B222" s="73">
        <v>6</v>
      </c>
    </row>
    <row r="223" spans="1:2">
      <c r="A223" s="72" t="s">
        <v>2002</v>
      </c>
      <c r="B223" s="73">
        <v>4</v>
      </c>
    </row>
    <row r="224" spans="1:2">
      <c r="A224" s="72" t="s">
        <v>2008</v>
      </c>
      <c r="B224" s="73">
        <v>1</v>
      </c>
    </row>
    <row r="225" spans="1:2">
      <c r="A225" s="72" t="s">
        <v>2010</v>
      </c>
      <c r="B225" s="73">
        <v>1</v>
      </c>
    </row>
    <row r="226" spans="1:2">
      <c r="A226" s="72" t="s">
        <v>2012</v>
      </c>
      <c r="B226" s="73">
        <v>4</v>
      </c>
    </row>
    <row r="227" spans="1:2">
      <c r="A227" s="72" t="s">
        <v>2018</v>
      </c>
      <c r="B227" s="73">
        <v>1</v>
      </c>
    </row>
    <row r="228" spans="1:2">
      <c r="A228" s="72" t="s">
        <v>2020</v>
      </c>
      <c r="B228" s="73">
        <v>2</v>
      </c>
    </row>
    <row r="229" spans="1:2">
      <c r="A229" s="72" t="s">
        <v>2024</v>
      </c>
      <c r="B229" s="73">
        <v>2</v>
      </c>
    </row>
    <row r="230" spans="1:2">
      <c r="A230" s="72" t="s">
        <v>2028</v>
      </c>
      <c r="B230" s="73">
        <v>1</v>
      </c>
    </row>
    <row r="231" spans="1:2">
      <c r="A231" s="72" t="s">
        <v>548</v>
      </c>
      <c r="B231" s="73">
        <v>3</v>
      </c>
    </row>
    <row r="232" spans="1:2">
      <c r="A232" s="72" t="s">
        <v>197</v>
      </c>
      <c r="B232" s="73">
        <v>3</v>
      </c>
    </row>
    <row r="233" spans="1:2">
      <c r="A233" s="72" t="s">
        <v>2032</v>
      </c>
      <c r="B233" s="73">
        <v>5</v>
      </c>
    </row>
    <row r="234" spans="1:2">
      <c r="A234" s="72" t="s">
        <v>2039</v>
      </c>
      <c r="B234" s="73">
        <v>1</v>
      </c>
    </row>
    <row r="235" spans="1:2">
      <c r="A235" s="72" t="s">
        <v>2041</v>
      </c>
      <c r="B235" s="73">
        <v>4</v>
      </c>
    </row>
    <row r="236" spans="1:2">
      <c r="A236" s="72" t="s">
        <v>2047</v>
      </c>
      <c r="B236" s="73">
        <v>1</v>
      </c>
    </row>
    <row r="237" spans="1:2">
      <c r="A237" s="72" t="s">
        <v>2049</v>
      </c>
      <c r="B237" s="73">
        <v>1</v>
      </c>
    </row>
    <row r="238" spans="1:2">
      <c r="A238" s="72" t="s">
        <v>190</v>
      </c>
      <c r="B238" s="73">
        <v>4</v>
      </c>
    </row>
    <row r="239" spans="1:2">
      <c r="A239" s="72" t="s">
        <v>1892</v>
      </c>
      <c r="B239" s="73">
        <v>1</v>
      </c>
    </row>
    <row r="240" spans="1:2">
      <c r="A240" s="72" t="s">
        <v>32</v>
      </c>
      <c r="B240" s="73">
        <v>24</v>
      </c>
    </row>
    <row r="241" spans="1:2">
      <c r="A241" s="72" t="s">
        <v>191</v>
      </c>
      <c r="B241" s="73">
        <v>5</v>
      </c>
    </row>
    <row r="242" spans="1:2">
      <c r="A242" s="72" t="s">
        <v>1925</v>
      </c>
      <c r="B242" s="73">
        <v>1</v>
      </c>
    </row>
    <row r="243" spans="1:2">
      <c r="A243" s="72" t="s">
        <v>550</v>
      </c>
      <c r="B243" s="73">
        <v>1</v>
      </c>
    </row>
    <row r="244" spans="1:2">
      <c r="A244" s="72" t="s">
        <v>215</v>
      </c>
      <c r="B244" s="73">
        <v>6</v>
      </c>
    </row>
    <row r="245" spans="1:2">
      <c r="A245" s="72" t="s">
        <v>569</v>
      </c>
      <c r="B245" s="73">
        <v>1</v>
      </c>
    </row>
    <row r="246" spans="1:2">
      <c r="A246" s="72" t="s">
        <v>147</v>
      </c>
      <c r="B246" s="73">
        <v>1</v>
      </c>
    </row>
    <row r="247" spans="1:2">
      <c r="A247" s="72" t="s">
        <v>2130</v>
      </c>
      <c r="B247" s="73">
        <v>6</v>
      </c>
    </row>
    <row r="248" spans="1:2">
      <c r="A248" s="72" t="s">
        <v>2138</v>
      </c>
      <c r="B248" s="73">
        <v>2</v>
      </c>
    </row>
    <row r="249" spans="1:2">
      <c r="A249" s="72" t="s">
        <v>2142</v>
      </c>
      <c r="B249" s="73">
        <v>1</v>
      </c>
    </row>
    <row r="250" spans="1:2">
      <c r="A250" s="72" t="s">
        <v>572</v>
      </c>
      <c r="B250" s="73">
        <v>1</v>
      </c>
    </row>
    <row r="251" spans="1:2">
      <c r="A251" s="72" t="s">
        <v>2144</v>
      </c>
      <c r="B251" s="73">
        <v>1</v>
      </c>
    </row>
    <row r="252" spans="1:2">
      <c r="A252" s="72" t="s">
        <v>202</v>
      </c>
      <c r="B252" s="73">
        <v>7</v>
      </c>
    </row>
    <row r="253" spans="1:2">
      <c r="A253" s="72" t="s">
        <v>17</v>
      </c>
      <c r="B253" s="73">
        <v>11</v>
      </c>
    </row>
    <row r="254" spans="1:2">
      <c r="A254" s="72" t="s">
        <v>15</v>
      </c>
      <c r="B254" s="73">
        <v>25</v>
      </c>
    </row>
    <row r="255" spans="1:2">
      <c r="A255" s="72" t="s">
        <v>559</v>
      </c>
      <c r="B255" s="73">
        <v>2</v>
      </c>
    </row>
    <row r="256" spans="1:2">
      <c r="A256" s="72" t="s">
        <v>211</v>
      </c>
      <c r="B256" s="73">
        <v>4</v>
      </c>
    </row>
    <row r="257" spans="1:2">
      <c r="A257" s="72" t="s">
        <v>94</v>
      </c>
      <c r="B257" s="73">
        <v>17</v>
      </c>
    </row>
    <row r="258" spans="1:2">
      <c r="A258" s="72" t="s">
        <v>205</v>
      </c>
      <c r="B258" s="73">
        <v>4</v>
      </c>
    </row>
    <row r="259" spans="1:2">
      <c r="A259" s="72" t="s">
        <v>2121</v>
      </c>
      <c r="B259" s="73">
        <v>1</v>
      </c>
    </row>
    <row r="260" spans="1:2">
      <c r="A260" s="74" t="s">
        <v>3063</v>
      </c>
      <c r="B260" s="75">
        <v>922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FB414F-4143-0743-BA66-BE654C9AB084}">
  <dimension ref="B2:AG163"/>
  <sheetViews>
    <sheetView topLeftCell="A41" zoomScale="80" zoomScaleNormal="80" zoomScalePageLayoutView="80" workbookViewId="0">
      <selection activeCell="B22" sqref="B22:E39"/>
    </sheetView>
  </sheetViews>
  <sheetFormatPr baseColWidth="10" defaultRowHeight="15"/>
  <sheetData>
    <row r="2" spans="2:6">
      <c r="B2" s="76" t="s">
        <v>220</v>
      </c>
      <c r="C2" s="76" t="s">
        <v>227</v>
      </c>
      <c r="D2" s="76" t="s">
        <v>3244</v>
      </c>
      <c r="E2" s="76" t="s">
        <v>225</v>
      </c>
      <c r="F2" s="76" t="s">
        <v>3243</v>
      </c>
    </row>
    <row r="3" spans="2:6">
      <c r="B3" s="77" t="s">
        <v>744</v>
      </c>
      <c r="C3" s="78">
        <v>11</v>
      </c>
      <c r="D3" s="78">
        <v>43</v>
      </c>
      <c r="E3" s="78">
        <v>54</v>
      </c>
      <c r="F3">
        <f>E3-D3</f>
        <v>11</v>
      </c>
    </row>
    <row r="4" spans="2:6">
      <c r="B4" s="77" t="s">
        <v>745</v>
      </c>
      <c r="C4" s="78">
        <v>4</v>
      </c>
      <c r="D4" s="78">
        <v>5</v>
      </c>
      <c r="E4" s="78">
        <v>7</v>
      </c>
      <c r="F4">
        <f t="shared" ref="F4:F20" si="0">E4-D4</f>
        <v>2</v>
      </c>
    </row>
    <row r="5" spans="2:6">
      <c r="B5" s="77" t="s">
        <v>746</v>
      </c>
      <c r="C5" s="78">
        <v>10</v>
      </c>
      <c r="D5" s="78">
        <v>19</v>
      </c>
      <c r="E5" s="78">
        <v>31</v>
      </c>
      <c r="F5">
        <f t="shared" si="0"/>
        <v>12</v>
      </c>
    </row>
    <row r="6" spans="2:6">
      <c r="B6" s="77" t="s">
        <v>747</v>
      </c>
      <c r="C6" s="78">
        <v>7</v>
      </c>
      <c r="D6" s="78">
        <v>15</v>
      </c>
      <c r="E6" s="78">
        <v>16</v>
      </c>
      <c r="F6">
        <f t="shared" si="0"/>
        <v>1</v>
      </c>
    </row>
    <row r="7" spans="2:6">
      <c r="B7" s="77" t="s">
        <v>748</v>
      </c>
      <c r="C7" s="78">
        <v>8</v>
      </c>
      <c r="D7" s="78">
        <v>26</v>
      </c>
      <c r="E7" s="78">
        <v>36</v>
      </c>
      <c r="F7">
        <f t="shared" si="0"/>
        <v>10</v>
      </c>
    </row>
    <row r="8" spans="2:6">
      <c r="B8" s="77" t="s">
        <v>749</v>
      </c>
      <c r="C8" s="78">
        <v>6</v>
      </c>
      <c r="D8" s="78">
        <v>24</v>
      </c>
      <c r="E8" s="78">
        <v>35</v>
      </c>
      <c r="F8">
        <f t="shared" si="0"/>
        <v>11</v>
      </c>
    </row>
    <row r="9" spans="2:6">
      <c r="B9" s="77" t="s">
        <v>750</v>
      </c>
      <c r="C9" s="78">
        <v>15</v>
      </c>
      <c r="D9" s="78">
        <v>27</v>
      </c>
      <c r="E9" s="78">
        <v>31</v>
      </c>
      <c r="F9">
        <f t="shared" si="0"/>
        <v>4</v>
      </c>
    </row>
    <row r="10" spans="2:6">
      <c r="B10" s="77" t="s">
        <v>751</v>
      </c>
      <c r="C10" s="78">
        <v>7</v>
      </c>
      <c r="D10" s="78">
        <v>13</v>
      </c>
      <c r="E10" s="78">
        <v>21</v>
      </c>
      <c r="F10">
        <f t="shared" si="0"/>
        <v>8</v>
      </c>
    </row>
    <row r="11" spans="2:6">
      <c r="B11" s="77" t="s">
        <v>752</v>
      </c>
      <c r="C11" s="78">
        <v>4</v>
      </c>
      <c r="D11" s="78">
        <v>11</v>
      </c>
      <c r="E11" s="78">
        <v>14</v>
      </c>
      <c r="F11">
        <f t="shared" si="0"/>
        <v>3</v>
      </c>
    </row>
    <row r="12" spans="2:6">
      <c r="B12" s="77" t="s">
        <v>753</v>
      </c>
      <c r="C12" s="78">
        <v>4</v>
      </c>
      <c r="D12" s="78">
        <v>10</v>
      </c>
      <c r="E12" s="78">
        <v>12</v>
      </c>
      <c r="F12">
        <f t="shared" si="0"/>
        <v>2</v>
      </c>
    </row>
    <row r="13" spans="2:6">
      <c r="B13" s="77" t="s">
        <v>754</v>
      </c>
      <c r="C13" s="78">
        <v>10</v>
      </c>
      <c r="D13" s="78">
        <v>20</v>
      </c>
      <c r="E13" s="78">
        <v>27</v>
      </c>
      <c r="F13">
        <f t="shared" si="0"/>
        <v>7</v>
      </c>
    </row>
    <row r="14" spans="2:6">
      <c r="B14" s="77" t="s">
        <v>755</v>
      </c>
      <c r="C14" s="78">
        <v>3</v>
      </c>
      <c r="D14" s="78">
        <v>6</v>
      </c>
      <c r="E14" s="78">
        <v>6</v>
      </c>
      <c r="F14">
        <f t="shared" si="0"/>
        <v>0</v>
      </c>
    </row>
    <row r="15" spans="2:6">
      <c r="B15" s="77" t="s">
        <v>756</v>
      </c>
      <c r="C15" s="78">
        <v>8</v>
      </c>
      <c r="D15" s="78">
        <v>9</v>
      </c>
      <c r="E15" s="78">
        <v>10</v>
      </c>
      <c r="F15">
        <f t="shared" si="0"/>
        <v>1</v>
      </c>
    </row>
    <row r="16" spans="2:6">
      <c r="B16" s="77" t="s">
        <v>757</v>
      </c>
      <c r="C16" s="78">
        <v>4</v>
      </c>
      <c r="D16" s="78">
        <v>10</v>
      </c>
      <c r="E16" s="78">
        <v>12</v>
      </c>
      <c r="F16">
        <f t="shared" si="0"/>
        <v>2</v>
      </c>
    </row>
    <row r="17" spans="2:6">
      <c r="B17" s="77" t="s">
        <v>758</v>
      </c>
      <c r="C17" s="78">
        <v>7</v>
      </c>
      <c r="D17" s="78">
        <v>22</v>
      </c>
      <c r="E17" s="78">
        <v>26</v>
      </c>
      <c r="F17">
        <f t="shared" si="0"/>
        <v>4</v>
      </c>
    </row>
    <row r="18" spans="2:6">
      <c r="B18" s="77" t="s">
        <v>759</v>
      </c>
      <c r="C18" s="78">
        <v>10</v>
      </c>
      <c r="D18" s="78">
        <v>31</v>
      </c>
      <c r="E18" s="78">
        <v>38</v>
      </c>
      <c r="F18">
        <f t="shared" si="0"/>
        <v>7</v>
      </c>
    </row>
    <row r="19" spans="2:6">
      <c r="B19" s="77" t="s">
        <v>760</v>
      </c>
      <c r="C19" s="78">
        <v>7</v>
      </c>
      <c r="D19" s="78">
        <v>28</v>
      </c>
      <c r="E19" s="78">
        <v>39</v>
      </c>
      <c r="F19">
        <f t="shared" si="0"/>
        <v>11</v>
      </c>
    </row>
    <row r="20" spans="2:6">
      <c r="B20" s="79" t="s">
        <v>3064</v>
      </c>
      <c r="C20" s="80">
        <f>SUM(C3:C19)</f>
        <v>125</v>
      </c>
      <c r="D20" s="80">
        <f t="shared" ref="D20:E20" si="1">SUM(D3:D19)</f>
        <v>319</v>
      </c>
      <c r="E20" s="80">
        <f t="shared" si="1"/>
        <v>415</v>
      </c>
      <c r="F20">
        <f t="shared" si="0"/>
        <v>96</v>
      </c>
    </row>
    <row r="22" spans="2:6">
      <c r="B22" s="76" t="s">
        <v>220</v>
      </c>
      <c r="C22" s="76" t="s">
        <v>227</v>
      </c>
      <c r="D22" s="76" t="s">
        <v>3244</v>
      </c>
      <c r="E22" s="76" t="s">
        <v>225</v>
      </c>
    </row>
    <row r="23" spans="2:6">
      <c r="B23" s="77" t="s">
        <v>744</v>
      </c>
      <c r="C23" s="116">
        <f>C3/$C$20</f>
        <v>8.7999999999999995E-2</v>
      </c>
      <c r="D23" s="116">
        <f>D3/$D$20</f>
        <v>0.13479623824451412</v>
      </c>
      <c r="E23" s="116">
        <f>E3/$E$20</f>
        <v>0.13012048192771083</v>
      </c>
    </row>
    <row r="24" spans="2:6">
      <c r="B24" s="77" t="s">
        <v>745</v>
      </c>
      <c r="C24" s="116">
        <f t="shared" ref="C24:C39" si="2">C4/$C$20</f>
        <v>3.2000000000000001E-2</v>
      </c>
      <c r="D24" s="116">
        <f t="shared" ref="D24:D39" si="3">D4/$D$20</f>
        <v>1.5673981191222569E-2</v>
      </c>
      <c r="E24" s="116">
        <f t="shared" ref="E24:E39" si="4">E4/$E$20</f>
        <v>1.6867469879518072E-2</v>
      </c>
    </row>
    <row r="25" spans="2:6">
      <c r="B25" s="77" t="s">
        <v>746</v>
      </c>
      <c r="C25" s="116">
        <f t="shared" si="2"/>
        <v>0.08</v>
      </c>
      <c r="D25" s="116">
        <f t="shared" si="3"/>
        <v>5.9561128526645767E-2</v>
      </c>
      <c r="E25" s="116">
        <f t="shared" si="4"/>
        <v>7.4698795180722893E-2</v>
      </c>
    </row>
    <row r="26" spans="2:6">
      <c r="B26" s="77" t="s">
        <v>747</v>
      </c>
      <c r="C26" s="116">
        <f t="shared" si="2"/>
        <v>5.6000000000000001E-2</v>
      </c>
      <c r="D26" s="116">
        <f t="shared" si="3"/>
        <v>4.7021943573667714E-2</v>
      </c>
      <c r="E26" s="116">
        <f t="shared" si="4"/>
        <v>3.8554216867469883E-2</v>
      </c>
    </row>
    <row r="27" spans="2:6">
      <c r="B27" s="77" t="s">
        <v>748</v>
      </c>
      <c r="C27" s="116">
        <f t="shared" si="2"/>
        <v>6.4000000000000001E-2</v>
      </c>
      <c r="D27" s="116">
        <f t="shared" si="3"/>
        <v>8.1504702194357362E-2</v>
      </c>
      <c r="E27" s="116">
        <f t="shared" si="4"/>
        <v>8.6746987951807228E-2</v>
      </c>
    </row>
    <row r="28" spans="2:6">
      <c r="B28" s="77" t="s">
        <v>749</v>
      </c>
      <c r="C28" s="116">
        <f t="shared" si="2"/>
        <v>4.8000000000000001E-2</v>
      </c>
      <c r="D28" s="116">
        <f t="shared" si="3"/>
        <v>7.5235109717868343E-2</v>
      </c>
      <c r="E28" s="116">
        <f t="shared" si="4"/>
        <v>8.4337349397590355E-2</v>
      </c>
    </row>
    <row r="29" spans="2:6">
      <c r="B29" s="77" t="s">
        <v>750</v>
      </c>
      <c r="C29" s="116">
        <f t="shared" si="2"/>
        <v>0.12</v>
      </c>
      <c r="D29" s="116">
        <f t="shared" si="3"/>
        <v>8.4639498432601878E-2</v>
      </c>
      <c r="E29" s="116">
        <f t="shared" si="4"/>
        <v>7.4698795180722893E-2</v>
      </c>
    </row>
    <row r="30" spans="2:6">
      <c r="B30" s="77" t="s">
        <v>751</v>
      </c>
      <c r="C30" s="116">
        <f t="shared" si="2"/>
        <v>5.6000000000000001E-2</v>
      </c>
      <c r="D30" s="116">
        <f t="shared" si="3"/>
        <v>4.0752351097178681E-2</v>
      </c>
      <c r="E30" s="116">
        <f t="shared" si="4"/>
        <v>5.0602409638554217E-2</v>
      </c>
    </row>
    <row r="31" spans="2:6">
      <c r="B31" s="77" t="s">
        <v>752</v>
      </c>
      <c r="C31" s="116">
        <f t="shared" si="2"/>
        <v>3.2000000000000001E-2</v>
      </c>
      <c r="D31" s="116">
        <f t="shared" si="3"/>
        <v>3.4482758620689655E-2</v>
      </c>
      <c r="E31" s="116">
        <f t="shared" si="4"/>
        <v>3.3734939759036145E-2</v>
      </c>
    </row>
    <row r="32" spans="2:6">
      <c r="B32" s="77" t="s">
        <v>753</v>
      </c>
      <c r="C32" s="116">
        <f t="shared" si="2"/>
        <v>3.2000000000000001E-2</v>
      </c>
      <c r="D32" s="116">
        <f t="shared" si="3"/>
        <v>3.1347962382445138E-2</v>
      </c>
      <c r="E32" s="116">
        <f t="shared" si="4"/>
        <v>2.891566265060241E-2</v>
      </c>
    </row>
    <row r="33" spans="2:20">
      <c r="B33" s="77" t="s">
        <v>754</v>
      </c>
      <c r="C33" s="116">
        <f t="shared" si="2"/>
        <v>0.08</v>
      </c>
      <c r="D33" s="116">
        <f t="shared" si="3"/>
        <v>6.2695924764890276E-2</v>
      </c>
      <c r="E33" s="116">
        <f t="shared" si="4"/>
        <v>6.5060240963855417E-2</v>
      </c>
    </row>
    <row r="34" spans="2:20">
      <c r="B34" s="77" t="s">
        <v>755</v>
      </c>
      <c r="C34" s="116">
        <f t="shared" si="2"/>
        <v>2.4E-2</v>
      </c>
      <c r="D34" s="116">
        <f t="shared" si="3"/>
        <v>1.8808777429467086E-2</v>
      </c>
      <c r="E34" s="116">
        <f t="shared" si="4"/>
        <v>1.4457831325301205E-2</v>
      </c>
    </row>
    <row r="35" spans="2:20">
      <c r="B35" s="77" t="s">
        <v>756</v>
      </c>
      <c r="C35" s="116">
        <f t="shared" si="2"/>
        <v>6.4000000000000001E-2</v>
      </c>
      <c r="D35" s="116">
        <f t="shared" si="3"/>
        <v>2.8213166144200628E-2</v>
      </c>
      <c r="E35" s="116">
        <f t="shared" si="4"/>
        <v>2.4096385542168676E-2</v>
      </c>
    </row>
    <row r="36" spans="2:20">
      <c r="B36" s="77" t="s">
        <v>757</v>
      </c>
      <c r="C36" s="116">
        <f t="shared" si="2"/>
        <v>3.2000000000000001E-2</v>
      </c>
      <c r="D36" s="116">
        <f t="shared" si="3"/>
        <v>3.1347962382445138E-2</v>
      </c>
      <c r="E36" s="116">
        <f t="shared" si="4"/>
        <v>2.891566265060241E-2</v>
      </c>
    </row>
    <row r="37" spans="2:20">
      <c r="B37" s="77" t="s">
        <v>758</v>
      </c>
      <c r="C37" s="116">
        <f t="shared" si="2"/>
        <v>5.6000000000000001E-2</v>
      </c>
      <c r="D37" s="116">
        <f t="shared" si="3"/>
        <v>6.8965517241379309E-2</v>
      </c>
      <c r="E37" s="116">
        <f t="shared" si="4"/>
        <v>6.2650602409638559E-2</v>
      </c>
    </row>
    <row r="38" spans="2:20">
      <c r="B38" s="77" t="s">
        <v>759</v>
      </c>
      <c r="C38" s="116">
        <f t="shared" si="2"/>
        <v>0.08</v>
      </c>
      <c r="D38" s="116">
        <f t="shared" si="3"/>
        <v>9.7178683385579931E-2</v>
      </c>
      <c r="E38" s="116">
        <f t="shared" si="4"/>
        <v>9.1566265060240959E-2</v>
      </c>
    </row>
    <row r="39" spans="2:20">
      <c r="B39" s="77" t="s">
        <v>760</v>
      </c>
      <c r="C39" s="116">
        <f t="shared" si="2"/>
        <v>5.6000000000000001E-2</v>
      </c>
      <c r="D39" s="116">
        <f t="shared" si="3"/>
        <v>8.7774294670846395E-2</v>
      </c>
      <c r="E39" s="116">
        <f t="shared" si="4"/>
        <v>9.3975903614457831E-2</v>
      </c>
    </row>
    <row r="40" spans="2:20">
      <c r="B40" s="79" t="s">
        <v>3064</v>
      </c>
      <c r="C40" s="80">
        <f>SUM(C23:C39)</f>
        <v>1</v>
      </c>
      <c r="D40" s="80">
        <f t="shared" ref="D40:E40" si="5">SUM(D23:D39)</f>
        <v>0.99999999999999989</v>
      </c>
      <c r="E40" s="80">
        <f t="shared" si="5"/>
        <v>1</v>
      </c>
      <c r="S40" s="76" t="s">
        <v>220</v>
      </c>
      <c r="T40" s="76" t="s">
        <v>3243</v>
      </c>
    </row>
    <row r="41" spans="2:20">
      <c r="S41" s="77" t="s">
        <v>746</v>
      </c>
      <c r="T41">
        <v>12</v>
      </c>
    </row>
    <row r="42" spans="2:20">
      <c r="S42" s="77" t="s">
        <v>744</v>
      </c>
      <c r="T42">
        <v>11</v>
      </c>
    </row>
    <row r="43" spans="2:20">
      <c r="S43" s="77" t="s">
        <v>749</v>
      </c>
      <c r="T43">
        <v>11</v>
      </c>
    </row>
    <row r="44" spans="2:20">
      <c r="S44" s="77" t="s">
        <v>760</v>
      </c>
      <c r="T44">
        <v>11</v>
      </c>
    </row>
    <row r="45" spans="2:20">
      <c r="S45" s="77" t="s">
        <v>748</v>
      </c>
      <c r="T45">
        <v>10</v>
      </c>
    </row>
    <row r="46" spans="2:20">
      <c r="S46" s="77" t="s">
        <v>751</v>
      </c>
      <c r="T46">
        <v>8</v>
      </c>
    </row>
    <row r="47" spans="2:20">
      <c r="S47" s="77" t="s">
        <v>754</v>
      </c>
      <c r="T47">
        <v>7</v>
      </c>
    </row>
    <row r="48" spans="2:20">
      <c r="S48" s="77" t="s">
        <v>759</v>
      </c>
      <c r="T48">
        <v>7</v>
      </c>
    </row>
    <row r="49" spans="19:20">
      <c r="S49" s="77" t="s">
        <v>750</v>
      </c>
      <c r="T49">
        <v>4</v>
      </c>
    </row>
    <row r="50" spans="19:20">
      <c r="S50" s="77" t="s">
        <v>758</v>
      </c>
      <c r="T50">
        <v>4</v>
      </c>
    </row>
    <row r="51" spans="19:20">
      <c r="S51" s="77" t="s">
        <v>752</v>
      </c>
      <c r="T51">
        <v>3</v>
      </c>
    </row>
    <row r="52" spans="19:20">
      <c r="S52" s="77" t="s">
        <v>745</v>
      </c>
      <c r="T52">
        <v>2</v>
      </c>
    </row>
    <row r="53" spans="19:20">
      <c r="S53" s="77" t="s">
        <v>753</v>
      </c>
      <c r="T53">
        <v>2</v>
      </c>
    </row>
    <row r="54" spans="19:20">
      <c r="S54" s="77" t="s">
        <v>757</v>
      </c>
      <c r="T54">
        <v>2</v>
      </c>
    </row>
    <row r="55" spans="19:20">
      <c r="S55" s="77" t="s">
        <v>747</v>
      </c>
      <c r="T55">
        <v>1</v>
      </c>
    </row>
    <row r="56" spans="19:20">
      <c r="S56" s="77" t="s">
        <v>756</v>
      </c>
      <c r="T56">
        <v>1</v>
      </c>
    </row>
    <row r="57" spans="19:20">
      <c r="S57" s="77" t="s">
        <v>755</v>
      </c>
      <c r="T57">
        <v>0</v>
      </c>
    </row>
    <row r="88" spans="25:33">
      <c r="Y88" s="100" t="s">
        <v>3232</v>
      </c>
      <c r="Z88" s="100" t="s">
        <v>3065</v>
      </c>
      <c r="AA88" s="101"/>
      <c r="AB88" s="101"/>
      <c r="AC88" s="101"/>
      <c r="AD88" s="101"/>
      <c r="AE88" s="101"/>
      <c r="AF88" s="101"/>
      <c r="AG88" s="102"/>
    </row>
    <row r="89" spans="25:33">
      <c r="Y89" s="100" t="s">
        <v>3062</v>
      </c>
      <c r="Z89" s="100" t="s">
        <v>3072</v>
      </c>
      <c r="AA89" s="103" t="s">
        <v>3074</v>
      </c>
      <c r="AB89" s="103" t="s">
        <v>3112</v>
      </c>
      <c r="AC89" s="103" t="s">
        <v>3080</v>
      </c>
      <c r="AD89" s="103" t="s">
        <v>3147</v>
      </c>
      <c r="AE89" s="103" t="s">
        <v>3085</v>
      </c>
      <c r="AF89" s="103" t="s">
        <v>3077</v>
      </c>
      <c r="AG89" s="104" t="s">
        <v>3063</v>
      </c>
    </row>
    <row r="90" spans="25:33">
      <c r="Y90" s="105" t="s">
        <v>744</v>
      </c>
      <c r="Z90" s="106">
        <v>2</v>
      </c>
      <c r="AA90" s="107">
        <v>4</v>
      </c>
      <c r="AB90" s="107"/>
      <c r="AC90" s="107">
        <v>2</v>
      </c>
      <c r="AD90" s="107"/>
      <c r="AE90" s="107">
        <v>2</v>
      </c>
      <c r="AF90" s="107">
        <v>1</v>
      </c>
      <c r="AG90" s="108">
        <v>11</v>
      </c>
    </row>
    <row r="91" spans="25:33">
      <c r="Y91" s="109" t="s">
        <v>745</v>
      </c>
      <c r="Z91" s="110">
        <v>4</v>
      </c>
      <c r="AA91" s="81"/>
      <c r="AB91" s="81"/>
      <c r="AC91" s="81"/>
      <c r="AD91" s="81"/>
      <c r="AE91" s="81"/>
      <c r="AF91" s="81"/>
      <c r="AG91" s="111">
        <v>4</v>
      </c>
    </row>
    <row r="92" spans="25:33">
      <c r="Y92" s="109" t="s">
        <v>746</v>
      </c>
      <c r="Z92" s="110">
        <v>5</v>
      </c>
      <c r="AA92" s="81">
        <v>3</v>
      </c>
      <c r="AB92" s="81"/>
      <c r="AC92" s="81"/>
      <c r="AD92" s="81"/>
      <c r="AE92" s="81">
        <v>2</v>
      </c>
      <c r="AF92" s="81"/>
      <c r="AG92" s="111">
        <v>10</v>
      </c>
    </row>
    <row r="93" spans="25:33">
      <c r="Y93" s="109" t="s">
        <v>747</v>
      </c>
      <c r="Z93" s="110">
        <v>3</v>
      </c>
      <c r="AA93" s="81">
        <v>3</v>
      </c>
      <c r="AB93" s="81">
        <v>2</v>
      </c>
      <c r="AC93" s="81"/>
      <c r="AD93" s="81"/>
      <c r="AE93" s="81"/>
      <c r="AF93" s="81"/>
      <c r="AG93" s="111">
        <v>8</v>
      </c>
    </row>
    <row r="94" spans="25:33">
      <c r="Y94" s="109" t="s">
        <v>748</v>
      </c>
      <c r="Z94" s="110">
        <v>3</v>
      </c>
      <c r="AA94" s="81">
        <v>3</v>
      </c>
      <c r="AB94" s="81"/>
      <c r="AC94" s="81"/>
      <c r="AD94" s="81"/>
      <c r="AE94" s="81">
        <v>2</v>
      </c>
      <c r="AF94" s="81"/>
      <c r="AG94" s="111">
        <v>8</v>
      </c>
    </row>
    <row r="95" spans="25:33">
      <c r="Y95" s="109" t="s">
        <v>749</v>
      </c>
      <c r="Z95" s="110">
        <v>1</v>
      </c>
      <c r="AA95" s="81">
        <v>1</v>
      </c>
      <c r="AB95" s="81"/>
      <c r="AC95" s="81"/>
      <c r="AD95" s="81"/>
      <c r="AE95" s="81">
        <v>4</v>
      </c>
      <c r="AF95" s="81"/>
      <c r="AG95" s="111">
        <v>6</v>
      </c>
    </row>
    <row r="96" spans="25:33">
      <c r="Y96" s="109" t="s">
        <v>750</v>
      </c>
      <c r="Z96" s="110">
        <v>8</v>
      </c>
      <c r="AA96" s="81">
        <v>2</v>
      </c>
      <c r="AB96" s="81">
        <v>3</v>
      </c>
      <c r="AC96" s="81"/>
      <c r="AD96" s="81">
        <v>1</v>
      </c>
      <c r="AE96" s="81"/>
      <c r="AF96" s="81">
        <v>1</v>
      </c>
      <c r="AG96" s="111">
        <v>15</v>
      </c>
    </row>
    <row r="97" spans="25:33">
      <c r="Y97" s="109" t="s">
        <v>751</v>
      </c>
      <c r="Z97" s="110">
        <v>6</v>
      </c>
      <c r="AA97" s="81">
        <v>2</v>
      </c>
      <c r="AB97" s="81"/>
      <c r="AC97" s="81"/>
      <c r="AD97" s="81"/>
      <c r="AE97" s="81"/>
      <c r="AF97" s="81"/>
      <c r="AG97" s="111">
        <v>8</v>
      </c>
    </row>
    <row r="98" spans="25:33">
      <c r="Y98" s="109" t="s">
        <v>752</v>
      </c>
      <c r="Z98" s="110">
        <v>2</v>
      </c>
      <c r="AA98" s="81"/>
      <c r="AB98" s="81">
        <v>2</v>
      </c>
      <c r="AC98" s="81"/>
      <c r="AD98" s="81"/>
      <c r="AE98" s="81"/>
      <c r="AF98" s="81"/>
      <c r="AG98" s="111">
        <v>4</v>
      </c>
    </row>
    <row r="99" spans="25:33">
      <c r="Y99" s="109" t="s">
        <v>753</v>
      </c>
      <c r="Z99" s="110">
        <v>1</v>
      </c>
      <c r="AA99" s="81"/>
      <c r="AB99" s="81">
        <v>3</v>
      </c>
      <c r="AC99" s="81"/>
      <c r="AD99" s="81"/>
      <c r="AE99" s="81"/>
      <c r="AF99" s="81"/>
      <c r="AG99" s="111">
        <v>4</v>
      </c>
    </row>
    <row r="100" spans="25:33">
      <c r="Y100" s="109" t="s">
        <v>754</v>
      </c>
      <c r="Z100" s="110">
        <v>1</v>
      </c>
      <c r="AA100" s="81"/>
      <c r="AB100" s="81">
        <v>9</v>
      </c>
      <c r="AC100" s="81"/>
      <c r="AD100" s="81"/>
      <c r="AE100" s="81"/>
      <c r="AF100" s="81"/>
      <c r="AG100" s="111">
        <v>10</v>
      </c>
    </row>
    <row r="101" spans="25:33">
      <c r="Y101" s="109" t="s">
        <v>755</v>
      </c>
      <c r="Z101" s="110">
        <v>2</v>
      </c>
      <c r="AA101" s="81">
        <v>1</v>
      </c>
      <c r="AB101" s="81"/>
      <c r="AC101" s="81"/>
      <c r="AD101" s="81"/>
      <c r="AE101" s="81"/>
      <c r="AF101" s="81"/>
      <c r="AG101" s="111">
        <v>3</v>
      </c>
    </row>
    <row r="102" spans="25:33">
      <c r="Y102" s="109" t="s">
        <v>756</v>
      </c>
      <c r="Z102" s="110">
        <v>6</v>
      </c>
      <c r="AA102" s="81">
        <v>1</v>
      </c>
      <c r="AB102" s="81"/>
      <c r="AC102" s="81">
        <v>1</v>
      </c>
      <c r="AD102" s="81"/>
      <c r="AE102" s="81"/>
      <c r="AF102" s="81"/>
      <c r="AG102" s="111">
        <v>8</v>
      </c>
    </row>
    <row r="103" spans="25:33">
      <c r="Y103" s="109" t="s">
        <v>757</v>
      </c>
      <c r="Z103" s="110">
        <v>1</v>
      </c>
      <c r="AA103" s="81">
        <v>3</v>
      </c>
      <c r="AB103" s="81"/>
      <c r="AC103" s="81"/>
      <c r="AD103" s="81"/>
      <c r="AE103" s="81"/>
      <c r="AF103" s="81"/>
      <c r="AG103" s="111">
        <v>4</v>
      </c>
    </row>
    <row r="104" spans="25:33">
      <c r="Y104" s="109" t="s">
        <v>758</v>
      </c>
      <c r="Z104" s="110">
        <v>6</v>
      </c>
      <c r="AA104" s="81">
        <v>1</v>
      </c>
      <c r="AB104" s="81"/>
      <c r="AC104" s="81"/>
      <c r="AD104" s="81"/>
      <c r="AE104" s="81"/>
      <c r="AF104" s="81"/>
      <c r="AG104" s="111">
        <v>7</v>
      </c>
    </row>
    <row r="105" spans="25:33">
      <c r="Y105" s="109" t="s">
        <v>759</v>
      </c>
      <c r="Z105" s="110">
        <v>5</v>
      </c>
      <c r="AA105" s="81">
        <v>2</v>
      </c>
      <c r="AB105" s="81">
        <v>2</v>
      </c>
      <c r="AC105" s="81"/>
      <c r="AD105" s="81"/>
      <c r="AE105" s="81">
        <v>1</v>
      </c>
      <c r="AF105" s="81"/>
      <c r="AG105" s="111">
        <v>10</v>
      </c>
    </row>
    <row r="106" spans="25:33">
      <c r="Y106" s="109" t="s">
        <v>760</v>
      </c>
      <c r="Z106" s="110">
        <v>3</v>
      </c>
      <c r="AA106" s="81">
        <v>3</v>
      </c>
      <c r="AB106" s="81"/>
      <c r="AC106" s="81"/>
      <c r="AD106" s="81"/>
      <c r="AE106" s="81"/>
      <c r="AF106" s="81"/>
      <c r="AG106" s="111">
        <v>6</v>
      </c>
    </row>
    <row r="107" spans="25:33">
      <c r="Y107" s="112" t="s">
        <v>3063</v>
      </c>
      <c r="Z107" s="113">
        <v>59</v>
      </c>
      <c r="AA107" s="114">
        <v>29</v>
      </c>
      <c r="AB107" s="114">
        <v>21</v>
      </c>
      <c r="AC107" s="114">
        <v>3</v>
      </c>
      <c r="AD107" s="114">
        <v>1</v>
      </c>
      <c r="AE107" s="114">
        <v>11</v>
      </c>
      <c r="AF107" s="114">
        <v>2</v>
      </c>
      <c r="AG107" s="115">
        <v>126</v>
      </c>
    </row>
    <row r="156" spans="2:8">
      <c r="E156" t="s">
        <v>3233</v>
      </c>
      <c r="F156" t="s">
        <v>3234</v>
      </c>
      <c r="G156" t="s">
        <v>3235</v>
      </c>
    </row>
    <row r="157" spans="2:8" ht="16">
      <c r="B157" s="117" t="s">
        <v>3236</v>
      </c>
      <c r="C157" s="117"/>
      <c r="D157" s="117"/>
      <c r="G157">
        <f>IF(H157&gt;0,H157,0)</f>
        <v>906</v>
      </c>
      <c r="H157" s="50">
        <v>906</v>
      </c>
    </row>
    <row r="158" spans="2:8" ht="16">
      <c r="B158" s="117"/>
      <c r="C158" s="117"/>
      <c r="D158" s="117"/>
      <c r="E158">
        <f>E157+G157-F158</f>
        <v>415</v>
      </c>
      <c r="F158">
        <f t="shared" ref="F158:F162" si="6">IF(H158&lt;=0,-H158,0)</f>
        <v>491</v>
      </c>
      <c r="H158" s="50">
        <v>-491</v>
      </c>
    </row>
    <row r="159" spans="2:8" ht="16">
      <c r="B159" s="117" t="s">
        <v>3237</v>
      </c>
      <c r="C159" s="117"/>
      <c r="D159" s="117"/>
      <c r="G159">
        <f t="shared" ref="G159:G163" si="7">IF(H159&gt;0,H159,0)</f>
        <v>415</v>
      </c>
      <c r="H159" s="50">
        <v>415</v>
      </c>
    </row>
    <row r="160" spans="2:8" ht="16">
      <c r="B160" s="117"/>
      <c r="C160" s="117"/>
      <c r="D160" s="117"/>
      <c r="E160">
        <f t="shared" ref="E160:E162" si="8">E159+G159-F160</f>
        <v>319</v>
      </c>
      <c r="F160">
        <f t="shared" si="6"/>
        <v>96</v>
      </c>
      <c r="H160" s="50">
        <f>-1*(H159-H161)</f>
        <v>-96</v>
      </c>
    </row>
    <row r="161" spans="2:8" ht="16">
      <c r="B161" s="117" t="s">
        <v>3238</v>
      </c>
      <c r="C161" s="117"/>
      <c r="D161" s="117"/>
      <c r="G161">
        <f t="shared" si="7"/>
        <v>319</v>
      </c>
      <c r="H161" s="50">
        <v>319</v>
      </c>
    </row>
    <row r="162" spans="2:8" ht="16">
      <c r="B162" s="117"/>
      <c r="C162" s="117"/>
      <c r="D162" s="117"/>
      <c r="E162">
        <f t="shared" si="8"/>
        <v>125</v>
      </c>
      <c r="F162">
        <f t="shared" si="6"/>
        <v>194</v>
      </c>
      <c r="H162" s="50">
        <f>-1*(H161-H163)</f>
        <v>-194</v>
      </c>
    </row>
    <row r="163" spans="2:8" ht="16">
      <c r="B163" s="117" t="s">
        <v>3239</v>
      </c>
      <c r="C163" s="117"/>
      <c r="D163" s="117"/>
      <c r="G163">
        <f t="shared" si="7"/>
        <v>125</v>
      </c>
      <c r="H163" s="50">
        <v>125</v>
      </c>
    </row>
  </sheetData>
  <sortState ref="S41:T57">
    <sortCondition descending="1" ref="T47"/>
  </sortState>
  <mergeCells count="7">
    <mergeCell ref="B161:D161"/>
    <mergeCell ref="B162:D162"/>
    <mergeCell ref="B163:D163"/>
    <mergeCell ref="B157:D157"/>
    <mergeCell ref="B158:D158"/>
    <mergeCell ref="B159:D159"/>
    <mergeCell ref="B160:D160"/>
  </mergeCells>
  <pageMargins left="0.7" right="0.7" top="0.75" bottom="0.75" header="0.3" footer="0.3"/>
  <pageSetup orientation="portrait" horizontalDpi="0" verticalDpi="0"/>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47FE7B-CF5A-A249-954F-BD16338622D3}">
  <dimension ref="A1:U907"/>
  <sheetViews>
    <sheetView workbookViewId="0">
      <selection activeCell="P4" sqref="P4"/>
    </sheetView>
  </sheetViews>
  <sheetFormatPr baseColWidth="10" defaultRowHeight="15"/>
  <cols>
    <col min="1" max="1" width="17.33203125" bestFit="1" customWidth="1"/>
    <col min="2" max="2" width="22" bestFit="1" customWidth="1"/>
    <col min="3" max="3" width="4.1640625" bestFit="1" customWidth="1"/>
    <col min="4" max="4" width="22.33203125" bestFit="1" customWidth="1"/>
    <col min="5" max="5" width="22" bestFit="1" customWidth="1"/>
    <col min="6" max="6" width="4.1640625" bestFit="1" customWidth="1"/>
    <col min="7" max="7" width="3.1640625" style="65" customWidth="1"/>
    <col min="9" max="9" width="20.5" bestFit="1" customWidth="1"/>
    <col min="10" max="10" width="22" bestFit="1" customWidth="1"/>
    <col min="11" max="11" width="4.1640625" bestFit="1" customWidth="1"/>
    <col min="12" max="12" width="25.5" bestFit="1" customWidth="1"/>
    <col min="13" max="13" width="22" bestFit="1" customWidth="1"/>
    <col min="14" max="14" width="4.1640625" bestFit="1" customWidth="1"/>
    <col min="15" max="15" width="3.1640625" style="65" customWidth="1"/>
    <col min="17" max="17" width="12.83203125" bestFit="1" customWidth="1"/>
    <col min="18" max="18" width="8" bestFit="1" customWidth="1"/>
    <col min="20" max="20" width="17.83203125" bestFit="1" customWidth="1"/>
  </cols>
  <sheetData>
    <row r="1" spans="1:21">
      <c r="A1" s="6" t="s">
        <v>2564</v>
      </c>
      <c r="B1" s="6" t="s">
        <v>2562</v>
      </c>
      <c r="C1" s="66">
        <f>COUNTA(A2:A1000)</f>
        <v>343</v>
      </c>
      <c r="D1" s="6" t="s">
        <v>2565</v>
      </c>
      <c r="E1" s="6" t="s">
        <v>2563</v>
      </c>
      <c r="F1" s="66">
        <f>COUNTA(D2:D1000)</f>
        <v>415</v>
      </c>
      <c r="I1" s="6" t="s">
        <v>2566</v>
      </c>
      <c r="J1" s="6" t="s">
        <v>2562</v>
      </c>
      <c r="K1" s="66">
        <f>COUNTA(I2:I1000)</f>
        <v>261</v>
      </c>
      <c r="L1" s="6" t="s">
        <v>2567</v>
      </c>
      <c r="M1" s="6" t="s">
        <v>2563</v>
      </c>
      <c r="N1" s="67">
        <f>COUNTA(L2:L1000)</f>
        <v>319</v>
      </c>
      <c r="Q1" s="14" t="s">
        <v>3058</v>
      </c>
      <c r="R1" s="14" t="s">
        <v>3060</v>
      </c>
      <c r="T1" s="14" t="s">
        <v>3059</v>
      </c>
      <c r="U1" s="14" t="s">
        <v>3060</v>
      </c>
    </row>
    <row r="2" spans="1:21">
      <c r="A2" t="s">
        <v>2146</v>
      </c>
      <c r="B2" t="str">
        <f>VLOOKUP(A2,D:D,1,FALSE)</f>
        <v>AC-1-0</v>
      </c>
      <c r="D2" t="s">
        <v>2146</v>
      </c>
      <c r="E2" t="str">
        <f>VLOOKUP(D2,A:A,1,FALSE)</f>
        <v>AC-1-0</v>
      </c>
      <c r="I2" t="s">
        <v>2146</v>
      </c>
      <c r="J2" t="str">
        <f>VLOOKUP(I2,L:L,1,FALSE)</f>
        <v>AC-1-0</v>
      </c>
      <c r="L2" t="s">
        <v>2146</v>
      </c>
      <c r="M2" t="str">
        <f>VLOOKUP(L2,I:I,1,FALSE)</f>
        <v>AC-1-0</v>
      </c>
      <c r="Q2" s="64" t="s">
        <v>2603</v>
      </c>
      <c r="R2" t="e">
        <f t="shared" ref="R2:R65" si="0">VLOOKUP(Q2,T:T,1,FALSE)</f>
        <v>#N/A</v>
      </c>
      <c r="T2" t="s">
        <v>2146</v>
      </c>
      <c r="U2" t="str">
        <f>VLOOKUP(T2,Q:Q,1,FALSE)</f>
        <v>AC-1-0</v>
      </c>
    </row>
    <row r="3" spans="1:21">
      <c r="A3" t="s">
        <v>2147</v>
      </c>
      <c r="B3" t="str">
        <f t="shared" ref="B3:B66" si="1">VLOOKUP(A3,D:D,1,FALSE)</f>
        <v>AC-2-0</v>
      </c>
      <c r="D3" t="s">
        <v>2147</v>
      </c>
      <c r="E3" t="str">
        <f t="shared" ref="E3:E66" si="2">VLOOKUP(D3,A:A,1,FALSE)</f>
        <v>AC-2-0</v>
      </c>
      <c r="I3" t="s">
        <v>2147</v>
      </c>
      <c r="J3" t="str">
        <f t="shared" ref="J3:J66" si="3">VLOOKUP(I3,L:L,1,FALSE)</f>
        <v>AC-2-0</v>
      </c>
      <c r="L3" t="s">
        <v>2147</v>
      </c>
      <c r="M3" t="str">
        <f t="shared" ref="M3:M66" si="4">VLOOKUP(L3,I:I,1,FALSE)</f>
        <v>AC-2-0</v>
      </c>
      <c r="Q3" s="64" t="s">
        <v>2604</v>
      </c>
      <c r="R3" t="e">
        <f t="shared" si="0"/>
        <v>#N/A</v>
      </c>
      <c r="T3" t="s">
        <v>2147</v>
      </c>
      <c r="U3" t="str">
        <f t="shared" ref="U3:U66" si="5">VLOOKUP(T3,Q:Q,1,FALSE)</f>
        <v>AC-2-0</v>
      </c>
    </row>
    <row r="4" spans="1:21">
      <c r="A4" t="s">
        <v>2148</v>
      </c>
      <c r="B4" t="str">
        <f t="shared" si="1"/>
        <v>AC-2-1</v>
      </c>
      <c r="D4" t="s">
        <v>2148</v>
      </c>
      <c r="E4" t="str">
        <f t="shared" si="2"/>
        <v>AC-2-1</v>
      </c>
      <c r="I4" t="s">
        <v>2148</v>
      </c>
      <c r="J4" t="str">
        <f t="shared" si="3"/>
        <v>AC-2-1</v>
      </c>
      <c r="L4" t="s">
        <v>2148</v>
      </c>
      <c r="M4" t="str">
        <f t="shared" si="4"/>
        <v>AC-2-1</v>
      </c>
      <c r="Q4" s="64" t="s">
        <v>2605</v>
      </c>
      <c r="R4" t="e">
        <f t="shared" si="0"/>
        <v>#N/A</v>
      </c>
      <c r="T4" t="s">
        <v>2148</v>
      </c>
      <c r="U4" t="str">
        <f t="shared" si="5"/>
        <v>AC-2-1</v>
      </c>
    </row>
    <row r="5" spans="1:21">
      <c r="A5" t="s">
        <v>2149</v>
      </c>
      <c r="B5" t="str">
        <f t="shared" si="1"/>
        <v>AC-2-2</v>
      </c>
      <c r="D5" t="s">
        <v>2149</v>
      </c>
      <c r="E5" t="str">
        <f t="shared" si="2"/>
        <v>AC-2-2</v>
      </c>
      <c r="I5" t="s">
        <v>2149</v>
      </c>
      <c r="J5" t="str">
        <f t="shared" si="3"/>
        <v>AC-2-2</v>
      </c>
      <c r="L5" t="s">
        <v>2149</v>
      </c>
      <c r="M5" t="str">
        <f t="shared" si="4"/>
        <v>AC-2-2</v>
      </c>
      <c r="Q5" s="64" t="s">
        <v>2606</v>
      </c>
      <c r="R5" t="e">
        <f t="shared" si="0"/>
        <v>#N/A</v>
      </c>
      <c r="T5" t="s">
        <v>2149</v>
      </c>
      <c r="U5" t="str">
        <f t="shared" si="5"/>
        <v>AC-2-2</v>
      </c>
    </row>
    <row r="6" spans="1:21">
      <c r="A6" t="s">
        <v>2150</v>
      </c>
      <c r="B6" t="str">
        <f t="shared" si="1"/>
        <v>AC-2-3</v>
      </c>
      <c r="D6" t="s">
        <v>2150</v>
      </c>
      <c r="E6" t="str">
        <f t="shared" si="2"/>
        <v>AC-2-3</v>
      </c>
      <c r="I6" t="s">
        <v>2150</v>
      </c>
      <c r="J6" t="str">
        <f t="shared" si="3"/>
        <v>AC-2-3</v>
      </c>
      <c r="L6" t="s">
        <v>2150</v>
      </c>
      <c r="M6" t="str">
        <f t="shared" si="4"/>
        <v>AC-2-3</v>
      </c>
      <c r="Q6" s="64" t="s">
        <v>2607</v>
      </c>
      <c r="R6" t="e">
        <f t="shared" si="0"/>
        <v>#N/A</v>
      </c>
      <c r="T6" t="s">
        <v>2150</v>
      </c>
      <c r="U6" t="str">
        <f t="shared" si="5"/>
        <v>AC-2-3</v>
      </c>
    </row>
    <row r="7" spans="1:21">
      <c r="A7" t="s">
        <v>2151</v>
      </c>
      <c r="B7" t="str">
        <f t="shared" si="1"/>
        <v>AC-2-4</v>
      </c>
      <c r="D7" t="s">
        <v>2151</v>
      </c>
      <c r="E7" t="str">
        <f t="shared" si="2"/>
        <v>AC-2-4</v>
      </c>
      <c r="I7" t="s">
        <v>2151</v>
      </c>
      <c r="J7" t="str">
        <f t="shared" si="3"/>
        <v>AC-2-4</v>
      </c>
      <c r="L7" t="s">
        <v>2151</v>
      </c>
      <c r="M7" t="str">
        <f t="shared" si="4"/>
        <v>AC-2-4</v>
      </c>
      <c r="Q7" s="64" t="s">
        <v>2608</v>
      </c>
      <c r="R7" t="e">
        <f t="shared" si="0"/>
        <v>#N/A</v>
      </c>
      <c r="T7" t="s">
        <v>2151</v>
      </c>
      <c r="U7" t="str">
        <f t="shared" si="5"/>
        <v>AC-2-4</v>
      </c>
    </row>
    <row r="8" spans="1:21">
      <c r="A8" t="s">
        <v>2152</v>
      </c>
      <c r="B8" t="str">
        <f t="shared" si="1"/>
        <v>AC-2-5</v>
      </c>
      <c r="D8" t="s">
        <v>2152</v>
      </c>
      <c r="E8" t="str">
        <f t="shared" si="2"/>
        <v>AC-2-5</v>
      </c>
      <c r="I8" t="s">
        <v>2159</v>
      </c>
      <c r="J8" t="str">
        <f t="shared" si="3"/>
        <v>AC-3-0</v>
      </c>
      <c r="L8" t="s">
        <v>2152</v>
      </c>
      <c r="M8" t="e">
        <f t="shared" si="4"/>
        <v>#N/A</v>
      </c>
      <c r="Q8" s="64" t="s">
        <v>2610</v>
      </c>
      <c r="R8" t="e">
        <f t="shared" si="0"/>
        <v>#N/A</v>
      </c>
      <c r="T8" t="s">
        <v>2152</v>
      </c>
      <c r="U8" t="str">
        <f t="shared" si="5"/>
        <v>AC-2-5</v>
      </c>
    </row>
    <row r="9" spans="1:21">
      <c r="A9" t="s">
        <v>2156</v>
      </c>
      <c r="B9" t="str">
        <f t="shared" si="1"/>
        <v>AC-2-11</v>
      </c>
      <c r="D9" t="s">
        <v>2153</v>
      </c>
      <c r="E9" t="e">
        <f t="shared" si="2"/>
        <v>#N/A</v>
      </c>
      <c r="I9" t="s">
        <v>2160</v>
      </c>
      <c r="J9" t="str">
        <f t="shared" si="3"/>
        <v>AC-4-0</v>
      </c>
      <c r="L9" t="s">
        <v>2153</v>
      </c>
      <c r="M9" t="e">
        <f t="shared" si="4"/>
        <v>#N/A</v>
      </c>
      <c r="Q9" s="64" t="s">
        <v>2611</v>
      </c>
      <c r="R9" t="e">
        <f t="shared" si="0"/>
        <v>#N/A</v>
      </c>
      <c r="T9" t="s">
        <v>2568</v>
      </c>
      <c r="U9" t="str">
        <f t="shared" si="5"/>
        <v>AC-2-6</v>
      </c>
    </row>
    <row r="10" spans="1:21">
      <c r="A10" t="s">
        <v>2157</v>
      </c>
      <c r="B10" t="str">
        <f t="shared" si="1"/>
        <v>AC-2-12</v>
      </c>
      <c r="D10" t="s">
        <v>2154</v>
      </c>
      <c r="E10" t="e">
        <f t="shared" si="2"/>
        <v>#N/A</v>
      </c>
      <c r="I10" t="s">
        <v>2163</v>
      </c>
      <c r="J10" t="str">
        <f t="shared" si="3"/>
        <v>AC-5-0</v>
      </c>
      <c r="L10" t="s">
        <v>2154</v>
      </c>
      <c r="M10" t="e">
        <f t="shared" si="4"/>
        <v>#N/A</v>
      </c>
      <c r="Q10" s="64" t="s">
        <v>2612</v>
      </c>
      <c r="R10" t="e">
        <f t="shared" si="0"/>
        <v>#N/A</v>
      </c>
      <c r="T10" t="s">
        <v>2153</v>
      </c>
      <c r="U10" t="str">
        <f t="shared" si="5"/>
        <v>AC-2-7</v>
      </c>
    </row>
    <row r="11" spans="1:21">
      <c r="A11" t="s">
        <v>2158</v>
      </c>
      <c r="B11" t="str">
        <f t="shared" si="1"/>
        <v>AC-2-13</v>
      </c>
      <c r="D11" t="s">
        <v>2155</v>
      </c>
      <c r="E11" t="e">
        <f t="shared" si="2"/>
        <v>#N/A</v>
      </c>
      <c r="I11" t="s">
        <v>2164</v>
      </c>
      <c r="J11" t="str">
        <f t="shared" si="3"/>
        <v>AC-6-0</v>
      </c>
      <c r="L11" t="s">
        <v>2155</v>
      </c>
      <c r="M11" t="e">
        <f t="shared" si="4"/>
        <v>#N/A</v>
      </c>
      <c r="Q11" s="64" t="s">
        <v>2613</v>
      </c>
      <c r="R11" t="e">
        <f t="shared" si="0"/>
        <v>#N/A</v>
      </c>
      <c r="T11" t="s">
        <v>2569</v>
      </c>
      <c r="U11" t="str">
        <f t="shared" si="5"/>
        <v>AC-2-8</v>
      </c>
    </row>
    <row r="12" spans="1:21">
      <c r="A12" t="s">
        <v>2159</v>
      </c>
      <c r="B12" t="str">
        <f t="shared" si="1"/>
        <v>AC-3-0</v>
      </c>
      <c r="D12" t="s">
        <v>2156</v>
      </c>
      <c r="E12" t="str">
        <f t="shared" si="2"/>
        <v>AC-2-11</v>
      </c>
      <c r="I12" t="s">
        <v>2165</v>
      </c>
      <c r="J12" t="str">
        <f t="shared" si="3"/>
        <v>AC-6-1</v>
      </c>
      <c r="L12" t="s">
        <v>2157</v>
      </c>
      <c r="M12" t="e">
        <f t="shared" si="4"/>
        <v>#N/A</v>
      </c>
      <c r="Q12" s="64" t="s">
        <v>2614</v>
      </c>
      <c r="R12" t="e">
        <f t="shared" si="0"/>
        <v>#N/A</v>
      </c>
      <c r="T12" t="s">
        <v>2154</v>
      </c>
      <c r="U12" t="str">
        <f t="shared" si="5"/>
        <v>AC-2-9</v>
      </c>
    </row>
    <row r="13" spans="1:21">
      <c r="A13" t="s">
        <v>2160</v>
      </c>
      <c r="B13" t="str">
        <f t="shared" si="1"/>
        <v>AC-4-0</v>
      </c>
      <c r="D13" t="s">
        <v>2157</v>
      </c>
      <c r="E13" t="str">
        <f t="shared" si="2"/>
        <v>AC-2-12</v>
      </c>
      <c r="I13" t="s">
        <v>2166</v>
      </c>
      <c r="J13" t="str">
        <f t="shared" si="3"/>
        <v>AC-6-2</v>
      </c>
      <c r="L13" t="s">
        <v>2159</v>
      </c>
      <c r="M13" t="str">
        <f t="shared" si="4"/>
        <v>AC-3-0</v>
      </c>
      <c r="Q13" s="64" t="s">
        <v>2615</v>
      </c>
      <c r="R13" t="e">
        <f t="shared" si="0"/>
        <v>#N/A</v>
      </c>
      <c r="T13" t="s">
        <v>2155</v>
      </c>
      <c r="U13" t="str">
        <f t="shared" si="5"/>
        <v>AC-2-10</v>
      </c>
    </row>
    <row r="14" spans="1:21">
      <c r="A14" t="s">
        <v>2163</v>
      </c>
      <c r="B14" t="str">
        <f t="shared" si="1"/>
        <v>AC-5-0</v>
      </c>
      <c r="D14" t="s">
        <v>2158</v>
      </c>
      <c r="E14" t="str">
        <f t="shared" si="2"/>
        <v>AC-2-13</v>
      </c>
      <c r="I14" t="s">
        <v>2168</v>
      </c>
      <c r="J14" t="str">
        <f t="shared" si="3"/>
        <v>AC-6-5</v>
      </c>
      <c r="L14" t="s">
        <v>2160</v>
      </c>
      <c r="M14" t="str">
        <f t="shared" si="4"/>
        <v>AC-4-0</v>
      </c>
      <c r="Q14" s="64" t="s">
        <v>2616</v>
      </c>
      <c r="R14" t="e">
        <f t="shared" si="0"/>
        <v>#N/A</v>
      </c>
      <c r="T14" t="s">
        <v>2156</v>
      </c>
      <c r="U14" t="str">
        <f t="shared" si="5"/>
        <v>AC-2-11</v>
      </c>
    </row>
    <row r="15" spans="1:21">
      <c r="A15" t="s">
        <v>2164</v>
      </c>
      <c r="B15" t="str">
        <f t="shared" si="1"/>
        <v>AC-6-0</v>
      </c>
      <c r="D15" t="s">
        <v>2159</v>
      </c>
      <c r="E15" t="str">
        <f t="shared" si="2"/>
        <v>AC-3-0</v>
      </c>
      <c r="I15" t="s">
        <v>2171</v>
      </c>
      <c r="J15" t="str">
        <f t="shared" si="3"/>
        <v>AC-6-9</v>
      </c>
      <c r="L15" t="s">
        <v>2162</v>
      </c>
      <c r="M15" t="e">
        <f t="shared" si="4"/>
        <v>#N/A</v>
      </c>
      <c r="Q15" s="64" t="s">
        <v>2617</v>
      </c>
      <c r="R15" t="e">
        <f t="shared" si="0"/>
        <v>#N/A</v>
      </c>
      <c r="T15" t="s">
        <v>2157</v>
      </c>
      <c r="U15" t="str">
        <f t="shared" si="5"/>
        <v>AC-2-12</v>
      </c>
    </row>
    <row r="16" spans="1:21">
      <c r="A16" t="s">
        <v>2165</v>
      </c>
      <c r="B16" t="str">
        <f t="shared" si="1"/>
        <v>AC-6-1</v>
      </c>
      <c r="D16" t="s">
        <v>2160</v>
      </c>
      <c r="E16" t="str">
        <f t="shared" si="2"/>
        <v>AC-4-0</v>
      </c>
      <c r="I16" t="s">
        <v>2172</v>
      </c>
      <c r="J16" t="str">
        <f t="shared" si="3"/>
        <v>AC-6-10</v>
      </c>
      <c r="L16" t="s">
        <v>2163</v>
      </c>
      <c r="M16" t="str">
        <f t="shared" si="4"/>
        <v>AC-5-0</v>
      </c>
      <c r="Q16" s="64" t="s">
        <v>2618</v>
      </c>
      <c r="R16" t="e">
        <f t="shared" si="0"/>
        <v>#N/A</v>
      </c>
      <c r="T16" t="s">
        <v>2158</v>
      </c>
      <c r="U16" t="str">
        <f t="shared" si="5"/>
        <v>AC-2-13</v>
      </c>
    </row>
    <row r="17" spans="1:21">
      <c r="A17" t="s">
        <v>2166</v>
      </c>
      <c r="B17" t="str">
        <f t="shared" si="1"/>
        <v>AC-6-2</v>
      </c>
      <c r="D17" t="s">
        <v>2161</v>
      </c>
      <c r="E17" t="e">
        <f t="shared" si="2"/>
        <v>#N/A</v>
      </c>
      <c r="I17" t="s">
        <v>2173</v>
      </c>
      <c r="J17" t="str">
        <f t="shared" si="3"/>
        <v>AC-7-0</v>
      </c>
      <c r="L17" t="s">
        <v>2164</v>
      </c>
      <c r="M17" t="str">
        <f t="shared" si="4"/>
        <v>AC-6-0</v>
      </c>
      <c r="Q17" s="64" t="s">
        <v>2619</v>
      </c>
      <c r="R17" t="e">
        <f t="shared" si="0"/>
        <v>#N/A</v>
      </c>
      <c r="T17" t="s">
        <v>2159</v>
      </c>
      <c r="U17" t="str">
        <f t="shared" si="5"/>
        <v>AC-3-0</v>
      </c>
    </row>
    <row r="18" spans="1:21">
      <c r="A18" t="s">
        <v>2167</v>
      </c>
      <c r="B18" t="str">
        <f t="shared" si="1"/>
        <v>AC-6-3</v>
      </c>
      <c r="D18" t="s">
        <v>2162</v>
      </c>
      <c r="E18" t="e">
        <f t="shared" si="2"/>
        <v>#N/A</v>
      </c>
      <c r="I18" t="s">
        <v>2175</v>
      </c>
      <c r="J18" t="str">
        <f t="shared" si="3"/>
        <v>AC-8-0</v>
      </c>
      <c r="L18" t="s">
        <v>2165</v>
      </c>
      <c r="M18" t="str">
        <f t="shared" si="4"/>
        <v>AC-6-1</v>
      </c>
      <c r="Q18" s="64" t="s">
        <v>2620</v>
      </c>
      <c r="R18" t="e">
        <f t="shared" si="0"/>
        <v>#N/A</v>
      </c>
      <c r="T18" t="s">
        <v>2570</v>
      </c>
      <c r="U18" t="str">
        <f t="shared" si="5"/>
        <v>AC-3-1</v>
      </c>
    </row>
    <row r="19" spans="1:21">
      <c r="A19" t="s">
        <v>2168</v>
      </c>
      <c r="B19" t="str">
        <f t="shared" si="1"/>
        <v>AC-6-5</v>
      </c>
      <c r="D19" t="s">
        <v>2163</v>
      </c>
      <c r="E19" t="str">
        <f t="shared" si="2"/>
        <v>AC-5-0</v>
      </c>
      <c r="I19" t="s">
        <v>2177</v>
      </c>
      <c r="J19" t="str">
        <f t="shared" si="3"/>
        <v>AC-11-0</v>
      </c>
      <c r="L19" t="s">
        <v>2166</v>
      </c>
      <c r="M19" t="str">
        <f t="shared" si="4"/>
        <v>AC-6-2</v>
      </c>
      <c r="Q19" s="64" t="s">
        <v>2621</v>
      </c>
      <c r="R19" t="e">
        <f t="shared" si="0"/>
        <v>#N/A</v>
      </c>
      <c r="T19" t="s">
        <v>2571</v>
      </c>
      <c r="U19" t="str">
        <f t="shared" si="5"/>
        <v>AC-3-2</v>
      </c>
    </row>
    <row r="20" spans="1:21">
      <c r="A20" t="s">
        <v>2171</v>
      </c>
      <c r="B20" t="str">
        <f t="shared" si="1"/>
        <v>AC-6-9</v>
      </c>
      <c r="D20" t="s">
        <v>2164</v>
      </c>
      <c r="E20" t="str">
        <f t="shared" si="2"/>
        <v>AC-6-0</v>
      </c>
      <c r="I20" t="s">
        <v>2178</v>
      </c>
      <c r="J20" t="str">
        <f t="shared" si="3"/>
        <v>AC-11-1</v>
      </c>
      <c r="L20" t="s">
        <v>2168</v>
      </c>
      <c r="M20" t="str">
        <f t="shared" si="4"/>
        <v>AC-6-5</v>
      </c>
      <c r="Q20" s="64" t="s">
        <v>2635</v>
      </c>
      <c r="R20" t="e">
        <f t="shared" si="0"/>
        <v>#N/A</v>
      </c>
      <c r="T20" t="s">
        <v>2572</v>
      </c>
      <c r="U20" t="str">
        <f t="shared" si="5"/>
        <v>AC-3-3</v>
      </c>
    </row>
    <row r="21" spans="1:21">
      <c r="A21" t="s">
        <v>2172</v>
      </c>
      <c r="B21" t="str">
        <f t="shared" si="1"/>
        <v>AC-6-10</v>
      </c>
      <c r="D21" t="s">
        <v>2165</v>
      </c>
      <c r="E21" t="str">
        <f t="shared" si="2"/>
        <v>AC-6-1</v>
      </c>
      <c r="I21" t="s">
        <v>2179</v>
      </c>
      <c r="J21" t="str">
        <f t="shared" si="3"/>
        <v>AC-12-0</v>
      </c>
      <c r="L21" t="s">
        <v>2171</v>
      </c>
      <c r="M21" t="str">
        <f t="shared" si="4"/>
        <v>AC-6-9</v>
      </c>
      <c r="Q21" s="64" t="s">
        <v>2636</v>
      </c>
      <c r="R21" t="e">
        <f t="shared" si="0"/>
        <v>#N/A</v>
      </c>
      <c r="T21" t="s">
        <v>2573</v>
      </c>
      <c r="U21" t="str">
        <f t="shared" si="5"/>
        <v>AC-3-4</v>
      </c>
    </row>
    <row r="22" spans="1:21">
      <c r="A22" t="s">
        <v>2173</v>
      </c>
      <c r="B22" t="str">
        <f t="shared" si="1"/>
        <v>AC-7-0</v>
      </c>
      <c r="D22" t="s">
        <v>2166</v>
      </c>
      <c r="E22" t="str">
        <f t="shared" si="2"/>
        <v>AC-6-2</v>
      </c>
      <c r="I22" t="s">
        <v>2181</v>
      </c>
      <c r="J22" t="str">
        <f t="shared" si="3"/>
        <v>AC-14-0</v>
      </c>
      <c r="L22" t="s">
        <v>2172</v>
      </c>
      <c r="M22" t="str">
        <f t="shared" si="4"/>
        <v>AC-6-10</v>
      </c>
      <c r="Q22" s="64" t="s">
        <v>2637</v>
      </c>
      <c r="R22" t="e">
        <f t="shared" si="0"/>
        <v>#N/A</v>
      </c>
      <c r="T22" t="s">
        <v>2574</v>
      </c>
      <c r="U22" t="str">
        <f t="shared" si="5"/>
        <v>AC-3-5</v>
      </c>
    </row>
    <row r="23" spans="1:21">
      <c r="A23" t="s">
        <v>2175</v>
      </c>
      <c r="B23" t="str">
        <f t="shared" si="1"/>
        <v>AC-8-0</v>
      </c>
      <c r="D23" t="s">
        <v>2167</v>
      </c>
      <c r="E23" t="str">
        <f t="shared" si="2"/>
        <v>AC-6-3</v>
      </c>
      <c r="I23" t="s">
        <v>2182</v>
      </c>
      <c r="J23" t="str">
        <f t="shared" si="3"/>
        <v>AC-17-0</v>
      </c>
      <c r="L23" t="s">
        <v>2173</v>
      </c>
      <c r="M23" t="str">
        <f t="shared" si="4"/>
        <v>AC-7-0</v>
      </c>
      <c r="Q23" s="64" t="s">
        <v>2638</v>
      </c>
      <c r="R23" t="e">
        <f t="shared" si="0"/>
        <v>#N/A</v>
      </c>
      <c r="T23" t="s">
        <v>2575</v>
      </c>
      <c r="U23" t="str">
        <f t="shared" si="5"/>
        <v>AC-3-6</v>
      </c>
    </row>
    <row r="24" spans="1:21">
      <c r="A24" t="s">
        <v>2176</v>
      </c>
      <c r="B24" t="str">
        <f t="shared" si="1"/>
        <v>AC-10-0</v>
      </c>
      <c r="D24" t="s">
        <v>2168</v>
      </c>
      <c r="E24" t="str">
        <f t="shared" si="2"/>
        <v>AC-6-5</v>
      </c>
      <c r="I24" t="s">
        <v>2183</v>
      </c>
      <c r="J24" t="str">
        <f t="shared" si="3"/>
        <v>AC-17-1</v>
      </c>
      <c r="L24" t="s">
        <v>2175</v>
      </c>
      <c r="M24" t="str">
        <f t="shared" si="4"/>
        <v>AC-8-0</v>
      </c>
      <c r="Q24" s="64" t="s">
        <v>2639</v>
      </c>
      <c r="R24" t="e">
        <f t="shared" si="0"/>
        <v>#N/A</v>
      </c>
      <c r="T24" t="s">
        <v>2576</v>
      </c>
      <c r="U24" t="str">
        <f t="shared" si="5"/>
        <v>AC-3-7</v>
      </c>
    </row>
    <row r="25" spans="1:21">
      <c r="A25" t="s">
        <v>2177</v>
      </c>
      <c r="B25" t="str">
        <f t="shared" si="1"/>
        <v>AC-11-0</v>
      </c>
      <c r="D25" t="s">
        <v>2169</v>
      </c>
      <c r="E25" t="e">
        <f t="shared" si="2"/>
        <v>#N/A</v>
      </c>
      <c r="I25" t="s">
        <v>2184</v>
      </c>
      <c r="J25" t="str">
        <f t="shared" si="3"/>
        <v>AC-17-2</v>
      </c>
      <c r="L25" t="s">
        <v>2176</v>
      </c>
      <c r="M25" t="e">
        <f t="shared" si="4"/>
        <v>#N/A</v>
      </c>
      <c r="Q25" s="64" t="s">
        <v>2643</v>
      </c>
      <c r="R25" t="e">
        <f t="shared" si="0"/>
        <v>#N/A</v>
      </c>
      <c r="T25" t="s">
        <v>2577</v>
      </c>
      <c r="U25" t="str">
        <f t="shared" si="5"/>
        <v>AC-3-8</v>
      </c>
    </row>
    <row r="26" spans="1:21">
      <c r="A26" t="s">
        <v>2178</v>
      </c>
      <c r="B26" t="str">
        <f t="shared" si="1"/>
        <v>AC-11-1</v>
      </c>
      <c r="D26" t="s">
        <v>2170</v>
      </c>
      <c r="E26" t="e">
        <f t="shared" si="2"/>
        <v>#N/A</v>
      </c>
      <c r="I26" t="s">
        <v>2185</v>
      </c>
      <c r="J26" t="str">
        <f t="shared" si="3"/>
        <v>AC-17-3</v>
      </c>
      <c r="L26" t="s">
        <v>2177</v>
      </c>
      <c r="M26" t="str">
        <f t="shared" si="4"/>
        <v>AC-11-0</v>
      </c>
      <c r="Q26" s="64" t="s">
        <v>2665</v>
      </c>
      <c r="R26" t="e">
        <f t="shared" si="0"/>
        <v>#N/A</v>
      </c>
      <c r="T26" t="s">
        <v>2578</v>
      </c>
      <c r="U26" t="str">
        <f t="shared" si="5"/>
        <v>AC-3-9</v>
      </c>
    </row>
    <row r="27" spans="1:21">
      <c r="A27" t="s">
        <v>2179</v>
      </c>
      <c r="B27" t="str">
        <f t="shared" si="1"/>
        <v>AC-12-0</v>
      </c>
      <c r="D27" t="s">
        <v>2171</v>
      </c>
      <c r="E27" t="str">
        <f t="shared" si="2"/>
        <v>AC-6-9</v>
      </c>
      <c r="I27" t="s">
        <v>2186</v>
      </c>
      <c r="J27" t="str">
        <f t="shared" si="3"/>
        <v>AC-17-4</v>
      </c>
      <c r="L27" t="s">
        <v>2178</v>
      </c>
      <c r="M27" t="str">
        <f t="shared" si="4"/>
        <v>AC-11-1</v>
      </c>
      <c r="Q27" s="64" t="s">
        <v>2666</v>
      </c>
      <c r="R27" t="e">
        <f t="shared" si="0"/>
        <v>#N/A</v>
      </c>
      <c r="T27" t="s">
        <v>2579</v>
      </c>
      <c r="U27" t="str">
        <f t="shared" si="5"/>
        <v>AC-3-10</v>
      </c>
    </row>
    <row r="28" spans="1:21">
      <c r="A28" t="s">
        <v>2181</v>
      </c>
      <c r="B28" t="str">
        <f t="shared" si="1"/>
        <v>AC-14-0</v>
      </c>
      <c r="D28" t="s">
        <v>2172</v>
      </c>
      <c r="E28" t="str">
        <f t="shared" si="2"/>
        <v>AC-6-10</v>
      </c>
      <c r="I28" t="s">
        <v>2188</v>
      </c>
      <c r="J28" t="str">
        <f t="shared" si="3"/>
        <v>AC-18-0</v>
      </c>
      <c r="L28" t="s">
        <v>2179</v>
      </c>
      <c r="M28" t="str">
        <f t="shared" si="4"/>
        <v>AC-12-0</v>
      </c>
      <c r="Q28" s="64" t="s">
        <v>2667</v>
      </c>
      <c r="R28" t="e">
        <f t="shared" si="0"/>
        <v>#N/A</v>
      </c>
      <c r="T28" t="s">
        <v>2160</v>
      </c>
      <c r="U28" t="str">
        <f t="shared" si="5"/>
        <v>AC-4-0</v>
      </c>
    </row>
    <row r="29" spans="1:21">
      <c r="A29" t="s">
        <v>2182</v>
      </c>
      <c r="B29" t="str">
        <f t="shared" si="1"/>
        <v>AC-17-0</v>
      </c>
      <c r="D29" t="s">
        <v>2173</v>
      </c>
      <c r="E29" t="str">
        <f t="shared" si="2"/>
        <v>AC-7-0</v>
      </c>
      <c r="I29" t="s">
        <v>2189</v>
      </c>
      <c r="J29" t="str">
        <f t="shared" si="3"/>
        <v>AC-18-1</v>
      </c>
      <c r="L29" t="s">
        <v>2181</v>
      </c>
      <c r="M29" t="str">
        <f t="shared" si="4"/>
        <v>AC-14-0</v>
      </c>
      <c r="Q29" s="64" t="s">
        <v>2668</v>
      </c>
      <c r="R29" t="e">
        <f t="shared" si="0"/>
        <v>#N/A</v>
      </c>
      <c r="T29" t="s">
        <v>2580</v>
      </c>
      <c r="U29" t="str">
        <f t="shared" si="5"/>
        <v>AC-4-1</v>
      </c>
    </row>
    <row r="30" spans="1:21">
      <c r="A30" t="s">
        <v>2183</v>
      </c>
      <c r="B30" t="str">
        <f t="shared" si="1"/>
        <v>AC-17-1</v>
      </c>
      <c r="D30" t="s">
        <v>2174</v>
      </c>
      <c r="E30" t="e">
        <f t="shared" si="2"/>
        <v>#N/A</v>
      </c>
      <c r="I30" t="s">
        <v>2193</v>
      </c>
      <c r="J30" t="str">
        <f t="shared" si="3"/>
        <v>AC-19-0</v>
      </c>
      <c r="L30" t="s">
        <v>2182</v>
      </c>
      <c r="M30" t="str">
        <f t="shared" si="4"/>
        <v>AC-17-0</v>
      </c>
      <c r="Q30" s="64" t="s">
        <v>2669</v>
      </c>
      <c r="R30" t="e">
        <f t="shared" si="0"/>
        <v>#N/A</v>
      </c>
      <c r="T30" t="s">
        <v>2581</v>
      </c>
      <c r="U30" t="str">
        <f t="shared" si="5"/>
        <v>AC-4-2</v>
      </c>
    </row>
    <row r="31" spans="1:21">
      <c r="A31" t="s">
        <v>2184</v>
      </c>
      <c r="B31" t="str">
        <f t="shared" si="1"/>
        <v>AC-17-2</v>
      </c>
      <c r="D31" t="s">
        <v>2175</v>
      </c>
      <c r="E31" t="str">
        <f t="shared" si="2"/>
        <v>AC-8-0</v>
      </c>
      <c r="I31" t="s">
        <v>2194</v>
      </c>
      <c r="J31" t="str">
        <f t="shared" si="3"/>
        <v>AC-19-5</v>
      </c>
      <c r="L31" t="s">
        <v>2183</v>
      </c>
      <c r="M31" t="str">
        <f t="shared" si="4"/>
        <v>AC-17-1</v>
      </c>
      <c r="Q31" s="64" t="s">
        <v>2670</v>
      </c>
      <c r="R31" t="e">
        <f t="shared" si="0"/>
        <v>#N/A</v>
      </c>
      <c r="T31" t="s">
        <v>2582</v>
      </c>
      <c r="U31" t="str">
        <f t="shared" si="5"/>
        <v>AC-4-3</v>
      </c>
    </row>
    <row r="32" spans="1:21">
      <c r="A32" t="s">
        <v>2185</v>
      </c>
      <c r="B32" t="str">
        <f t="shared" si="1"/>
        <v>AC-17-3</v>
      </c>
      <c r="D32" t="s">
        <v>2176</v>
      </c>
      <c r="E32" t="str">
        <f t="shared" si="2"/>
        <v>AC-10-0</v>
      </c>
      <c r="I32" t="s">
        <v>2195</v>
      </c>
      <c r="J32" t="str">
        <f t="shared" si="3"/>
        <v>AC-20-0</v>
      </c>
      <c r="L32" t="s">
        <v>2184</v>
      </c>
      <c r="M32" t="str">
        <f t="shared" si="4"/>
        <v>AC-17-2</v>
      </c>
      <c r="Q32" s="64" t="s">
        <v>2671</v>
      </c>
      <c r="R32" t="e">
        <f t="shared" si="0"/>
        <v>#N/A</v>
      </c>
      <c r="T32" t="s">
        <v>2583</v>
      </c>
      <c r="U32" t="str">
        <f t="shared" si="5"/>
        <v>AC-4-4</v>
      </c>
    </row>
    <row r="33" spans="1:21">
      <c r="A33" t="s">
        <v>2186</v>
      </c>
      <c r="B33" t="str">
        <f t="shared" si="1"/>
        <v>AC-17-4</v>
      </c>
      <c r="D33" t="s">
        <v>2177</v>
      </c>
      <c r="E33" t="str">
        <f t="shared" si="2"/>
        <v>AC-11-0</v>
      </c>
      <c r="I33" t="s">
        <v>2196</v>
      </c>
      <c r="J33" t="str">
        <f t="shared" si="3"/>
        <v>AC-20-1</v>
      </c>
      <c r="L33" t="s">
        <v>2185</v>
      </c>
      <c r="M33" t="str">
        <f t="shared" si="4"/>
        <v>AC-17-3</v>
      </c>
      <c r="Q33" s="64" t="s">
        <v>2672</v>
      </c>
      <c r="R33" t="e">
        <f t="shared" si="0"/>
        <v>#N/A</v>
      </c>
      <c r="T33" t="s">
        <v>2584</v>
      </c>
      <c r="U33" t="str">
        <f t="shared" si="5"/>
        <v>AC-4-5</v>
      </c>
    </row>
    <row r="34" spans="1:21">
      <c r="A34" t="s">
        <v>2188</v>
      </c>
      <c r="B34" t="str">
        <f t="shared" si="1"/>
        <v>AC-18-0</v>
      </c>
      <c r="D34" t="s">
        <v>2178</v>
      </c>
      <c r="E34" t="str">
        <f t="shared" si="2"/>
        <v>AC-11-1</v>
      </c>
      <c r="I34" t="s">
        <v>2197</v>
      </c>
      <c r="J34" t="str">
        <f t="shared" si="3"/>
        <v>AC-20-2</v>
      </c>
      <c r="L34" t="s">
        <v>2186</v>
      </c>
      <c r="M34" t="str">
        <f t="shared" si="4"/>
        <v>AC-17-4</v>
      </c>
      <c r="Q34" s="64" t="s">
        <v>2673</v>
      </c>
      <c r="R34" t="e">
        <f t="shared" si="0"/>
        <v>#N/A</v>
      </c>
      <c r="T34" t="s">
        <v>2585</v>
      </c>
      <c r="U34" t="str">
        <f t="shared" si="5"/>
        <v>AC-4-6</v>
      </c>
    </row>
    <row r="35" spans="1:21">
      <c r="A35" t="s">
        <v>2189</v>
      </c>
      <c r="B35" t="str">
        <f t="shared" si="1"/>
        <v>AC-18-1</v>
      </c>
      <c r="D35" t="s">
        <v>2179</v>
      </c>
      <c r="E35" t="str">
        <f t="shared" si="2"/>
        <v>AC-12-0</v>
      </c>
      <c r="I35" t="s">
        <v>2198</v>
      </c>
      <c r="J35" t="str">
        <f t="shared" si="3"/>
        <v>AC-21-0</v>
      </c>
      <c r="L35" t="s">
        <v>2187</v>
      </c>
      <c r="M35" t="e">
        <f t="shared" si="4"/>
        <v>#N/A</v>
      </c>
      <c r="Q35" s="64" t="s">
        <v>2674</v>
      </c>
      <c r="R35" t="e">
        <f t="shared" si="0"/>
        <v>#N/A</v>
      </c>
      <c r="T35" t="s">
        <v>2586</v>
      </c>
      <c r="U35" t="str">
        <f t="shared" si="5"/>
        <v>AC-4-7</v>
      </c>
    </row>
    <row r="36" spans="1:21">
      <c r="A36" t="s">
        <v>2191</v>
      </c>
      <c r="B36" t="str">
        <f t="shared" si="1"/>
        <v>AC-18-4</v>
      </c>
      <c r="D36" t="s">
        <v>2180</v>
      </c>
      <c r="E36" t="e">
        <f t="shared" si="2"/>
        <v>#N/A</v>
      </c>
      <c r="I36" t="s">
        <v>2199</v>
      </c>
      <c r="J36" t="str">
        <f t="shared" si="3"/>
        <v>AC-22-0</v>
      </c>
      <c r="L36" t="s">
        <v>2188</v>
      </c>
      <c r="M36" t="str">
        <f t="shared" si="4"/>
        <v>AC-18-0</v>
      </c>
      <c r="Q36" s="64" t="s">
        <v>2675</v>
      </c>
      <c r="R36" t="e">
        <f t="shared" si="0"/>
        <v>#N/A</v>
      </c>
      <c r="T36" t="s">
        <v>2161</v>
      </c>
      <c r="U36" t="str">
        <f t="shared" si="5"/>
        <v>AC-4-8</v>
      </c>
    </row>
    <row r="37" spans="1:21">
      <c r="A37" t="s">
        <v>2192</v>
      </c>
      <c r="B37" t="str">
        <f t="shared" si="1"/>
        <v>AC-18-5</v>
      </c>
      <c r="D37" t="s">
        <v>2181</v>
      </c>
      <c r="E37" t="str">
        <f t="shared" si="2"/>
        <v>AC-14-0</v>
      </c>
      <c r="I37" t="s">
        <v>2200</v>
      </c>
      <c r="J37" t="str">
        <f t="shared" si="3"/>
        <v>AT-1-0</v>
      </c>
      <c r="L37" t="s">
        <v>2189</v>
      </c>
      <c r="M37" t="str">
        <f t="shared" si="4"/>
        <v>AC-18-1</v>
      </c>
      <c r="Q37" s="64" t="s">
        <v>2679</v>
      </c>
      <c r="R37" t="e">
        <f t="shared" si="0"/>
        <v>#N/A</v>
      </c>
      <c r="T37" t="s">
        <v>2587</v>
      </c>
      <c r="U37" t="str">
        <f t="shared" si="5"/>
        <v>AC-4-9</v>
      </c>
    </row>
    <row r="38" spans="1:21">
      <c r="A38" t="s">
        <v>2193</v>
      </c>
      <c r="B38" t="str">
        <f t="shared" si="1"/>
        <v>AC-19-0</v>
      </c>
      <c r="D38" t="s">
        <v>2182</v>
      </c>
      <c r="E38" t="str">
        <f t="shared" si="2"/>
        <v>AC-17-0</v>
      </c>
      <c r="I38" t="s">
        <v>2201</v>
      </c>
      <c r="J38" t="str">
        <f t="shared" si="3"/>
        <v>AT-2-0</v>
      </c>
      <c r="L38" t="s">
        <v>2193</v>
      </c>
      <c r="M38" t="str">
        <f t="shared" si="4"/>
        <v>AC-19-0</v>
      </c>
      <c r="Q38" s="64" t="s">
        <v>2707</v>
      </c>
      <c r="R38" t="e">
        <f t="shared" si="0"/>
        <v>#N/A</v>
      </c>
      <c r="T38" t="s">
        <v>2588</v>
      </c>
      <c r="U38" t="str">
        <f t="shared" si="5"/>
        <v>AC-4-10</v>
      </c>
    </row>
    <row r="39" spans="1:21">
      <c r="A39" t="s">
        <v>2194</v>
      </c>
      <c r="B39" t="str">
        <f t="shared" si="1"/>
        <v>AC-19-5</v>
      </c>
      <c r="D39" t="s">
        <v>2183</v>
      </c>
      <c r="E39" t="str">
        <f t="shared" si="2"/>
        <v>AC-17-1</v>
      </c>
      <c r="I39" t="s">
        <v>2202</v>
      </c>
      <c r="J39" t="str">
        <f t="shared" si="3"/>
        <v>AT-2-2</v>
      </c>
      <c r="L39" t="s">
        <v>2194</v>
      </c>
      <c r="M39" t="str">
        <f t="shared" si="4"/>
        <v>AC-19-5</v>
      </c>
      <c r="Q39" s="64" t="s">
        <v>2718</v>
      </c>
      <c r="R39" t="e">
        <f t="shared" si="0"/>
        <v>#N/A</v>
      </c>
      <c r="T39" t="s">
        <v>2589</v>
      </c>
      <c r="U39" t="str">
        <f t="shared" si="5"/>
        <v>AC-4-11</v>
      </c>
    </row>
    <row r="40" spans="1:21">
      <c r="A40" t="s">
        <v>2195</v>
      </c>
      <c r="B40" t="str">
        <f t="shared" si="1"/>
        <v>AC-20-0</v>
      </c>
      <c r="D40" t="s">
        <v>2184</v>
      </c>
      <c r="E40" t="str">
        <f t="shared" si="2"/>
        <v>AC-17-2</v>
      </c>
      <c r="I40" t="s">
        <v>2203</v>
      </c>
      <c r="J40" t="str">
        <f t="shared" si="3"/>
        <v>AT-3-0</v>
      </c>
      <c r="L40" t="s">
        <v>2195</v>
      </c>
      <c r="M40" t="str">
        <f t="shared" si="4"/>
        <v>AC-20-0</v>
      </c>
      <c r="Q40" s="64" t="s">
        <v>2719</v>
      </c>
      <c r="R40" t="e">
        <f t="shared" si="0"/>
        <v>#N/A</v>
      </c>
      <c r="T40" t="s">
        <v>2590</v>
      </c>
      <c r="U40" t="str">
        <f t="shared" si="5"/>
        <v>AC-4-12</v>
      </c>
    </row>
    <row r="41" spans="1:21">
      <c r="A41" t="s">
        <v>2196</v>
      </c>
      <c r="B41" t="str">
        <f t="shared" si="1"/>
        <v>AC-20-1</v>
      </c>
      <c r="D41" t="s">
        <v>2185</v>
      </c>
      <c r="E41" t="str">
        <f t="shared" si="2"/>
        <v>AC-17-3</v>
      </c>
      <c r="I41" t="s">
        <v>2206</v>
      </c>
      <c r="J41" t="str">
        <f t="shared" si="3"/>
        <v>AT-4-0</v>
      </c>
      <c r="L41" t="s">
        <v>2196</v>
      </c>
      <c r="M41" t="str">
        <f t="shared" si="4"/>
        <v>AC-20-1</v>
      </c>
      <c r="Q41" s="64" t="s">
        <v>2720</v>
      </c>
      <c r="R41" t="e">
        <f t="shared" si="0"/>
        <v>#N/A</v>
      </c>
      <c r="T41" t="s">
        <v>2591</v>
      </c>
      <c r="U41" t="str">
        <f t="shared" si="5"/>
        <v>AC-4-13</v>
      </c>
    </row>
    <row r="42" spans="1:21">
      <c r="A42" t="s">
        <v>2197</v>
      </c>
      <c r="B42" t="str">
        <f t="shared" si="1"/>
        <v>AC-20-2</v>
      </c>
      <c r="D42" t="s">
        <v>2186</v>
      </c>
      <c r="E42" t="str">
        <f t="shared" si="2"/>
        <v>AC-17-4</v>
      </c>
      <c r="I42" t="s">
        <v>2207</v>
      </c>
      <c r="J42" t="str">
        <f t="shared" si="3"/>
        <v>AU-1-0</v>
      </c>
      <c r="L42" t="s">
        <v>2197</v>
      </c>
      <c r="M42" t="str">
        <f t="shared" si="4"/>
        <v>AC-20-2</v>
      </c>
      <c r="Q42" s="64" t="s">
        <v>2742</v>
      </c>
      <c r="R42" t="e">
        <f t="shared" si="0"/>
        <v>#N/A</v>
      </c>
      <c r="T42" t="s">
        <v>2592</v>
      </c>
      <c r="U42" t="str">
        <f t="shared" si="5"/>
        <v>AC-4-14</v>
      </c>
    </row>
    <row r="43" spans="1:21">
      <c r="A43" t="s">
        <v>2198</v>
      </c>
      <c r="B43" t="str">
        <f t="shared" si="1"/>
        <v>AC-21-0</v>
      </c>
      <c r="D43" t="s">
        <v>2187</v>
      </c>
      <c r="E43" t="e">
        <f t="shared" si="2"/>
        <v>#N/A</v>
      </c>
      <c r="I43" t="s">
        <v>2208</v>
      </c>
      <c r="J43" t="str">
        <f t="shared" si="3"/>
        <v>AU-2-0</v>
      </c>
      <c r="L43" t="s">
        <v>2198</v>
      </c>
      <c r="M43" t="str">
        <f t="shared" si="4"/>
        <v>AC-21-0</v>
      </c>
      <c r="Q43" s="64" t="s">
        <v>2743</v>
      </c>
      <c r="R43" t="e">
        <f t="shared" si="0"/>
        <v>#N/A</v>
      </c>
      <c r="T43" t="s">
        <v>2593</v>
      </c>
      <c r="U43" t="str">
        <f t="shared" si="5"/>
        <v>AC-4-15</v>
      </c>
    </row>
    <row r="44" spans="1:21">
      <c r="A44" t="s">
        <v>2199</v>
      </c>
      <c r="B44" t="str">
        <f t="shared" si="1"/>
        <v>AC-22-0</v>
      </c>
      <c r="D44" t="s">
        <v>2188</v>
      </c>
      <c r="E44" t="str">
        <f t="shared" si="2"/>
        <v>AC-18-0</v>
      </c>
      <c r="I44" t="s">
        <v>2209</v>
      </c>
      <c r="J44" t="str">
        <f t="shared" si="3"/>
        <v>AU-2-3</v>
      </c>
      <c r="L44" t="s">
        <v>2199</v>
      </c>
      <c r="M44" t="str">
        <f t="shared" si="4"/>
        <v>AC-22-0</v>
      </c>
      <c r="Q44" s="64" t="s">
        <v>2744</v>
      </c>
      <c r="R44" t="e">
        <f t="shared" si="0"/>
        <v>#N/A</v>
      </c>
      <c r="T44" t="s">
        <v>2594</v>
      </c>
      <c r="U44" t="str">
        <f t="shared" si="5"/>
        <v>AC-4-16</v>
      </c>
    </row>
    <row r="45" spans="1:21">
      <c r="A45" t="s">
        <v>2200</v>
      </c>
      <c r="B45" t="str">
        <f t="shared" si="1"/>
        <v>AT-1-0</v>
      </c>
      <c r="D45" t="s">
        <v>2189</v>
      </c>
      <c r="E45" t="str">
        <f t="shared" si="2"/>
        <v>AC-18-1</v>
      </c>
      <c r="I45" t="s">
        <v>2210</v>
      </c>
      <c r="J45" t="str">
        <f t="shared" si="3"/>
        <v>AU-3-0</v>
      </c>
      <c r="L45" t="s">
        <v>2200</v>
      </c>
      <c r="M45" t="str">
        <f t="shared" si="4"/>
        <v>AT-1-0</v>
      </c>
      <c r="Q45" s="64" t="s">
        <v>2745</v>
      </c>
      <c r="R45" t="e">
        <f t="shared" si="0"/>
        <v>#N/A</v>
      </c>
      <c r="T45" t="s">
        <v>2595</v>
      </c>
      <c r="U45" t="str">
        <f t="shared" si="5"/>
        <v>AC-4-17</v>
      </c>
    </row>
    <row r="46" spans="1:21">
      <c r="A46" t="s">
        <v>2201</v>
      </c>
      <c r="B46" t="str">
        <f t="shared" si="1"/>
        <v>AT-2-0</v>
      </c>
      <c r="D46" t="s">
        <v>2190</v>
      </c>
      <c r="E46" t="e">
        <f t="shared" si="2"/>
        <v>#N/A</v>
      </c>
      <c r="I46" t="s">
        <v>2211</v>
      </c>
      <c r="J46" t="str">
        <f t="shared" si="3"/>
        <v>AU-3-1</v>
      </c>
      <c r="L46" t="s">
        <v>2201</v>
      </c>
      <c r="M46" t="str">
        <f t="shared" si="4"/>
        <v>AT-2-0</v>
      </c>
      <c r="Q46" s="64" t="s">
        <v>2746</v>
      </c>
      <c r="R46" t="e">
        <f t="shared" si="0"/>
        <v>#N/A</v>
      </c>
      <c r="T46" t="s">
        <v>2596</v>
      </c>
      <c r="U46" t="str">
        <f t="shared" si="5"/>
        <v>AC-4-18</v>
      </c>
    </row>
    <row r="47" spans="1:21">
      <c r="A47" t="s">
        <v>2202</v>
      </c>
      <c r="B47" t="str">
        <f t="shared" si="1"/>
        <v>AT-2-2</v>
      </c>
      <c r="D47" t="s">
        <v>2191</v>
      </c>
      <c r="E47" t="str">
        <f t="shared" si="2"/>
        <v>AC-18-4</v>
      </c>
      <c r="I47" t="s">
        <v>2213</v>
      </c>
      <c r="J47" t="str">
        <f t="shared" si="3"/>
        <v>AU-4-0</v>
      </c>
      <c r="L47" t="s">
        <v>2202</v>
      </c>
      <c r="M47" t="str">
        <f t="shared" si="4"/>
        <v>AT-2-2</v>
      </c>
      <c r="Q47" s="64" t="s">
        <v>2754</v>
      </c>
      <c r="R47" t="e">
        <f t="shared" si="0"/>
        <v>#N/A</v>
      </c>
      <c r="T47" t="s">
        <v>2597</v>
      </c>
      <c r="U47" t="str">
        <f t="shared" si="5"/>
        <v>AC-4-19</v>
      </c>
    </row>
    <row r="48" spans="1:21">
      <c r="A48" t="s">
        <v>2203</v>
      </c>
      <c r="B48" t="str">
        <f t="shared" si="1"/>
        <v>AT-3-0</v>
      </c>
      <c r="D48" t="s">
        <v>2192</v>
      </c>
      <c r="E48" t="str">
        <f t="shared" si="2"/>
        <v>AC-18-5</v>
      </c>
      <c r="I48" t="s">
        <v>2214</v>
      </c>
      <c r="J48" t="str">
        <f t="shared" si="3"/>
        <v>AU-5-0</v>
      </c>
      <c r="L48" t="s">
        <v>2203</v>
      </c>
      <c r="M48" t="str">
        <f t="shared" si="4"/>
        <v>AT-3-0</v>
      </c>
      <c r="Q48" s="64" t="s">
        <v>2755</v>
      </c>
      <c r="R48" t="e">
        <f t="shared" si="0"/>
        <v>#N/A</v>
      </c>
      <c r="T48" t="s">
        <v>2598</v>
      </c>
      <c r="U48" t="str">
        <f t="shared" si="5"/>
        <v>AC-4-20</v>
      </c>
    </row>
    <row r="49" spans="1:21">
      <c r="A49" t="s">
        <v>2206</v>
      </c>
      <c r="B49" t="str">
        <f t="shared" si="1"/>
        <v>AT-4-0</v>
      </c>
      <c r="D49" t="s">
        <v>2193</v>
      </c>
      <c r="E49" t="str">
        <f t="shared" si="2"/>
        <v>AC-19-0</v>
      </c>
      <c r="I49" t="s">
        <v>2217</v>
      </c>
      <c r="J49" t="str">
        <f t="shared" si="3"/>
        <v>AU-6-0</v>
      </c>
      <c r="L49" t="s">
        <v>2206</v>
      </c>
      <c r="M49" t="str">
        <f t="shared" si="4"/>
        <v>AT-4-0</v>
      </c>
      <c r="Q49" s="64" t="s">
        <v>2756</v>
      </c>
      <c r="R49" t="e">
        <f t="shared" si="0"/>
        <v>#N/A</v>
      </c>
      <c r="T49" t="s">
        <v>2162</v>
      </c>
      <c r="U49" t="str">
        <f t="shared" si="5"/>
        <v>AC-4-21</v>
      </c>
    </row>
    <row r="50" spans="1:21">
      <c r="A50" t="s">
        <v>2207</v>
      </c>
      <c r="B50" t="str">
        <f t="shared" si="1"/>
        <v>AU-1-0</v>
      </c>
      <c r="D50" t="s">
        <v>2194</v>
      </c>
      <c r="E50" t="str">
        <f t="shared" si="2"/>
        <v>AC-19-5</v>
      </c>
      <c r="I50" t="s">
        <v>2218</v>
      </c>
      <c r="J50" t="str">
        <f t="shared" si="3"/>
        <v>AU-6-1</v>
      </c>
      <c r="L50" t="s">
        <v>2207</v>
      </c>
      <c r="M50" t="str">
        <f t="shared" si="4"/>
        <v>AU-1-0</v>
      </c>
      <c r="Q50" s="64" t="s">
        <v>2757</v>
      </c>
      <c r="R50" t="e">
        <f t="shared" si="0"/>
        <v>#N/A</v>
      </c>
      <c r="T50" t="s">
        <v>2599</v>
      </c>
      <c r="U50" t="str">
        <f t="shared" si="5"/>
        <v>AC-4-22</v>
      </c>
    </row>
    <row r="51" spans="1:21">
      <c r="A51" t="s">
        <v>2208</v>
      </c>
      <c r="B51" t="str">
        <f t="shared" si="1"/>
        <v>AU-2-0</v>
      </c>
      <c r="D51" t="s">
        <v>2195</v>
      </c>
      <c r="E51" t="str">
        <f t="shared" si="2"/>
        <v>AC-20-0</v>
      </c>
      <c r="I51" t="s">
        <v>2219</v>
      </c>
      <c r="J51" t="str">
        <f t="shared" si="3"/>
        <v>AU-6-3</v>
      </c>
      <c r="L51" t="s">
        <v>2208</v>
      </c>
      <c r="M51" t="str">
        <f t="shared" si="4"/>
        <v>AU-2-0</v>
      </c>
      <c r="Q51" s="64" t="s">
        <v>2758</v>
      </c>
      <c r="R51" t="e">
        <f t="shared" si="0"/>
        <v>#N/A</v>
      </c>
      <c r="T51" t="s">
        <v>2163</v>
      </c>
      <c r="U51" t="str">
        <f t="shared" si="5"/>
        <v>AC-5-0</v>
      </c>
    </row>
    <row r="52" spans="1:21">
      <c r="A52" t="s">
        <v>2209</v>
      </c>
      <c r="B52" t="str">
        <f t="shared" si="1"/>
        <v>AU-2-3</v>
      </c>
      <c r="D52" t="s">
        <v>2196</v>
      </c>
      <c r="E52" t="str">
        <f t="shared" si="2"/>
        <v>AC-20-1</v>
      </c>
      <c r="I52" t="s">
        <v>2225</v>
      </c>
      <c r="J52" t="str">
        <f t="shared" si="3"/>
        <v>AU-7-0</v>
      </c>
      <c r="L52" t="s">
        <v>2209</v>
      </c>
      <c r="M52" t="str">
        <f t="shared" si="4"/>
        <v>AU-2-3</v>
      </c>
      <c r="Q52" s="64" t="s">
        <v>2759</v>
      </c>
      <c r="R52" t="e">
        <f t="shared" si="0"/>
        <v>#N/A</v>
      </c>
      <c r="T52" t="s">
        <v>2164</v>
      </c>
      <c r="U52" t="str">
        <f t="shared" si="5"/>
        <v>AC-6-0</v>
      </c>
    </row>
    <row r="53" spans="1:21">
      <c r="A53" t="s">
        <v>2210</v>
      </c>
      <c r="B53" t="str">
        <f t="shared" si="1"/>
        <v>AU-3-0</v>
      </c>
      <c r="D53" t="s">
        <v>2197</v>
      </c>
      <c r="E53" t="str">
        <f t="shared" si="2"/>
        <v>AC-20-2</v>
      </c>
      <c r="I53" t="s">
        <v>2226</v>
      </c>
      <c r="J53" t="str">
        <f t="shared" si="3"/>
        <v>AU-7-1</v>
      </c>
      <c r="L53" t="s">
        <v>2210</v>
      </c>
      <c r="M53" t="str">
        <f t="shared" si="4"/>
        <v>AU-3-0</v>
      </c>
      <c r="Q53" s="64" t="s">
        <v>2786</v>
      </c>
      <c r="R53" t="e">
        <f t="shared" si="0"/>
        <v>#N/A</v>
      </c>
      <c r="T53" t="s">
        <v>2165</v>
      </c>
      <c r="U53" t="str">
        <f t="shared" si="5"/>
        <v>AC-6-1</v>
      </c>
    </row>
    <row r="54" spans="1:21">
      <c r="A54" t="s">
        <v>2211</v>
      </c>
      <c r="B54" t="str">
        <f t="shared" si="1"/>
        <v>AU-3-1</v>
      </c>
      <c r="D54" t="s">
        <v>2198</v>
      </c>
      <c r="E54" t="str">
        <f t="shared" si="2"/>
        <v>AC-21-0</v>
      </c>
      <c r="I54" t="s">
        <v>2227</v>
      </c>
      <c r="J54" t="str">
        <f t="shared" si="3"/>
        <v>AU-8-0</v>
      </c>
      <c r="L54" t="s">
        <v>2211</v>
      </c>
      <c r="M54" t="str">
        <f t="shared" si="4"/>
        <v>AU-3-1</v>
      </c>
      <c r="Q54" s="64" t="s">
        <v>2787</v>
      </c>
      <c r="R54" t="e">
        <f t="shared" si="0"/>
        <v>#N/A</v>
      </c>
      <c r="T54" t="s">
        <v>2166</v>
      </c>
      <c r="U54" t="str">
        <f t="shared" si="5"/>
        <v>AC-6-2</v>
      </c>
    </row>
    <row r="55" spans="1:21">
      <c r="A55" t="s">
        <v>2212</v>
      </c>
      <c r="B55" t="str">
        <f t="shared" si="1"/>
        <v>AU-3-2</v>
      </c>
      <c r="D55" t="s">
        <v>2199</v>
      </c>
      <c r="E55" t="str">
        <f t="shared" si="2"/>
        <v>AC-22-0</v>
      </c>
      <c r="I55" t="s">
        <v>2228</v>
      </c>
      <c r="J55" t="str">
        <f t="shared" si="3"/>
        <v>AU-8-1</v>
      </c>
      <c r="L55" t="s">
        <v>2213</v>
      </c>
      <c r="M55" t="str">
        <f t="shared" si="4"/>
        <v>AU-4-0</v>
      </c>
      <c r="Q55" s="64" t="s">
        <v>2788</v>
      </c>
      <c r="R55" t="e">
        <f t="shared" si="0"/>
        <v>#N/A</v>
      </c>
      <c r="T55" t="s">
        <v>2167</v>
      </c>
      <c r="U55" t="str">
        <f t="shared" si="5"/>
        <v>AC-6-3</v>
      </c>
    </row>
    <row r="56" spans="1:21">
      <c r="A56" t="s">
        <v>2213</v>
      </c>
      <c r="B56" t="str">
        <f t="shared" si="1"/>
        <v>AU-4-0</v>
      </c>
      <c r="D56" t="s">
        <v>2200</v>
      </c>
      <c r="E56" t="str">
        <f t="shared" si="2"/>
        <v>AT-1-0</v>
      </c>
      <c r="I56" t="s">
        <v>2229</v>
      </c>
      <c r="J56" t="str">
        <f t="shared" si="3"/>
        <v>AU-9-0</v>
      </c>
      <c r="L56" t="s">
        <v>2214</v>
      </c>
      <c r="M56" t="str">
        <f t="shared" si="4"/>
        <v>AU-5-0</v>
      </c>
      <c r="Q56" s="64" t="s">
        <v>2789</v>
      </c>
      <c r="R56" t="e">
        <f t="shared" si="0"/>
        <v>#N/A</v>
      </c>
      <c r="T56" t="s">
        <v>2600</v>
      </c>
      <c r="U56" t="str">
        <f t="shared" si="5"/>
        <v>AC-6-4</v>
      </c>
    </row>
    <row r="57" spans="1:21">
      <c r="A57" t="s">
        <v>2214</v>
      </c>
      <c r="B57" t="str">
        <f t="shared" si="1"/>
        <v>AU-5-0</v>
      </c>
      <c r="D57" t="s">
        <v>2201</v>
      </c>
      <c r="E57" t="str">
        <f t="shared" si="2"/>
        <v>AT-2-0</v>
      </c>
      <c r="I57" t="s">
        <v>2232</v>
      </c>
      <c r="J57" t="str">
        <f t="shared" si="3"/>
        <v>AU-9-4</v>
      </c>
      <c r="L57" t="s">
        <v>2217</v>
      </c>
      <c r="M57" t="str">
        <f t="shared" si="4"/>
        <v>AU-6-0</v>
      </c>
      <c r="Q57" s="64" t="s">
        <v>2790</v>
      </c>
      <c r="R57" t="e">
        <f t="shared" si="0"/>
        <v>#N/A</v>
      </c>
      <c r="T57" t="s">
        <v>2168</v>
      </c>
      <c r="U57" t="str">
        <f t="shared" si="5"/>
        <v>AC-6-5</v>
      </c>
    </row>
    <row r="58" spans="1:21">
      <c r="A58" t="s">
        <v>2215</v>
      </c>
      <c r="B58" t="str">
        <f t="shared" si="1"/>
        <v>AU-5-1</v>
      </c>
      <c r="D58" t="s">
        <v>2202</v>
      </c>
      <c r="E58" t="str">
        <f t="shared" si="2"/>
        <v>AT-2-2</v>
      </c>
      <c r="I58" t="s">
        <v>2234</v>
      </c>
      <c r="J58" t="str">
        <f t="shared" si="3"/>
        <v>AU-11-0</v>
      </c>
      <c r="L58" t="s">
        <v>2218</v>
      </c>
      <c r="M58" t="str">
        <f t="shared" si="4"/>
        <v>AU-6-1</v>
      </c>
      <c r="Q58" s="64" t="s">
        <v>2804</v>
      </c>
      <c r="R58" t="e">
        <f t="shared" si="0"/>
        <v>#N/A</v>
      </c>
      <c r="T58" t="s">
        <v>2601</v>
      </c>
      <c r="U58" t="str">
        <f t="shared" si="5"/>
        <v>AC-6-6</v>
      </c>
    </row>
    <row r="59" spans="1:21">
      <c r="A59" t="s">
        <v>2216</v>
      </c>
      <c r="B59" t="str">
        <f t="shared" si="1"/>
        <v>AU-5-2</v>
      </c>
      <c r="D59" t="s">
        <v>2203</v>
      </c>
      <c r="E59" t="str">
        <f t="shared" si="2"/>
        <v>AT-3-0</v>
      </c>
      <c r="I59" t="s">
        <v>2235</v>
      </c>
      <c r="J59" t="str">
        <f t="shared" si="3"/>
        <v>AU-12-0</v>
      </c>
      <c r="L59" t="s">
        <v>2219</v>
      </c>
      <c r="M59" t="str">
        <f t="shared" si="4"/>
        <v>AU-6-3</v>
      </c>
      <c r="Q59" s="64" t="s">
        <v>2814</v>
      </c>
      <c r="R59" t="e">
        <f t="shared" si="0"/>
        <v>#N/A</v>
      </c>
      <c r="T59" t="s">
        <v>2169</v>
      </c>
      <c r="U59" t="str">
        <f t="shared" si="5"/>
        <v>AC-6-7</v>
      </c>
    </row>
    <row r="60" spans="1:21">
      <c r="A60" t="s">
        <v>2217</v>
      </c>
      <c r="B60" t="str">
        <f t="shared" si="1"/>
        <v>AU-6-0</v>
      </c>
      <c r="D60" t="s">
        <v>2204</v>
      </c>
      <c r="E60" t="e">
        <f t="shared" si="2"/>
        <v>#N/A</v>
      </c>
      <c r="I60" t="s">
        <v>2238</v>
      </c>
      <c r="J60" t="str">
        <f t="shared" si="3"/>
        <v>CA-1-0</v>
      </c>
      <c r="L60" t="s">
        <v>2225</v>
      </c>
      <c r="M60" t="str">
        <f t="shared" si="4"/>
        <v>AU-7-0</v>
      </c>
      <c r="Q60" s="64" t="s">
        <v>2815</v>
      </c>
      <c r="R60" t="e">
        <f t="shared" si="0"/>
        <v>#N/A</v>
      </c>
      <c r="T60" t="s">
        <v>2170</v>
      </c>
      <c r="U60" t="str">
        <f t="shared" si="5"/>
        <v>AC-6-8</v>
      </c>
    </row>
    <row r="61" spans="1:21">
      <c r="A61" t="s">
        <v>2218</v>
      </c>
      <c r="B61" t="str">
        <f t="shared" si="1"/>
        <v>AU-6-1</v>
      </c>
      <c r="D61" t="s">
        <v>2205</v>
      </c>
      <c r="E61" t="e">
        <f t="shared" si="2"/>
        <v>#N/A</v>
      </c>
      <c r="I61" t="s">
        <v>2239</v>
      </c>
      <c r="J61" t="str">
        <f t="shared" si="3"/>
        <v>CA-2-0</v>
      </c>
      <c r="L61" t="s">
        <v>2226</v>
      </c>
      <c r="M61" t="str">
        <f t="shared" si="4"/>
        <v>AU-7-1</v>
      </c>
      <c r="Q61" s="64" t="s">
        <v>2816</v>
      </c>
      <c r="R61" t="e">
        <f t="shared" si="0"/>
        <v>#N/A</v>
      </c>
      <c r="T61" t="s">
        <v>2171</v>
      </c>
      <c r="U61" t="str">
        <f t="shared" si="5"/>
        <v>AC-6-9</v>
      </c>
    </row>
    <row r="62" spans="1:21">
      <c r="A62" t="s">
        <v>2219</v>
      </c>
      <c r="B62" t="str">
        <f t="shared" si="1"/>
        <v>AU-6-3</v>
      </c>
      <c r="D62" t="s">
        <v>2206</v>
      </c>
      <c r="E62" t="str">
        <f t="shared" si="2"/>
        <v>AT-4-0</v>
      </c>
      <c r="I62" t="s">
        <v>2240</v>
      </c>
      <c r="J62" t="str">
        <f t="shared" si="3"/>
        <v>CA-2-1</v>
      </c>
      <c r="L62" t="s">
        <v>2227</v>
      </c>
      <c r="M62" t="str">
        <f t="shared" si="4"/>
        <v>AU-8-0</v>
      </c>
      <c r="Q62" s="64" t="s">
        <v>2819</v>
      </c>
      <c r="R62" t="e">
        <f t="shared" si="0"/>
        <v>#N/A</v>
      </c>
      <c r="T62" t="s">
        <v>2172</v>
      </c>
      <c r="U62" t="str">
        <f t="shared" si="5"/>
        <v>AC-6-10</v>
      </c>
    </row>
    <row r="63" spans="1:21">
      <c r="A63" t="s">
        <v>2221</v>
      </c>
      <c r="B63" t="str">
        <f t="shared" si="1"/>
        <v>AU-6-5</v>
      </c>
      <c r="D63" t="s">
        <v>2207</v>
      </c>
      <c r="E63" t="str">
        <f t="shared" si="2"/>
        <v>AU-1-0</v>
      </c>
      <c r="I63" t="s">
        <v>2243</v>
      </c>
      <c r="J63" t="str">
        <f t="shared" si="3"/>
        <v>CA-3-0</v>
      </c>
      <c r="L63" t="s">
        <v>2228</v>
      </c>
      <c r="M63" t="str">
        <f t="shared" si="4"/>
        <v>AU-8-1</v>
      </c>
      <c r="Q63" s="64" t="s">
        <v>2820</v>
      </c>
      <c r="R63" t="e">
        <f t="shared" si="0"/>
        <v>#N/A</v>
      </c>
      <c r="T63" t="s">
        <v>2173</v>
      </c>
      <c r="U63" t="str">
        <f t="shared" si="5"/>
        <v>AC-7-0</v>
      </c>
    </row>
    <row r="64" spans="1:21">
      <c r="A64" t="s">
        <v>2222</v>
      </c>
      <c r="B64" t="str">
        <f t="shared" si="1"/>
        <v>AU-6-6</v>
      </c>
      <c r="D64" t="s">
        <v>2208</v>
      </c>
      <c r="E64" t="str">
        <f t="shared" si="2"/>
        <v>AU-2-0</v>
      </c>
      <c r="I64" t="s">
        <v>2245</v>
      </c>
      <c r="J64" t="str">
        <f t="shared" si="3"/>
        <v>CA-3-5</v>
      </c>
      <c r="L64" t="s">
        <v>2229</v>
      </c>
      <c r="M64" t="str">
        <f t="shared" si="4"/>
        <v>AU-9-0</v>
      </c>
      <c r="Q64" s="64" t="s">
        <v>2821</v>
      </c>
      <c r="R64" t="e">
        <f t="shared" si="0"/>
        <v>#N/A</v>
      </c>
      <c r="T64" t="s">
        <v>2602</v>
      </c>
      <c r="U64" t="str">
        <f t="shared" si="5"/>
        <v>AC-7-1</v>
      </c>
    </row>
    <row r="65" spans="1:21">
      <c r="A65" t="s">
        <v>2225</v>
      </c>
      <c r="B65" t="str">
        <f t="shared" si="1"/>
        <v>AU-7-0</v>
      </c>
      <c r="D65" t="s">
        <v>2209</v>
      </c>
      <c r="E65" t="str">
        <f t="shared" si="2"/>
        <v>AU-2-3</v>
      </c>
      <c r="I65" t="s">
        <v>2246</v>
      </c>
      <c r="J65" t="str">
        <f t="shared" si="3"/>
        <v>CA-5-0</v>
      </c>
      <c r="L65" t="s">
        <v>2230</v>
      </c>
      <c r="M65" t="e">
        <f t="shared" si="4"/>
        <v>#N/A</v>
      </c>
      <c r="Q65" s="64" t="s">
        <v>2822</v>
      </c>
      <c r="R65" t="e">
        <f t="shared" si="0"/>
        <v>#N/A</v>
      </c>
      <c r="T65" t="s">
        <v>2174</v>
      </c>
      <c r="U65" t="str">
        <f t="shared" si="5"/>
        <v>AC-7-2</v>
      </c>
    </row>
    <row r="66" spans="1:21">
      <c r="A66" t="s">
        <v>2226</v>
      </c>
      <c r="B66" t="str">
        <f t="shared" si="1"/>
        <v>AU-7-1</v>
      </c>
      <c r="D66" t="s">
        <v>2210</v>
      </c>
      <c r="E66" t="str">
        <f t="shared" si="2"/>
        <v>AU-3-0</v>
      </c>
      <c r="I66" t="s">
        <v>2247</v>
      </c>
      <c r="J66" t="str">
        <f t="shared" si="3"/>
        <v>CA-6-0</v>
      </c>
      <c r="L66" t="s">
        <v>2232</v>
      </c>
      <c r="M66" t="str">
        <f t="shared" si="4"/>
        <v>AU-9-4</v>
      </c>
      <c r="Q66" s="64" t="s">
        <v>2825</v>
      </c>
      <c r="R66" t="e">
        <f t="shared" ref="R66:R129" si="6">VLOOKUP(Q66,T:T,1,FALSE)</f>
        <v>#N/A</v>
      </c>
      <c r="T66" t="s">
        <v>2175</v>
      </c>
      <c r="U66" t="str">
        <f t="shared" si="5"/>
        <v>AC-8-0</v>
      </c>
    </row>
    <row r="67" spans="1:21">
      <c r="A67" t="s">
        <v>2227</v>
      </c>
      <c r="B67" t="str">
        <f t="shared" ref="B67:B130" si="7">VLOOKUP(A67,D:D,1,FALSE)</f>
        <v>AU-8-0</v>
      </c>
      <c r="D67" t="s">
        <v>2211</v>
      </c>
      <c r="E67" t="str">
        <f t="shared" ref="E67:E130" si="8">VLOOKUP(D67,A:A,1,FALSE)</f>
        <v>AU-3-1</v>
      </c>
      <c r="I67" t="s">
        <v>2248</v>
      </c>
      <c r="J67" t="str">
        <f t="shared" ref="J67:J130" si="9">VLOOKUP(I67,L:L,1,FALSE)</f>
        <v>CA-7-0</v>
      </c>
      <c r="L67" t="s">
        <v>2234</v>
      </c>
      <c r="M67" t="str">
        <f t="shared" ref="M67:M130" si="10">VLOOKUP(L67,I:I,1,FALSE)</f>
        <v>AU-11-0</v>
      </c>
      <c r="Q67" s="64" t="s">
        <v>2832</v>
      </c>
      <c r="R67" t="e">
        <f t="shared" si="6"/>
        <v>#N/A</v>
      </c>
      <c r="T67" t="s">
        <v>2176</v>
      </c>
      <c r="U67" t="str">
        <f t="shared" ref="U67:U130" si="11">VLOOKUP(T67,Q:Q,1,FALSE)</f>
        <v>AC-10-0</v>
      </c>
    </row>
    <row r="68" spans="1:21">
      <c r="A68" t="s">
        <v>2228</v>
      </c>
      <c r="B68" t="str">
        <f t="shared" si="7"/>
        <v>AU-8-1</v>
      </c>
      <c r="D68" t="s">
        <v>2212</v>
      </c>
      <c r="E68" t="str">
        <f t="shared" si="8"/>
        <v>AU-3-2</v>
      </c>
      <c r="I68" t="s">
        <v>2249</v>
      </c>
      <c r="J68" t="str">
        <f t="shared" si="9"/>
        <v>CA-7-1</v>
      </c>
      <c r="L68" t="s">
        <v>2235</v>
      </c>
      <c r="M68" t="str">
        <f t="shared" si="10"/>
        <v>AU-12-0</v>
      </c>
      <c r="Q68" s="64" t="s">
        <v>2835</v>
      </c>
      <c r="R68" t="e">
        <f t="shared" si="6"/>
        <v>#N/A</v>
      </c>
      <c r="T68" t="s">
        <v>2177</v>
      </c>
      <c r="U68" t="str">
        <f t="shared" si="11"/>
        <v>AC-11-0</v>
      </c>
    </row>
    <row r="69" spans="1:21">
      <c r="A69" t="s">
        <v>2229</v>
      </c>
      <c r="B69" t="str">
        <f t="shared" si="7"/>
        <v>AU-9-0</v>
      </c>
      <c r="D69" t="s">
        <v>2213</v>
      </c>
      <c r="E69" t="str">
        <f t="shared" si="8"/>
        <v>AU-4-0</v>
      </c>
      <c r="I69" t="s">
        <v>2253</v>
      </c>
      <c r="J69" t="str">
        <f t="shared" si="9"/>
        <v>CA-9-0</v>
      </c>
      <c r="L69" t="s">
        <v>2238</v>
      </c>
      <c r="M69" t="str">
        <f t="shared" si="10"/>
        <v>CA-1-0</v>
      </c>
      <c r="Q69" s="64" t="s">
        <v>2846</v>
      </c>
      <c r="R69" t="e">
        <f t="shared" si="6"/>
        <v>#N/A</v>
      </c>
      <c r="T69" t="s">
        <v>2178</v>
      </c>
      <c r="U69" t="str">
        <f t="shared" si="11"/>
        <v>AC-11-1</v>
      </c>
    </row>
    <row r="70" spans="1:21">
      <c r="A70" t="s">
        <v>2230</v>
      </c>
      <c r="B70" t="str">
        <f t="shared" si="7"/>
        <v>AU-9-2</v>
      </c>
      <c r="D70" t="s">
        <v>2214</v>
      </c>
      <c r="E70" t="str">
        <f t="shared" si="8"/>
        <v>AU-5-0</v>
      </c>
      <c r="I70" t="s">
        <v>2254</v>
      </c>
      <c r="J70" t="str">
        <f t="shared" si="9"/>
        <v>CM-1-0</v>
      </c>
      <c r="L70" t="s">
        <v>2239</v>
      </c>
      <c r="M70" t="str">
        <f t="shared" si="10"/>
        <v>CA-2-0</v>
      </c>
      <c r="Q70" s="64" t="s">
        <v>2847</v>
      </c>
      <c r="R70" t="e">
        <f t="shared" si="6"/>
        <v>#N/A</v>
      </c>
      <c r="T70" t="s">
        <v>2179</v>
      </c>
      <c r="U70" t="str">
        <f t="shared" si="11"/>
        <v>AC-12-0</v>
      </c>
    </row>
    <row r="71" spans="1:21">
      <c r="A71" t="s">
        <v>2231</v>
      </c>
      <c r="B71" t="str">
        <f t="shared" si="7"/>
        <v>AU-9-3</v>
      </c>
      <c r="D71" t="s">
        <v>2215</v>
      </c>
      <c r="E71" t="str">
        <f t="shared" si="8"/>
        <v>AU-5-1</v>
      </c>
      <c r="I71" t="s">
        <v>2255</v>
      </c>
      <c r="J71" t="str">
        <f t="shared" si="9"/>
        <v>CM-2-0</v>
      </c>
      <c r="L71" t="s">
        <v>2240</v>
      </c>
      <c r="M71" t="str">
        <f t="shared" si="10"/>
        <v>CA-2-1</v>
      </c>
      <c r="Q71" s="64" t="s">
        <v>2874</v>
      </c>
      <c r="R71" t="e">
        <f t="shared" si="6"/>
        <v>#N/A</v>
      </c>
      <c r="T71" t="s">
        <v>2180</v>
      </c>
      <c r="U71" t="str">
        <f t="shared" si="11"/>
        <v>AC-12-1</v>
      </c>
    </row>
    <row r="72" spans="1:21">
      <c r="A72" t="s">
        <v>2232</v>
      </c>
      <c r="B72" t="str">
        <f t="shared" si="7"/>
        <v>AU-9-4</v>
      </c>
      <c r="D72" t="s">
        <v>2216</v>
      </c>
      <c r="E72" t="str">
        <f t="shared" si="8"/>
        <v>AU-5-2</v>
      </c>
      <c r="I72" t="s">
        <v>2256</v>
      </c>
      <c r="J72" t="str">
        <f t="shared" si="9"/>
        <v>CM-2-1</v>
      </c>
      <c r="L72" t="s">
        <v>2241</v>
      </c>
      <c r="M72" t="e">
        <f t="shared" si="10"/>
        <v>#N/A</v>
      </c>
      <c r="Q72" s="64" t="s">
        <v>2875</v>
      </c>
      <c r="R72" t="e">
        <f t="shared" si="6"/>
        <v>#N/A</v>
      </c>
      <c r="T72" t="s">
        <v>2181</v>
      </c>
      <c r="U72" t="str">
        <f t="shared" si="11"/>
        <v>AC-14-0</v>
      </c>
    </row>
    <row r="73" spans="1:21">
      <c r="A73" t="s">
        <v>2233</v>
      </c>
      <c r="B73" t="str">
        <f t="shared" si="7"/>
        <v>AU-10-0</v>
      </c>
      <c r="D73" t="s">
        <v>2217</v>
      </c>
      <c r="E73" t="str">
        <f t="shared" si="8"/>
        <v>AU-6-0</v>
      </c>
      <c r="I73" t="s">
        <v>2258</v>
      </c>
      <c r="J73" t="str">
        <f t="shared" si="9"/>
        <v>CM-2-3</v>
      </c>
      <c r="L73" t="s">
        <v>2242</v>
      </c>
      <c r="M73" t="e">
        <f t="shared" si="10"/>
        <v>#N/A</v>
      </c>
      <c r="Q73" s="64" t="s">
        <v>2876</v>
      </c>
      <c r="R73" t="e">
        <f t="shared" si="6"/>
        <v>#N/A</v>
      </c>
      <c r="T73" t="s">
        <v>2609</v>
      </c>
      <c r="U73" t="str">
        <f t="shared" si="11"/>
        <v>AC-14-1</v>
      </c>
    </row>
    <row r="74" spans="1:21">
      <c r="A74" t="s">
        <v>2234</v>
      </c>
      <c r="B74" t="str">
        <f t="shared" si="7"/>
        <v>AU-11-0</v>
      </c>
      <c r="D74" t="s">
        <v>2218</v>
      </c>
      <c r="E74" t="str">
        <f t="shared" si="8"/>
        <v>AU-6-1</v>
      </c>
      <c r="I74" t="s">
        <v>2259</v>
      </c>
      <c r="J74" t="str">
        <f t="shared" si="9"/>
        <v>CM-2-7</v>
      </c>
      <c r="L74" t="s">
        <v>2243</v>
      </c>
      <c r="M74" t="str">
        <f t="shared" si="10"/>
        <v>CA-3-0</v>
      </c>
      <c r="Q74" s="64" t="s">
        <v>2895</v>
      </c>
      <c r="R74" t="e">
        <f t="shared" si="6"/>
        <v>#N/A</v>
      </c>
      <c r="T74" t="s">
        <v>2182</v>
      </c>
      <c r="U74" t="str">
        <f t="shared" si="11"/>
        <v>AC-17-0</v>
      </c>
    </row>
    <row r="75" spans="1:21">
      <c r="A75" t="s">
        <v>2235</v>
      </c>
      <c r="B75" t="str">
        <f t="shared" si="7"/>
        <v>AU-12-0</v>
      </c>
      <c r="D75" t="s">
        <v>2219</v>
      </c>
      <c r="E75" t="str">
        <f t="shared" si="8"/>
        <v>AU-6-3</v>
      </c>
      <c r="I75" t="s">
        <v>2260</v>
      </c>
      <c r="J75" t="str">
        <f t="shared" si="9"/>
        <v>CM-3-0</v>
      </c>
      <c r="L75" t="s">
        <v>2244</v>
      </c>
      <c r="M75" t="e">
        <f t="shared" si="10"/>
        <v>#N/A</v>
      </c>
      <c r="Q75" s="64" t="s">
        <v>2896</v>
      </c>
      <c r="R75" t="e">
        <f t="shared" si="6"/>
        <v>#N/A</v>
      </c>
      <c r="T75" t="s">
        <v>2183</v>
      </c>
      <c r="U75" t="str">
        <f t="shared" si="11"/>
        <v>AC-17-1</v>
      </c>
    </row>
    <row r="76" spans="1:21">
      <c r="A76" t="s">
        <v>2236</v>
      </c>
      <c r="B76" t="str">
        <f t="shared" si="7"/>
        <v>AU-12-1</v>
      </c>
      <c r="D76" t="s">
        <v>2220</v>
      </c>
      <c r="E76" t="e">
        <f t="shared" si="8"/>
        <v>#N/A</v>
      </c>
      <c r="I76" s="64" t="s">
        <v>2262</v>
      </c>
      <c r="J76" s="64" t="e">
        <f t="shared" si="9"/>
        <v>#N/A</v>
      </c>
      <c r="L76" t="s">
        <v>2245</v>
      </c>
      <c r="M76" t="str">
        <f t="shared" si="10"/>
        <v>CA-3-5</v>
      </c>
      <c r="Q76" s="64" t="s">
        <v>2897</v>
      </c>
      <c r="R76" t="e">
        <f t="shared" si="6"/>
        <v>#N/A</v>
      </c>
      <c r="T76" t="s">
        <v>2184</v>
      </c>
      <c r="U76" t="str">
        <f t="shared" si="11"/>
        <v>AC-17-2</v>
      </c>
    </row>
    <row r="77" spans="1:21">
      <c r="A77" t="s">
        <v>2237</v>
      </c>
      <c r="B77" t="str">
        <f t="shared" si="7"/>
        <v>AU-12-3</v>
      </c>
      <c r="D77" t="s">
        <v>2221</v>
      </c>
      <c r="E77" t="str">
        <f t="shared" si="8"/>
        <v>AU-6-5</v>
      </c>
      <c r="I77" t="s">
        <v>2265</v>
      </c>
      <c r="J77" t="str">
        <f t="shared" si="9"/>
        <v>CM-4-0</v>
      </c>
      <c r="L77" t="s">
        <v>2246</v>
      </c>
      <c r="M77" t="str">
        <f t="shared" si="10"/>
        <v>CA-5-0</v>
      </c>
      <c r="Q77" s="64" t="s">
        <v>2898</v>
      </c>
      <c r="R77" t="e">
        <f t="shared" si="6"/>
        <v>#N/A</v>
      </c>
      <c r="T77" t="s">
        <v>2185</v>
      </c>
      <c r="U77" t="str">
        <f t="shared" si="11"/>
        <v>AC-17-3</v>
      </c>
    </row>
    <row r="78" spans="1:21">
      <c r="A78" t="s">
        <v>2238</v>
      </c>
      <c r="B78" t="str">
        <f t="shared" si="7"/>
        <v>CA-1-0</v>
      </c>
      <c r="D78" t="s">
        <v>2222</v>
      </c>
      <c r="E78" t="str">
        <f t="shared" si="8"/>
        <v>AU-6-6</v>
      </c>
      <c r="I78" t="s">
        <v>2267</v>
      </c>
      <c r="J78" t="str">
        <f t="shared" si="9"/>
        <v>CM-5-0</v>
      </c>
      <c r="L78" t="s">
        <v>2247</v>
      </c>
      <c r="M78" t="str">
        <f t="shared" si="10"/>
        <v>CA-6-0</v>
      </c>
      <c r="Q78" s="64" t="s">
        <v>2899</v>
      </c>
      <c r="R78" t="e">
        <f t="shared" si="6"/>
        <v>#N/A</v>
      </c>
      <c r="T78" t="s">
        <v>2186</v>
      </c>
      <c r="U78" t="str">
        <f t="shared" si="11"/>
        <v>AC-17-4</v>
      </c>
    </row>
    <row r="79" spans="1:21">
      <c r="A79" t="s">
        <v>2239</v>
      </c>
      <c r="B79" t="str">
        <f t="shared" si="7"/>
        <v>CA-2-0</v>
      </c>
      <c r="D79" t="s">
        <v>2223</v>
      </c>
      <c r="E79" t="e">
        <f t="shared" si="8"/>
        <v>#N/A</v>
      </c>
      <c r="I79" t="s">
        <v>2272</v>
      </c>
      <c r="J79" t="str">
        <f t="shared" si="9"/>
        <v>CM-6-0</v>
      </c>
      <c r="L79" t="s">
        <v>2248</v>
      </c>
      <c r="M79" t="str">
        <f t="shared" si="10"/>
        <v>CA-7-0</v>
      </c>
      <c r="Q79" s="64" t="s">
        <v>2900</v>
      </c>
      <c r="R79" t="e">
        <f t="shared" si="6"/>
        <v>#N/A</v>
      </c>
      <c r="T79" t="s">
        <v>2622</v>
      </c>
      <c r="U79" t="str">
        <f t="shared" si="11"/>
        <v>AC-17-5</v>
      </c>
    </row>
    <row r="80" spans="1:21">
      <c r="A80" t="s">
        <v>2240</v>
      </c>
      <c r="B80" t="str">
        <f t="shared" si="7"/>
        <v>CA-2-1</v>
      </c>
      <c r="D80" t="s">
        <v>2224</v>
      </c>
      <c r="E80" t="e">
        <f t="shared" si="8"/>
        <v>#N/A</v>
      </c>
      <c r="I80" t="s">
        <v>2275</v>
      </c>
      <c r="J80" t="str">
        <f t="shared" si="9"/>
        <v>CM-7-0</v>
      </c>
      <c r="L80" t="s">
        <v>2249</v>
      </c>
      <c r="M80" t="str">
        <f t="shared" si="10"/>
        <v>CA-7-1</v>
      </c>
      <c r="Q80" s="64" t="s">
        <v>2901</v>
      </c>
      <c r="R80" t="e">
        <f t="shared" si="6"/>
        <v>#N/A</v>
      </c>
      <c r="T80" t="s">
        <v>2623</v>
      </c>
      <c r="U80" t="str">
        <f t="shared" si="11"/>
        <v>AC-17-6</v>
      </c>
    </row>
    <row r="81" spans="1:21">
      <c r="A81" t="s">
        <v>2241</v>
      </c>
      <c r="B81" t="str">
        <f t="shared" si="7"/>
        <v>CA-2-2</v>
      </c>
      <c r="D81" t="s">
        <v>2225</v>
      </c>
      <c r="E81" t="str">
        <f t="shared" si="8"/>
        <v>AU-7-0</v>
      </c>
      <c r="I81" t="s">
        <v>2276</v>
      </c>
      <c r="J81" t="str">
        <f t="shared" si="9"/>
        <v>CM-7-1</v>
      </c>
      <c r="L81" t="s">
        <v>2251</v>
      </c>
      <c r="M81" t="e">
        <f t="shared" si="10"/>
        <v>#N/A</v>
      </c>
      <c r="Q81" s="64" t="s">
        <v>2902</v>
      </c>
      <c r="R81" t="e">
        <f t="shared" si="6"/>
        <v>#N/A</v>
      </c>
      <c r="T81" t="s">
        <v>2624</v>
      </c>
      <c r="U81" t="str">
        <f t="shared" si="11"/>
        <v>AC-17-7</v>
      </c>
    </row>
    <row r="82" spans="1:21">
      <c r="A82" t="s">
        <v>2243</v>
      </c>
      <c r="B82" t="str">
        <f t="shared" si="7"/>
        <v>CA-3-0</v>
      </c>
      <c r="D82" t="s">
        <v>2226</v>
      </c>
      <c r="E82" t="str">
        <f t="shared" si="8"/>
        <v>AU-7-1</v>
      </c>
      <c r="I82" t="s">
        <v>2277</v>
      </c>
      <c r="J82" t="str">
        <f t="shared" si="9"/>
        <v>CM-7-2</v>
      </c>
      <c r="L82" t="s">
        <v>2252</v>
      </c>
      <c r="M82" t="e">
        <f t="shared" si="10"/>
        <v>#N/A</v>
      </c>
      <c r="Q82" s="64" t="s">
        <v>2903</v>
      </c>
      <c r="R82" t="e">
        <f t="shared" si="6"/>
        <v>#N/A</v>
      </c>
      <c r="T82" t="s">
        <v>2625</v>
      </c>
      <c r="U82" t="str">
        <f t="shared" si="11"/>
        <v>AC-17-8</v>
      </c>
    </row>
    <row r="83" spans="1:21">
      <c r="A83" t="s">
        <v>2245</v>
      </c>
      <c r="B83" t="str">
        <f t="shared" si="7"/>
        <v>CA-3-5</v>
      </c>
      <c r="D83" t="s">
        <v>2227</v>
      </c>
      <c r="E83" t="str">
        <f t="shared" si="8"/>
        <v>AU-8-0</v>
      </c>
      <c r="I83" s="64" t="s">
        <v>2278</v>
      </c>
      <c r="J83" s="64" t="e">
        <f t="shared" si="9"/>
        <v>#N/A</v>
      </c>
      <c r="L83" t="s">
        <v>2253</v>
      </c>
      <c r="M83" t="str">
        <f t="shared" si="10"/>
        <v>CA-9-0</v>
      </c>
      <c r="Q83" s="64" t="s">
        <v>2904</v>
      </c>
      <c r="R83" t="e">
        <f t="shared" si="6"/>
        <v>#N/A</v>
      </c>
      <c r="T83" t="s">
        <v>2187</v>
      </c>
      <c r="U83" t="str">
        <f t="shared" si="11"/>
        <v>AC-17-9</v>
      </c>
    </row>
    <row r="84" spans="1:21">
      <c r="A84" t="s">
        <v>2246</v>
      </c>
      <c r="B84" t="str">
        <f t="shared" si="7"/>
        <v>CA-5-0</v>
      </c>
      <c r="D84" t="s">
        <v>2228</v>
      </c>
      <c r="E84" t="str">
        <f t="shared" si="8"/>
        <v>AU-8-1</v>
      </c>
      <c r="I84" t="s">
        <v>2280</v>
      </c>
      <c r="J84" t="str">
        <f t="shared" si="9"/>
        <v>CM-8-0</v>
      </c>
      <c r="L84" t="s">
        <v>2254</v>
      </c>
      <c r="M84" t="str">
        <f t="shared" si="10"/>
        <v>CM-1-0</v>
      </c>
      <c r="Q84" s="64" t="s">
        <v>2905</v>
      </c>
      <c r="R84" t="e">
        <f t="shared" si="6"/>
        <v>#N/A</v>
      </c>
      <c r="T84" t="s">
        <v>2188</v>
      </c>
      <c r="U84" t="str">
        <f t="shared" si="11"/>
        <v>AC-18-0</v>
      </c>
    </row>
    <row r="85" spans="1:21">
      <c r="A85" t="s">
        <v>2247</v>
      </c>
      <c r="B85" t="str">
        <f t="shared" si="7"/>
        <v>CA-6-0</v>
      </c>
      <c r="D85" t="s">
        <v>2229</v>
      </c>
      <c r="E85" t="str">
        <f t="shared" si="8"/>
        <v>AU-9-0</v>
      </c>
      <c r="I85" t="s">
        <v>2281</v>
      </c>
      <c r="J85" t="str">
        <f t="shared" si="9"/>
        <v>CM-8-1</v>
      </c>
      <c r="L85" t="s">
        <v>2255</v>
      </c>
      <c r="M85" t="str">
        <f t="shared" si="10"/>
        <v>CM-2-0</v>
      </c>
      <c r="Q85" s="64" t="s">
        <v>2906</v>
      </c>
      <c r="R85" t="e">
        <f t="shared" si="6"/>
        <v>#N/A</v>
      </c>
      <c r="T85" t="s">
        <v>2189</v>
      </c>
      <c r="U85" t="str">
        <f t="shared" si="11"/>
        <v>AC-18-1</v>
      </c>
    </row>
    <row r="86" spans="1:21">
      <c r="A86" t="s">
        <v>2248</v>
      </c>
      <c r="B86" t="str">
        <f t="shared" si="7"/>
        <v>CA-7-0</v>
      </c>
      <c r="D86" t="s">
        <v>2230</v>
      </c>
      <c r="E86" t="str">
        <f t="shared" si="8"/>
        <v>AU-9-2</v>
      </c>
      <c r="I86" t="s">
        <v>2283</v>
      </c>
      <c r="J86" t="str">
        <f t="shared" si="9"/>
        <v>CM-8-3</v>
      </c>
      <c r="L86" t="s">
        <v>2256</v>
      </c>
      <c r="M86" t="str">
        <f t="shared" si="10"/>
        <v>CM-2-1</v>
      </c>
      <c r="Q86" s="64" t="s">
        <v>2907</v>
      </c>
      <c r="R86" t="e">
        <f t="shared" si="6"/>
        <v>#N/A</v>
      </c>
      <c r="T86" t="s">
        <v>2626</v>
      </c>
      <c r="U86" t="str">
        <f t="shared" si="11"/>
        <v>AC-18-2</v>
      </c>
    </row>
    <row r="87" spans="1:21">
      <c r="A87" t="s">
        <v>2249</v>
      </c>
      <c r="B87" t="str">
        <f t="shared" si="7"/>
        <v>CA-7-1</v>
      </c>
      <c r="D87" t="s">
        <v>2231</v>
      </c>
      <c r="E87" t="str">
        <f t="shared" si="8"/>
        <v>AU-9-3</v>
      </c>
      <c r="I87" t="s">
        <v>2285</v>
      </c>
      <c r="J87" t="str">
        <f t="shared" si="9"/>
        <v>CM-8-5</v>
      </c>
      <c r="L87" t="s">
        <v>2257</v>
      </c>
      <c r="M87" t="e">
        <f t="shared" si="10"/>
        <v>#N/A</v>
      </c>
      <c r="Q87" s="64" t="s">
        <v>2919</v>
      </c>
      <c r="R87" t="e">
        <f t="shared" si="6"/>
        <v>#N/A</v>
      </c>
      <c r="T87" t="s">
        <v>2190</v>
      </c>
      <c r="U87" t="str">
        <f t="shared" si="11"/>
        <v>AC-18-3</v>
      </c>
    </row>
    <row r="88" spans="1:21">
      <c r="A88" t="s">
        <v>2251</v>
      </c>
      <c r="B88" t="str">
        <f t="shared" si="7"/>
        <v>CA-8-0</v>
      </c>
      <c r="D88" t="s">
        <v>2232</v>
      </c>
      <c r="E88" t="str">
        <f t="shared" si="8"/>
        <v>AU-9-4</v>
      </c>
      <c r="I88" t="s">
        <v>2286</v>
      </c>
      <c r="J88" t="str">
        <f t="shared" si="9"/>
        <v>CM-9-0</v>
      </c>
      <c r="L88" t="s">
        <v>2258</v>
      </c>
      <c r="M88" t="str">
        <f t="shared" si="10"/>
        <v>CM-2-3</v>
      </c>
      <c r="Q88" s="64" t="s">
        <v>2935</v>
      </c>
      <c r="R88" t="e">
        <f t="shared" si="6"/>
        <v>#N/A</v>
      </c>
      <c r="T88" t="s">
        <v>2191</v>
      </c>
      <c r="U88" t="str">
        <f t="shared" si="11"/>
        <v>AC-18-4</v>
      </c>
    </row>
    <row r="89" spans="1:21">
      <c r="A89" t="s">
        <v>2253</v>
      </c>
      <c r="B89" t="str">
        <f t="shared" si="7"/>
        <v>CA-9-0</v>
      </c>
      <c r="D89" t="s">
        <v>2233</v>
      </c>
      <c r="E89" t="str">
        <f t="shared" si="8"/>
        <v>AU-10-0</v>
      </c>
      <c r="I89" t="s">
        <v>2287</v>
      </c>
      <c r="J89" t="str">
        <f t="shared" si="9"/>
        <v>CM-10-0</v>
      </c>
      <c r="L89" t="s">
        <v>2259</v>
      </c>
      <c r="M89" t="str">
        <f t="shared" si="10"/>
        <v>CM-2-7</v>
      </c>
      <c r="Q89" s="64" t="s">
        <v>2936</v>
      </c>
      <c r="R89" t="e">
        <f t="shared" si="6"/>
        <v>#N/A</v>
      </c>
      <c r="T89" t="s">
        <v>2192</v>
      </c>
      <c r="U89" t="str">
        <f t="shared" si="11"/>
        <v>AC-18-5</v>
      </c>
    </row>
    <row r="90" spans="1:21">
      <c r="A90" t="s">
        <v>2254</v>
      </c>
      <c r="B90" t="str">
        <f t="shared" si="7"/>
        <v>CM-1-0</v>
      </c>
      <c r="D90" t="s">
        <v>2234</v>
      </c>
      <c r="E90" t="str">
        <f t="shared" si="8"/>
        <v>AU-11-0</v>
      </c>
      <c r="I90" t="s">
        <v>2289</v>
      </c>
      <c r="J90" t="str">
        <f t="shared" si="9"/>
        <v>CM-11-0</v>
      </c>
      <c r="L90" t="s">
        <v>2260</v>
      </c>
      <c r="M90" t="str">
        <f t="shared" si="10"/>
        <v>CM-3-0</v>
      </c>
      <c r="Q90" s="64" t="s">
        <v>2937</v>
      </c>
      <c r="R90" t="e">
        <f t="shared" si="6"/>
        <v>#N/A</v>
      </c>
      <c r="T90" t="s">
        <v>2193</v>
      </c>
      <c r="U90" t="str">
        <f t="shared" si="11"/>
        <v>AC-19-0</v>
      </c>
    </row>
    <row r="91" spans="1:21">
      <c r="A91" t="s">
        <v>2255</v>
      </c>
      <c r="B91" t="str">
        <f t="shared" si="7"/>
        <v>CM-2-0</v>
      </c>
      <c r="D91" t="s">
        <v>2235</v>
      </c>
      <c r="E91" t="str">
        <f t="shared" si="8"/>
        <v>AU-12-0</v>
      </c>
      <c r="I91" t="s">
        <v>2291</v>
      </c>
      <c r="J91" t="str">
        <f t="shared" si="9"/>
        <v>CP-1-0</v>
      </c>
      <c r="L91" t="s">
        <v>2265</v>
      </c>
      <c r="M91" t="str">
        <f t="shared" si="10"/>
        <v>CM-4-0</v>
      </c>
      <c r="Q91" s="64" t="s">
        <v>2944</v>
      </c>
      <c r="R91" t="e">
        <f t="shared" si="6"/>
        <v>#N/A</v>
      </c>
      <c r="T91" t="s">
        <v>2627</v>
      </c>
      <c r="U91" t="str">
        <f t="shared" si="11"/>
        <v>AC-19-1</v>
      </c>
    </row>
    <row r="92" spans="1:21">
      <c r="A92" t="s">
        <v>2256</v>
      </c>
      <c r="B92" t="str">
        <f t="shared" si="7"/>
        <v>CM-2-1</v>
      </c>
      <c r="D92" t="s">
        <v>2236</v>
      </c>
      <c r="E92" t="str">
        <f t="shared" si="8"/>
        <v>AU-12-1</v>
      </c>
      <c r="I92" t="s">
        <v>2292</v>
      </c>
      <c r="J92" t="str">
        <f t="shared" si="9"/>
        <v>CP-2-0</v>
      </c>
      <c r="L92" t="s">
        <v>2267</v>
      </c>
      <c r="M92" t="str">
        <f t="shared" si="10"/>
        <v>CM-5-0</v>
      </c>
      <c r="Q92" s="64" t="s">
        <v>2949</v>
      </c>
      <c r="R92" t="e">
        <f t="shared" si="6"/>
        <v>#N/A</v>
      </c>
      <c r="T92" t="s">
        <v>2628</v>
      </c>
      <c r="U92" t="str">
        <f t="shared" si="11"/>
        <v>AC-19-2</v>
      </c>
    </row>
    <row r="93" spans="1:21">
      <c r="A93" t="s">
        <v>2257</v>
      </c>
      <c r="B93" t="str">
        <f t="shared" si="7"/>
        <v>CM-2-2</v>
      </c>
      <c r="D93" t="s">
        <v>2237</v>
      </c>
      <c r="E93" t="str">
        <f t="shared" si="8"/>
        <v>AU-12-3</v>
      </c>
      <c r="I93" t="s">
        <v>2293</v>
      </c>
      <c r="J93" t="str">
        <f t="shared" si="9"/>
        <v>CP-2-1</v>
      </c>
      <c r="L93" t="s">
        <v>2268</v>
      </c>
      <c r="M93" t="e">
        <f t="shared" si="10"/>
        <v>#N/A</v>
      </c>
      <c r="Q93" s="64" t="s">
        <v>2950</v>
      </c>
      <c r="R93" t="e">
        <f t="shared" si="6"/>
        <v>#N/A</v>
      </c>
      <c r="T93" t="s">
        <v>2629</v>
      </c>
      <c r="U93" t="str">
        <f t="shared" si="11"/>
        <v>AC-19-3</v>
      </c>
    </row>
    <row r="94" spans="1:21">
      <c r="A94" t="s">
        <v>2258</v>
      </c>
      <c r="B94" t="str">
        <f t="shared" si="7"/>
        <v>CM-2-3</v>
      </c>
      <c r="D94" t="s">
        <v>2238</v>
      </c>
      <c r="E94" t="str">
        <f t="shared" si="8"/>
        <v>CA-1-0</v>
      </c>
      <c r="I94" t="s">
        <v>2295</v>
      </c>
      <c r="J94" t="str">
        <f t="shared" si="9"/>
        <v>CP-2-3</v>
      </c>
      <c r="L94" t="s">
        <v>2270</v>
      </c>
      <c r="M94" t="e">
        <f t="shared" si="10"/>
        <v>#N/A</v>
      </c>
      <c r="Q94" s="64" t="s">
        <v>2963</v>
      </c>
      <c r="R94" t="e">
        <f t="shared" si="6"/>
        <v>#N/A</v>
      </c>
      <c r="T94" t="s">
        <v>2630</v>
      </c>
      <c r="U94" t="str">
        <f t="shared" si="11"/>
        <v>AC-19-4</v>
      </c>
    </row>
    <row r="95" spans="1:21">
      <c r="A95" t="s">
        <v>2259</v>
      </c>
      <c r="B95" t="str">
        <f t="shared" si="7"/>
        <v>CM-2-7</v>
      </c>
      <c r="D95" t="s">
        <v>2239</v>
      </c>
      <c r="E95" t="str">
        <f t="shared" si="8"/>
        <v>CA-2-0</v>
      </c>
      <c r="I95" t="s">
        <v>2298</v>
      </c>
      <c r="J95" t="str">
        <f t="shared" si="9"/>
        <v>CP-2-8</v>
      </c>
      <c r="L95" t="s">
        <v>2271</v>
      </c>
      <c r="M95" t="e">
        <f t="shared" si="10"/>
        <v>#N/A</v>
      </c>
      <c r="Q95" s="64" t="s">
        <v>2964</v>
      </c>
      <c r="R95" t="e">
        <f t="shared" si="6"/>
        <v>#N/A</v>
      </c>
      <c r="T95" t="s">
        <v>2194</v>
      </c>
      <c r="U95" t="str">
        <f t="shared" si="11"/>
        <v>AC-19-5</v>
      </c>
    </row>
    <row r="96" spans="1:21">
      <c r="A96" t="s">
        <v>2260</v>
      </c>
      <c r="B96" t="str">
        <f t="shared" si="7"/>
        <v>CM-3-0</v>
      </c>
      <c r="D96" t="s">
        <v>2240</v>
      </c>
      <c r="E96" t="str">
        <f t="shared" si="8"/>
        <v>CA-2-1</v>
      </c>
      <c r="I96" t="s">
        <v>2299</v>
      </c>
      <c r="J96" t="str">
        <f t="shared" si="9"/>
        <v>CP-3-0</v>
      </c>
      <c r="L96" t="s">
        <v>2272</v>
      </c>
      <c r="M96" t="str">
        <f t="shared" si="10"/>
        <v>CM-6-0</v>
      </c>
      <c r="Q96" s="64" t="s">
        <v>2965</v>
      </c>
      <c r="R96" t="e">
        <f t="shared" si="6"/>
        <v>#N/A</v>
      </c>
      <c r="T96" t="s">
        <v>2195</v>
      </c>
      <c r="U96" t="str">
        <f t="shared" si="11"/>
        <v>AC-20-0</v>
      </c>
    </row>
    <row r="97" spans="1:21">
      <c r="A97" t="s">
        <v>2261</v>
      </c>
      <c r="B97" t="str">
        <f t="shared" si="7"/>
        <v>CM-3-1</v>
      </c>
      <c r="D97" t="s">
        <v>2241</v>
      </c>
      <c r="E97" t="str">
        <f t="shared" si="8"/>
        <v>CA-2-2</v>
      </c>
      <c r="I97" t="s">
        <v>2301</v>
      </c>
      <c r="J97" t="str">
        <f t="shared" si="9"/>
        <v>CP-4-0</v>
      </c>
      <c r="L97" t="s">
        <v>2273</v>
      </c>
      <c r="M97" t="e">
        <f t="shared" si="10"/>
        <v>#N/A</v>
      </c>
      <c r="Q97" s="64" t="s">
        <v>2966</v>
      </c>
      <c r="R97" t="e">
        <f t="shared" si="6"/>
        <v>#N/A</v>
      </c>
      <c r="T97" t="s">
        <v>2196</v>
      </c>
      <c r="U97" t="str">
        <f t="shared" si="11"/>
        <v>AC-20-1</v>
      </c>
    </row>
    <row r="98" spans="1:21">
      <c r="A98" t="s">
        <v>2262</v>
      </c>
      <c r="B98" t="str">
        <f t="shared" si="7"/>
        <v>CM-3-2</v>
      </c>
      <c r="D98" t="s">
        <v>2242</v>
      </c>
      <c r="E98" t="e">
        <f t="shared" si="8"/>
        <v>#N/A</v>
      </c>
      <c r="I98" t="s">
        <v>2302</v>
      </c>
      <c r="J98" t="str">
        <f t="shared" si="9"/>
        <v>CP-4-1</v>
      </c>
      <c r="L98" t="s">
        <v>2275</v>
      </c>
      <c r="M98" t="str">
        <f t="shared" si="10"/>
        <v>CM-7-0</v>
      </c>
      <c r="Q98" s="64" t="s">
        <v>2968</v>
      </c>
      <c r="R98" t="e">
        <f t="shared" si="6"/>
        <v>#N/A</v>
      </c>
      <c r="T98" t="s">
        <v>2197</v>
      </c>
      <c r="U98" t="str">
        <f t="shared" si="11"/>
        <v>AC-20-2</v>
      </c>
    </row>
    <row r="99" spans="1:21">
      <c r="A99" t="s">
        <v>2265</v>
      </c>
      <c r="B99" t="str">
        <f t="shared" si="7"/>
        <v>CM-4-0</v>
      </c>
      <c r="D99" t="s">
        <v>2243</v>
      </c>
      <c r="E99" t="str">
        <f t="shared" si="8"/>
        <v>CA-3-0</v>
      </c>
      <c r="I99" t="s">
        <v>2304</v>
      </c>
      <c r="J99" t="str">
        <f t="shared" si="9"/>
        <v>CP-6-0</v>
      </c>
      <c r="L99" t="s">
        <v>2276</v>
      </c>
      <c r="M99" t="str">
        <f t="shared" si="10"/>
        <v>CM-7-1</v>
      </c>
      <c r="Q99" s="64" t="s">
        <v>2969</v>
      </c>
      <c r="R99" t="e">
        <f t="shared" si="6"/>
        <v>#N/A</v>
      </c>
      <c r="T99" t="s">
        <v>2631</v>
      </c>
      <c r="U99" t="str">
        <f t="shared" si="11"/>
        <v>AC-20-3</v>
      </c>
    </row>
    <row r="100" spans="1:21">
      <c r="A100" t="s">
        <v>2266</v>
      </c>
      <c r="B100" t="str">
        <f t="shared" si="7"/>
        <v>CM-4-1</v>
      </c>
      <c r="D100" t="s">
        <v>2244</v>
      </c>
      <c r="E100" t="e">
        <f t="shared" si="8"/>
        <v>#N/A</v>
      </c>
      <c r="I100" t="s">
        <v>2305</v>
      </c>
      <c r="J100" t="str">
        <f t="shared" si="9"/>
        <v>CP-6-1</v>
      </c>
      <c r="L100" t="s">
        <v>2277</v>
      </c>
      <c r="M100" t="str">
        <f t="shared" si="10"/>
        <v>CM-7-2</v>
      </c>
      <c r="Q100" s="64" t="s">
        <v>2970</v>
      </c>
      <c r="R100" t="e">
        <f t="shared" si="6"/>
        <v>#N/A</v>
      </c>
      <c r="T100" t="s">
        <v>2632</v>
      </c>
      <c r="U100" t="str">
        <f t="shared" si="11"/>
        <v>AC-20-4</v>
      </c>
    </row>
    <row r="101" spans="1:21">
      <c r="A101" t="s">
        <v>2267</v>
      </c>
      <c r="B101" t="str">
        <f t="shared" si="7"/>
        <v>CM-5-0</v>
      </c>
      <c r="D101" t="s">
        <v>2245</v>
      </c>
      <c r="E101" t="str">
        <f t="shared" si="8"/>
        <v>CA-3-5</v>
      </c>
      <c r="I101" t="s">
        <v>2307</v>
      </c>
      <c r="J101" t="str">
        <f t="shared" si="9"/>
        <v>CP-6-3</v>
      </c>
      <c r="L101" t="s">
        <v>2279</v>
      </c>
      <c r="M101" t="e">
        <f t="shared" si="10"/>
        <v>#N/A</v>
      </c>
      <c r="Q101" s="64" t="s">
        <v>2971</v>
      </c>
      <c r="R101" t="e">
        <f t="shared" si="6"/>
        <v>#N/A</v>
      </c>
      <c r="T101" t="s">
        <v>2198</v>
      </c>
      <c r="U101" t="str">
        <f t="shared" si="11"/>
        <v>AC-21-0</v>
      </c>
    </row>
    <row r="102" spans="1:21">
      <c r="A102" t="s">
        <v>2268</v>
      </c>
      <c r="B102" t="str">
        <f t="shared" si="7"/>
        <v>CM-5-1</v>
      </c>
      <c r="D102" t="s">
        <v>2246</v>
      </c>
      <c r="E102" t="str">
        <f t="shared" si="8"/>
        <v>CA-5-0</v>
      </c>
      <c r="I102" t="s">
        <v>2308</v>
      </c>
      <c r="J102" t="str">
        <f t="shared" si="9"/>
        <v>CP-7-0</v>
      </c>
      <c r="L102" t="s">
        <v>2280</v>
      </c>
      <c r="M102" t="str">
        <f t="shared" si="10"/>
        <v>CM-8-0</v>
      </c>
      <c r="Q102" s="64" t="s">
        <v>2972</v>
      </c>
      <c r="R102" t="e">
        <f t="shared" si="6"/>
        <v>#N/A</v>
      </c>
      <c r="T102" t="s">
        <v>2633</v>
      </c>
      <c r="U102" t="str">
        <f t="shared" si="11"/>
        <v>AC-21-1</v>
      </c>
    </row>
    <row r="103" spans="1:21">
      <c r="A103" t="s">
        <v>2269</v>
      </c>
      <c r="B103" t="str">
        <f t="shared" si="7"/>
        <v>CM-5-2</v>
      </c>
      <c r="D103" t="s">
        <v>2247</v>
      </c>
      <c r="E103" t="str">
        <f t="shared" si="8"/>
        <v>CA-6-0</v>
      </c>
      <c r="I103" t="s">
        <v>2309</v>
      </c>
      <c r="J103" t="str">
        <f t="shared" si="9"/>
        <v>CP-7-1</v>
      </c>
      <c r="L103" t="s">
        <v>2281</v>
      </c>
      <c r="M103" t="str">
        <f t="shared" si="10"/>
        <v>CM-8-1</v>
      </c>
      <c r="Q103" s="64" t="s">
        <v>2973</v>
      </c>
      <c r="R103" t="e">
        <f t="shared" si="6"/>
        <v>#N/A</v>
      </c>
      <c r="T103" t="s">
        <v>2634</v>
      </c>
      <c r="U103" t="str">
        <f t="shared" si="11"/>
        <v>AC-21-2</v>
      </c>
    </row>
    <row r="104" spans="1:21">
      <c r="A104" t="s">
        <v>2270</v>
      </c>
      <c r="B104" t="str">
        <f t="shared" si="7"/>
        <v>CM-5-3</v>
      </c>
      <c r="D104" t="s">
        <v>2248</v>
      </c>
      <c r="E104" t="str">
        <f t="shared" si="8"/>
        <v>CA-7-0</v>
      </c>
      <c r="I104" t="s">
        <v>2310</v>
      </c>
      <c r="J104" t="str">
        <f t="shared" si="9"/>
        <v>CP-7-2</v>
      </c>
      <c r="L104" t="s">
        <v>2283</v>
      </c>
      <c r="M104" t="str">
        <f t="shared" si="10"/>
        <v>CM-8-3</v>
      </c>
      <c r="Q104" s="64" t="s">
        <v>2974</v>
      </c>
      <c r="R104" t="e">
        <f t="shared" si="6"/>
        <v>#N/A</v>
      </c>
      <c r="T104" t="s">
        <v>2199</v>
      </c>
      <c r="U104" t="str">
        <f t="shared" si="11"/>
        <v>AC-22-0</v>
      </c>
    </row>
    <row r="105" spans="1:21">
      <c r="A105" t="s">
        <v>2272</v>
      </c>
      <c r="B105" t="str">
        <f t="shared" si="7"/>
        <v>CM-6-0</v>
      </c>
      <c r="D105" t="s">
        <v>2249</v>
      </c>
      <c r="E105" t="str">
        <f t="shared" si="8"/>
        <v>CA-7-1</v>
      </c>
      <c r="I105" t="s">
        <v>2311</v>
      </c>
      <c r="J105" t="str">
        <f t="shared" si="9"/>
        <v>CP-7-3</v>
      </c>
      <c r="L105" t="s">
        <v>2285</v>
      </c>
      <c r="M105" t="str">
        <f t="shared" si="10"/>
        <v>CM-8-5</v>
      </c>
      <c r="Q105" s="64" t="s">
        <v>2975</v>
      </c>
      <c r="R105" t="e">
        <f t="shared" si="6"/>
        <v>#N/A</v>
      </c>
      <c r="T105" t="s">
        <v>2200</v>
      </c>
      <c r="U105" t="str">
        <f t="shared" si="11"/>
        <v>AT-1-0</v>
      </c>
    </row>
    <row r="106" spans="1:21">
      <c r="A106" t="s">
        <v>2273</v>
      </c>
      <c r="B106" t="str">
        <f t="shared" si="7"/>
        <v>CM-6-1</v>
      </c>
      <c r="D106" t="s">
        <v>2250</v>
      </c>
      <c r="E106" t="e">
        <f t="shared" si="8"/>
        <v>#N/A</v>
      </c>
      <c r="I106" t="s">
        <v>2313</v>
      </c>
      <c r="J106" t="str">
        <f t="shared" si="9"/>
        <v>CP-8-0</v>
      </c>
      <c r="L106" t="s">
        <v>2286</v>
      </c>
      <c r="M106" t="str">
        <f t="shared" si="10"/>
        <v>CM-9-0</v>
      </c>
      <c r="Q106" s="64" t="s">
        <v>2976</v>
      </c>
      <c r="R106" t="e">
        <f t="shared" si="6"/>
        <v>#N/A</v>
      </c>
      <c r="T106" t="s">
        <v>2201</v>
      </c>
      <c r="U106" t="str">
        <f t="shared" si="11"/>
        <v>AT-2-0</v>
      </c>
    </row>
    <row r="107" spans="1:21">
      <c r="A107" t="s">
        <v>2274</v>
      </c>
      <c r="B107" t="str">
        <f t="shared" si="7"/>
        <v>CM-6-2</v>
      </c>
      <c r="D107" t="s">
        <v>2251</v>
      </c>
      <c r="E107" t="str">
        <f t="shared" si="8"/>
        <v>CA-8-0</v>
      </c>
      <c r="I107" t="s">
        <v>2314</v>
      </c>
      <c r="J107" t="str">
        <f t="shared" si="9"/>
        <v>CP-8-1</v>
      </c>
      <c r="L107" t="s">
        <v>2287</v>
      </c>
      <c r="M107" t="str">
        <f t="shared" si="10"/>
        <v>CM-10-0</v>
      </c>
      <c r="Q107" s="64" t="s">
        <v>2977</v>
      </c>
      <c r="R107" t="e">
        <f t="shared" si="6"/>
        <v>#N/A</v>
      </c>
      <c r="T107" t="s">
        <v>2640</v>
      </c>
      <c r="U107" t="str">
        <f t="shared" si="11"/>
        <v>AT-2-1</v>
      </c>
    </row>
    <row r="108" spans="1:21">
      <c r="A108" t="s">
        <v>2275</v>
      </c>
      <c r="B108" t="str">
        <f t="shared" si="7"/>
        <v>CM-7-0</v>
      </c>
      <c r="D108" t="s">
        <v>2252</v>
      </c>
      <c r="E108" t="e">
        <f t="shared" si="8"/>
        <v>#N/A</v>
      </c>
      <c r="I108" t="s">
        <v>2315</v>
      </c>
      <c r="J108" t="str">
        <f t="shared" si="9"/>
        <v>CP-8-2</v>
      </c>
      <c r="L108" t="s">
        <v>2288</v>
      </c>
      <c r="M108" t="e">
        <f t="shared" si="10"/>
        <v>#N/A</v>
      </c>
      <c r="Q108" s="64" t="s">
        <v>2978</v>
      </c>
      <c r="R108" t="e">
        <f t="shared" si="6"/>
        <v>#N/A</v>
      </c>
      <c r="T108" t="s">
        <v>2202</v>
      </c>
      <c r="U108" t="str">
        <f t="shared" si="11"/>
        <v>AT-2-2</v>
      </c>
    </row>
    <row r="109" spans="1:21">
      <c r="A109" t="s">
        <v>2276</v>
      </c>
      <c r="B109" t="str">
        <f t="shared" si="7"/>
        <v>CM-7-1</v>
      </c>
      <c r="D109" t="s">
        <v>2253</v>
      </c>
      <c r="E109" t="str">
        <f t="shared" si="8"/>
        <v>CA-9-0</v>
      </c>
      <c r="I109" t="s">
        <v>2318</v>
      </c>
      <c r="J109" t="str">
        <f t="shared" si="9"/>
        <v>CP-9-0</v>
      </c>
      <c r="L109" t="s">
        <v>2289</v>
      </c>
      <c r="M109" t="str">
        <f t="shared" si="10"/>
        <v>CM-11-0</v>
      </c>
      <c r="Q109" s="64" t="s">
        <v>2979</v>
      </c>
      <c r="R109" t="e">
        <f t="shared" si="6"/>
        <v>#N/A</v>
      </c>
      <c r="T109" t="s">
        <v>2203</v>
      </c>
      <c r="U109" t="str">
        <f t="shared" si="11"/>
        <v>AT-3-0</v>
      </c>
    </row>
    <row r="110" spans="1:21">
      <c r="A110" t="s">
        <v>2277</v>
      </c>
      <c r="B110" t="str">
        <f t="shared" si="7"/>
        <v>CM-7-2</v>
      </c>
      <c r="D110" t="s">
        <v>2254</v>
      </c>
      <c r="E110" t="str">
        <f t="shared" si="8"/>
        <v>CM-1-0</v>
      </c>
      <c r="I110" t="s">
        <v>2319</v>
      </c>
      <c r="J110" t="str">
        <f t="shared" si="9"/>
        <v>CP-9-1</v>
      </c>
      <c r="L110" t="s">
        <v>2291</v>
      </c>
      <c r="M110" t="str">
        <f t="shared" si="10"/>
        <v>CP-1-0</v>
      </c>
      <c r="Q110" s="64" t="s">
        <v>2980</v>
      </c>
      <c r="R110" t="e">
        <f t="shared" si="6"/>
        <v>#N/A</v>
      </c>
      <c r="T110" t="s">
        <v>2641</v>
      </c>
      <c r="U110" t="str">
        <f t="shared" si="11"/>
        <v>AT-3-1</v>
      </c>
    </row>
    <row r="111" spans="1:21">
      <c r="A111" t="s">
        <v>2279</v>
      </c>
      <c r="B111" t="str">
        <f t="shared" si="7"/>
        <v>CM-7-5</v>
      </c>
      <c r="D111" t="s">
        <v>2255</v>
      </c>
      <c r="E111" t="str">
        <f t="shared" si="8"/>
        <v>CM-2-0</v>
      </c>
      <c r="I111" t="s">
        <v>2323</v>
      </c>
      <c r="J111" t="str">
        <f t="shared" si="9"/>
        <v>CP-10-0</v>
      </c>
      <c r="L111" t="s">
        <v>2292</v>
      </c>
      <c r="M111" t="str">
        <f t="shared" si="10"/>
        <v>CP-2-0</v>
      </c>
      <c r="Q111" s="64" t="s">
        <v>2981</v>
      </c>
      <c r="R111" t="e">
        <f t="shared" si="6"/>
        <v>#N/A</v>
      </c>
      <c r="T111" t="s">
        <v>2642</v>
      </c>
      <c r="U111" t="str">
        <f t="shared" si="11"/>
        <v>AT-3-2</v>
      </c>
    </row>
    <row r="112" spans="1:21">
      <c r="A112" t="s">
        <v>2280</v>
      </c>
      <c r="B112" t="str">
        <f t="shared" si="7"/>
        <v>CM-8-0</v>
      </c>
      <c r="D112" t="s">
        <v>2256</v>
      </c>
      <c r="E112" t="str">
        <f t="shared" si="8"/>
        <v>CM-2-1</v>
      </c>
      <c r="I112" t="s">
        <v>2324</v>
      </c>
      <c r="J112" t="str">
        <f t="shared" si="9"/>
        <v>CP-10-2</v>
      </c>
      <c r="L112" t="s">
        <v>2293</v>
      </c>
      <c r="M112" t="str">
        <f t="shared" si="10"/>
        <v>CP-2-1</v>
      </c>
      <c r="Q112" s="64" t="s">
        <v>2982</v>
      </c>
      <c r="R112" t="e">
        <f t="shared" si="6"/>
        <v>#N/A</v>
      </c>
      <c r="T112" t="s">
        <v>2204</v>
      </c>
      <c r="U112" t="str">
        <f t="shared" si="11"/>
        <v>AT-3-3</v>
      </c>
    </row>
    <row r="113" spans="1:21">
      <c r="A113" t="s">
        <v>2281</v>
      </c>
      <c r="B113" t="str">
        <f t="shared" si="7"/>
        <v>CM-8-1</v>
      </c>
      <c r="D113" t="s">
        <v>2257</v>
      </c>
      <c r="E113" t="str">
        <f t="shared" si="8"/>
        <v>CM-2-2</v>
      </c>
      <c r="I113" t="s">
        <v>2326</v>
      </c>
      <c r="J113" t="str">
        <f t="shared" si="9"/>
        <v>IA-1-0</v>
      </c>
      <c r="L113" t="s">
        <v>2294</v>
      </c>
      <c r="M113" t="e">
        <f t="shared" si="10"/>
        <v>#N/A</v>
      </c>
      <c r="Q113" s="64" t="s">
        <v>2983</v>
      </c>
      <c r="R113" t="e">
        <f t="shared" si="6"/>
        <v>#N/A</v>
      </c>
      <c r="T113" t="s">
        <v>2205</v>
      </c>
      <c r="U113" t="str">
        <f t="shared" si="11"/>
        <v>AT-3-4</v>
      </c>
    </row>
    <row r="114" spans="1:21">
      <c r="A114" t="s">
        <v>2282</v>
      </c>
      <c r="B114" t="str">
        <f t="shared" si="7"/>
        <v>CM-8-2</v>
      </c>
      <c r="D114" t="s">
        <v>2258</v>
      </c>
      <c r="E114" t="str">
        <f t="shared" si="8"/>
        <v>CM-2-3</v>
      </c>
      <c r="I114" t="s">
        <v>2327</v>
      </c>
      <c r="J114" t="str">
        <f t="shared" si="9"/>
        <v>IA-2-0</v>
      </c>
      <c r="L114" t="s">
        <v>2295</v>
      </c>
      <c r="M114" t="str">
        <f t="shared" si="10"/>
        <v>CP-2-3</v>
      </c>
      <c r="Q114" s="64" t="s">
        <v>2984</v>
      </c>
      <c r="R114" t="e">
        <f t="shared" si="6"/>
        <v>#N/A</v>
      </c>
      <c r="T114" t="s">
        <v>2206</v>
      </c>
      <c r="U114" t="str">
        <f t="shared" si="11"/>
        <v>AT-4-0</v>
      </c>
    </row>
    <row r="115" spans="1:21">
      <c r="A115" t="s">
        <v>2283</v>
      </c>
      <c r="B115" t="str">
        <f t="shared" si="7"/>
        <v>CM-8-3</v>
      </c>
      <c r="D115" t="s">
        <v>2259</v>
      </c>
      <c r="E115" t="str">
        <f t="shared" si="8"/>
        <v>CM-2-7</v>
      </c>
      <c r="I115" t="s">
        <v>2328</v>
      </c>
      <c r="J115" t="str">
        <f t="shared" si="9"/>
        <v>IA-2-1</v>
      </c>
      <c r="L115" t="s">
        <v>2298</v>
      </c>
      <c r="M115" t="str">
        <f t="shared" si="10"/>
        <v>CP-2-8</v>
      </c>
      <c r="Q115" s="64" t="s">
        <v>2985</v>
      </c>
      <c r="R115" t="e">
        <f t="shared" si="6"/>
        <v>#N/A</v>
      </c>
      <c r="T115" t="s">
        <v>2207</v>
      </c>
      <c r="U115" t="str">
        <f t="shared" si="11"/>
        <v>AU-1-0</v>
      </c>
    </row>
    <row r="116" spans="1:21">
      <c r="A116" t="s">
        <v>2284</v>
      </c>
      <c r="B116" t="str">
        <f t="shared" si="7"/>
        <v>CM-8-4</v>
      </c>
      <c r="D116" t="s">
        <v>2260</v>
      </c>
      <c r="E116" t="str">
        <f t="shared" si="8"/>
        <v>CM-3-0</v>
      </c>
      <c r="I116" t="s">
        <v>2329</v>
      </c>
      <c r="J116" t="str">
        <f t="shared" si="9"/>
        <v>IA-2-2</v>
      </c>
      <c r="L116" t="s">
        <v>2299</v>
      </c>
      <c r="M116" t="str">
        <f t="shared" si="10"/>
        <v>CP-3-0</v>
      </c>
      <c r="Q116" s="64" t="s">
        <v>2986</v>
      </c>
      <c r="R116" t="e">
        <f t="shared" si="6"/>
        <v>#N/A</v>
      </c>
      <c r="T116" t="s">
        <v>2208</v>
      </c>
      <c r="U116" t="str">
        <f t="shared" si="11"/>
        <v>AU-2-0</v>
      </c>
    </row>
    <row r="117" spans="1:21">
      <c r="A117" t="s">
        <v>2285</v>
      </c>
      <c r="B117" t="str">
        <f t="shared" si="7"/>
        <v>CM-8-5</v>
      </c>
      <c r="D117" t="s">
        <v>2261</v>
      </c>
      <c r="E117" t="str">
        <f t="shared" si="8"/>
        <v>CM-3-1</v>
      </c>
      <c r="I117" t="s">
        <v>2330</v>
      </c>
      <c r="J117" t="str">
        <f t="shared" si="9"/>
        <v>IA-2-3</v>
      </c>
      <c r="L117" t="s">
        <v>2301</v>
      </c>
      <c r="M117" t="str">
        <f t="shared" si="10"/>
        <v>CP-4-0</v>
      </c>
      <c r="Q117" s="64" t="s">
        <v>2987</v>
      </c>
      <c r="R117" t="e">
        <f t="shared" si="6"/>
        <v>#N/A</v>
      </c>
      <c r="T117" t="s">
        <v>2644</v>
      </c>
      <c r="U117" t="str">
        <f t="shared" si="11"/>
        <v>AU-2-1</v>
      </c>
    </row>
    <row r="118" spans="1:21">
      <c r="A118" t="s">
        <v>2286</v>
      </c>
      <c r="B118" t="str">
        <f t="shared" si="7"/>
        <v>CM-9-0</v>
      </c>
      <c r="D118" t="s">
        <v>2262</v>
      </c>
      <c r="E118" t="str">
        <f t="shared" si="8"/>
        <v>CM-3-2</v>
      </c>
      <c r="I118" t="s">
        <v>2333</v>
      </c>
      <c r="J118" t="str">
        <f t="shared" si="9"/>
        <v>IA-2-8</v>
      </c>
      <c r="L118" t="s">
        <v>2302</v>
      </c>
      <c r="M118" t="str">
        <f t="shared" si="10"/>
        <v>CP-4-1</v>
      </c>
      <c r="Q118" s="64" t="s">
        <v>2988</v>
      </c>
      <c r="R118" t="e">
        <f t="shared" si="6"/>
        <v>#N/A</v>
      </c>
      <c r="T118" t="s">
        <v>2645</v>
      </c>
      <c r="U118" t="str">
        <f t="shared" si="11"/>
        <v>AU-2-2</v>
      </c>
    </row>
    <row r="119" spans="1:21">
      <c r="A119" t="s">
        <v>2287</v>
      </c>
      <c r="B119" t="str">
        <f t="shared" si="7"/>
        <v>CM-10-0</v>
      </c>
      <c r="D119" t="s">
        <v>2263</v>
      </c>
      <c r="E119" t="e">
        <f t="shared" si="8"/>
        <v>#N/A</v>
      </c>
      <c r="I119" t="s">
        <v>2335</v>
      </c>
      <c r="J119" t="str">
        <f t="shared" si="9"/>
        <v>IA-2-11</v>
      </c>
      <c r="L119" t="s">
        <v>2304</v>
      </c>
      <c r="M119" t="str">
        <f t="shared" si="10"/>
        <v>CP-6-0</v>
      </c>
      <c r="Q119" s="64" t="s">
        <v>2989</v>
      </c>
      <c r="R119" t="e">
        <f t="shared" si="6"/>
        <v>#N/A</v>
      </c>
      <c r="T119" t="s">
        <v>2209</v>
      </c>
      <c r="U119" t="str">
        <f t="shared" si="11"/>
        <v>AU-2-3</v>
      </c>
    </row>
    <row r="120" spans="1:21">
      <c r="A120" t="s">
        <v>2289</v>
      </c>
      <c r="B120" t="str">
        <f t="shared" si="7"/>
        <v>CM-11-0</v>
      </c>
      <c r="D120" t="s">
        <v>2264</v>
      </c>
      <c r="E120" t="e">
        <f t="shared" si="8"/>
        <v>#N/A</v>
      </c>
      <c r="I120" t="s">
        <v>2336</v>
      </c>
      <c r="J120" t="str">
        <f t="shared" si="9"/>
        <v>IA-2-12</v>
      </c>
      <c r="L120" t="s">
        <v>2305</v>
      </c>
      <c r="M120" t="str">
        <f t="shared" si="10"/>
        <v>CP-6-1</v>
      </c>
      <c r="Q120" s="64" t="s">
        <v>2990</v>
      </c>
      <c r="R120" t="e">
        <f t="shared" si="6"/>
        <v>#N/A</v>
      </c>
      <c r="T120" t="s">
        <v>2646</v>
      </c>
      <c r="U120" t="str">
        <f t="shared" si="11"/>
        <v>AU-2-4</v>
      </c>
    </row>
    <row r="121" spans="1:21">
      <c r="A121" t="s">
        <v>2291</v>
      </c>
      <c r="B121" t="str">
        <f t="shared" si="7"/>
        <v>CP-1-0</v>
      </c>
      <c r="D121" t="s">
        <v>2265</v>
      </c>
      <c r="E121" t="str">
        <f t="shared" si="8"/>
        <v>CM-4-0</v>
      </c>
      <c r="I121" t="s">
        <v>2337</v>
      </c>
      <c r="J121" t="str">
        <f t="shared" si="9"/>
        <v>IA-3-0</v>
      </c>
      <c r="L121" t="s">
        <v>2307</v>
      </c>
      <c r="M121" t="str">
        <f t="shared" si="10"/>
        <v>CP-6-3</v>
      </c>
      <c r="Q121" s="64" t="s">
        <v>2991</v>
      </c>
      <c r="R121" t="e">
        <f t="shared" si="6"/>
        <v>#N/A</v>
      </c>
      <c r="T121" t="s">
        <v>2210</v>
      </c>
      <c r="U121" t="str">
        <f t="shared" si="11"/>
        <v>AU-3-0</v>
      </c>
    </row>
    <row r="122" spans="1:21">
      <c r="A122" t="s">
        <v>2292</v>
      </c>
      <c r="B122" t="str">
        <f t="shared" si="7"/>
        <v>CP-2-0</v>
      </c>
      <c r="D122" t="s">
        <v>2266</v>
      </c>
      <c r="E122" t="str">
        <f t="shared" si="8"/>
        <v>CM-4-1</v>
      </c>
      <c r="I122" t="s">
        <v>2338</v>
      </c>
      <c r="J122" t="str">
        <f t="shared" si="9"/>
        <v>IA-4-0</v>
      </c>
      <c r="L122" t="s">
        <v>2308</v>
      </c>
      <c r="M122" t="str">
        <f t="shared" si="10"/>
        <v>CP-7-0</v>
      </c>
      <c r="Q122" s="64" t="s">
        <v>2994</v>
      </c>
      <c r="R122" t="e">
        <f t="shared" si="6"/>
        <v>#N/A</v>
      </c>
      <c r="T122" t="s">
        <v>2211</v>
      </c>
      <c r="U122" t="str">
        <f t="shared" si="11"/>
        <v>AU-3-1</v>
      </c>
    </row>
    <row r="123" spans="1:21">
      <c r="A123" t="s">
        <v>2293</v>
      </c>
      <c r="B123" t="str">
        <f t="shared" si="7"/>
        <v>CP-2-1</v>
      </c>
      <c r="D123" t="s">
        <v>2267</v>
      </c>
      <c r="E123" t="str">
        <f t="shared" si="8"/>
        <v>CM-5-0</v>
      </c>
      <c r="I123" t="s">
        <v>2340</v>
      </c>
      <c r="J123" t="str">
        <f t="shared" si="9"/>
        <v>IA-5-0</v>
      </c>
      <c r="L123" t="s">
        <v>2309</v>
      </c>
      <c r="M123" t="str">
        <f t="shared" si="10"/>
        <v>CP-7-1</v>
      </c>
      <c r="Q123" s="64" t="s">
        <v>2995</v>
      </c>
      <c r="R123" t="e">
        <f t="shared" si="6"/>
        <v>#N/A</v>
      </c>
      <c r="T123" t="s">
        <v>2212</v>
      </c>
      <c r="U123" t="str">
        <f t="shared" si="11"/>
        <v>AU-3-2</v>
      </c>
    </row>
    <row r="124" spans="1:21">
      <c r="A124" t="s">
        <v>2294</v>
      </c>
      <c r="B124" t="str">
        <f t="shared" si="7"/>
        <v>CP-2-2</v>
      </c>
      <c r="D124" t="s">
        <v>2268</v>
      </c>
      <c r="E124" t="str">
        <f t="shared" si="8"/>
        <v>CM-5-1</v>
      </c>
      <c r="I124" t="s">
        <v>2341</v>
      </c>
      <c r="J124" t="str">
        <f t="shared" si="9"/>
        <v>IA-5-1</v>
      </c>
      <c r="L124" t="s">
        <v>2310</v>
      </c>
      <c r="M124" t="str">
        <f t="shared" si="10"/>
        <v>CP-7-2</v>
      </c>
      <c r="Q124" s="64" t="s">
        <v>2996</v>
      </c>
      <c r="R124" t="e">
        <f t="shared" si="6"/>
        <v>#N/A</v>
      </c>
      <c r="T124" t="s">
        <v>2213</v>
      </c>
      <c r="U124" t="str">
        <f t="shared" si="11"/>
        <v>AU-4-0</v>
      </c>
    </row>
    <row r="125" spans="1:21">
      <c r="A125" t="s">
        <v>2295</v>
      </c>
      <c r="B125" t="str">
        <f t="shared" si="7"/>
        <v>CP-2-3</v>
      </c>
      <c r="D125" t="s">
        <v>2269</v>
      </c>
      <c r="E125" t="str">
        <f t="shared" si="8"/>
        <v>CM-5-2</v>
      </c>
      <c r="I125" t="s">
        <v>2342</v>
      </c>
      <c r="J125" t="str">
        <f t="shared" si="9"/>
        <v>IA-5-2</v>
      </c>
      <c r="L125" t="s">
        <v>2311</v>
      </c>
      <c r="M125" t="str">
        <f t="shared" si="10"/>
        <v>CP-7-3</v>
      </c>
      <c r="Q125" s="64" t="s">
        <v>2997</v>
      </c>
      <c r="R125" t="e">
        <f t="shared" si="6"/>
        <v>#N/A</v>
      </c>
      <c r="T125" t="s">
        <v>2647</v>
      </c>
      <c r="U125" t="str">
        <f t="shared" si="11"/>
        <v>AU-4-1</v>
      </c>
    </row>
    <row r="126" spans="1:21">
      <c r="A126" t="s">
        <v>2296</v>
      </c>
      <c r="B126" t="str">
        <f t="shared" si="7"/>
        <v>CP-2-4</v>
      </c>
      <c r="D126" t="s">
        <v>2270</v>
      </c>
      <c r="E126" t="str">
        <f t="shared" si="8"/>
        <v>CM-5-3</v>
      </c>
      <c r="I126" t="s">
        <v>2343</v>
      </c>
      <c r="J126" t="str">
        <f t="shared" si="9"/>
        <v>IA-5-3</v>
      </c>
      <c r="L126" t="s">
        <v>2313</v>
      </c>
      <c r="M126" t="str">
        <f t="shared" si="10"/>
        <v>CP-8-0</v>
      </c>
      <c r="Q126" s="64" t="s">
        <v>2998</v>
      </c>
      <c r="R126" t="e">
        <f t="shared" si="6"/>
        <v>#N/A</v>
      </c>
      <c r="T126" t="s">
        <v>2214</v>
      </c>
      <c r="U126" t="str">
        <f t="shared" si="11"/>
        <v>AU-5-0</v>
      </c>
    </row>
    <row r="127" spans="1:21">
      <c r="A127" t="s">
        <v>2297</v>
      </c>
      <c r="B127" t="str">
        <f t="shared" si="7"/>
        <v>CP-2-5</v>
      </c>
      <c r="D127" t="s">
        <v>2271</v>
      </c>
      <c r="E127" t="e">
        <f t="shared" si="8"/>
        <v>#N/A</v>
      </c>
      <c r="I127" t="s">
        <v>2348</v>
      </c>
      <c r="J127" t="str">
        <f t="shared" si="9"/>
        <v>IA-5-11</v>
      </c>
      <c r="L127" t="s">
        <v>2314</v>
      </c>
      <c r="M127" t="str">
        <f t="shared" si="10"/>
        <v>CP-8-1</v>
      </c>
      <c r="Q127" s="64" t="s">
        <v>2999</v>
      </c>
      <c r="R127" t="e">
        <f t="shared" si="6"/>
        <v>#N/A</v>
      </c>
      <c r="T127" t="s">
        <v>2215</v>
      </c>
      <c r="U127" t="str">
        <f t="shared" si="11"/>
        <v>AU-5-1</v>
      </c>
    </row>
    <row r="128" spans="1:21">
      <c r="A128" t="s">
        <v>2298</v>
      </c>
      <c r="B128" t="str">
        <f t="shared" si="7"/>
        <v>CP-2-8</v>
      </c>
      <c r="D128" t="s">
        <v>2272</v>
      </c>
      <c r="E128" t="str">
        <f t="shared" si="8"/>
        <v>CM-6-0</v>
      </c>
      <c r="I128" t="s">
        <v>2350</v>
      </c>
      <c r="J128" t="str">
        <f t="shared" si="9"/>
        <v>IA-6-0</v>
      </c>
      <c r="L128" t="s">
        <v>2315</v>
      </c>
      <c r="M128" t="str">
        <f t="shared" si="10"/>
        <v>CP-8-2</v>
      </c>
      <c r="Q128" s="64" t="s">
        <v>3000</v>
      </c>
      <c r="R128" t="e">
        <f t="shared" si="6"/>
        <v>#N/A</v>
      </c>
      <c r="T128" t="s">
        <v>2216</v>
      </c>
      <c r="U128" t="str">
        <f t="shared" si="11"/>
        <v>AU-5-2</v>
      </c>
    </row>
    <row r="129" spans="1:21">
      <c r="A129" t="s">
        <v>2299</v>
      </c>
      <c r="B129" t="str">
        <f t="shared" si="7"/>
        <v>CP-3-0</v>
      </c>
      <c r="D129" t="s">
        <v>2273</v>
      </c>
      <c r="E129" t="str">
        <f t="shared" si="8"/>
        <v>CM-6-1</v>
      </c>
      <c r="I129" t="s">
        <v>2351</v>
      </c>
      <c r="J129" t="str">
        <f t="shared" si="9"/>
        <v>IA-7-0</v>
      </c>
      <c r="L129" t="s">
        <v>2318</v>
      </c>
      <c r="M129" t="str">
        <f t="shared" si="10"/>
        <v>CP-9-0</v>
      </c>
      <c r="Q129" s="64" t="s">
        <v>3001</v>
      </c>
      <c r="R129" t="e">
        <f t="shared" si="6"/>
        <v>#N/A</v>
      </c>
      <c r="T129" t="s">
        <v>2648</v>
      </c>
      <c r="U129" t="str">
        <f t="shared" si="11"/>
        <v>AU-5-3</v>
      </c>
    </row>
    <row r="130" spans="1:21">
      <c r="A130" t="s">
        <v>2300</v>
      </c>
      <c r="B130" t="str">
        <f t="shared" si="7"/>
        <v>CP-3-1</v>
      </c>
      <c r="D130" t="s">
        <v>2274</v>
      </c>
      <c r="E130" t="str">
        <f t="shared" si="8"/>
        <v>CM-6-2</v>
      </c>
      <c r="I130" t="s">
        <v>2352</v>
      </c>
      <c r="J130" t="str">
        <f t="shared" si="9"/>
        <v>IA-8-0</v>
      </c>
      <c r="L130" t="s">
        <v>2319</v>
      </c>
      <c r="M130" t="str">
        <f t="shared" si="10"/>
        <v>CP-9-1</v>
      </c>
      <c r="Q130" s="64" t="s">
        <v>3002</v>
      </c>
      <c r="R130" t="e">
        <f t="shared" ref="R130:R193" si="12">VLOOKUP(Q130,T:T,1,FALSE)</f>
        <v>#N/A</v>
      </c>
      <c r="T130" t="s">
        <v>2649</v>
      </c>
      <c r="U130" t="str">
        <f t="shared" si="11"/>
        <v>AU-5-4</v>
      </c>
    </row>
    <row r="131" spans="1:21">
      <c r="A131" t="s">
        <v>2301</v>
      </c>
      <c r="B131" t="str">
        <f t="shared" ref="B131:B194" si="13">VLOOKUP(A131,D:D,1,FALSE)</f>
        <v>CP-4-0</v>
      </c>
      <c r="D131" t="s">
        <v>2275</v>
      </c>
      <c r="E131" t="str">
        <f t="shared" ref="E131:E194" si="14">VLOOKUP(D131,A:A,1,FALSE)</f>
        <v>CM-7-0</v>
      </c>
      <c r="I131" t="s">
        <v>2353</v>
      </c>
      <c r="J131" t="str">
        <f t="shared" ref="J131:J194" si="15">VLOOKUP(I131,L:L,1,FALSE)</f>
        <v>IA-8-1</v>
      </c>
      <c r="L131" t="s">
        <v>2321</v>
      </c>
      <c r="M131" t="e">
        <f t="shared" ref="M131:M194" si="16">VLOOKUP(L131,I:I,1,FALSE)</f>
        <v>#N/A</v>
      </c>
      <c r="Q131" s="64" t="s">
        <v>3003</v>
      </c>
      <c r="R131" t="e">
        <f t="shared" si="12"/>
        <v>#N/A</v>
      </c>
      <c r="T131" t="s">
        <v>2217</v>
      </c>
      <c r="U131" t="str">
        <f t="shared" ref="U131:U194" si="17">VLOOKUP(T131,Q:Q,1,FALSE)</f>
        <v>AU-6-0</v>
      </c>
    </row>
    <row r="132" spans="1:21">
      <c r="A132" t="s">
        <v>2302</v>
      </c>
      <c r="B132" t="str">
        <f t="shared" si="13"/>
        <v>CP-4-1</v>
      </c>
      <c r="D132" t="s">
        <v>2276</v>
      </c>
      <c r="E132" t="str">
        <f t="shared" si="14"/>
        <v>CM-7-1</v>
      </c>
      <c r="I132" t="s">
        <v>2354</v>
      </c>
      <c r="J132" t="str">
        <f t="shared" si="15"/>
        <v>IA-8-2</v>
      </c>
      <c r="L132" t="s">
        <v>2323</v>
      </c>
      <c r="M132" t="str">
        <f t="shared" si="16"/>
        <v>CP-10-0</v>
      </c>
      <c r="Q132" s="64" t="s">
        <v>3004</v>
      </c>
      <c r="R132" t="e">
        <f t="shared" si="12"/>
        <v>#N/A</v>
      </c>
      <c r="T132" t="s">
        <v>2218</v>
      </c>
      <c r="U132" t="str">
        <f t="shared" si="17"/>
        <v>AU-6-1</v>
      </c>
    </row>
    <row r="133" spans="1:21">
      <c r="A133" t="s">
        <v>2303</v>
      </c>
      <c r="B133" t="str">
        <f t="shared" si="13"/>
        <v>CP-4-2</v>
      </c>
      <c r="D133" t="s">
        <v>2277</v>
      </c>
      <c r="E133" t="str">
        <f t="shared" si="14"/>
        <v>CM-7-2</v>
      </c>
      <c r="I133" t="s">
        <v>2355</v>
      </c>
      <c r="J133" t="str">
        <f t="shared" si="15"/>
        <v>IA-8-3</v>
      </c>
      <c r="L133" t="s">
        <v>2324</v>
      </c>
      <c r="M133" t="str">
        <f t="shared" si="16"/>
        <v>CP-10-2</v>
      </c>
      <c r="Q133" s="64" t="s">
        <v>3005</v>
      </c>
      <c r="R133" t="e">
        <f t="shared" si="12"/>
        <v>#N/A</v>
      </c>
      <c r="T133" t="s">
        <v>2650</v>
      </c>
      <c r="U133" t="str">
        <f t="shared" si="17"/>
        <v>AU-6-2</v>
      </c>
    </row>
    <row r="134" spans="1:21">
      <c r="A134" t="s">
        <v>2304</v>
      </c>
      <c r="B134" t="str">
        <f t="shared" si="13"/>
        <v>CP-6-0</v>
      </c>
      <c r="D134" t="s">
        <v>2279</v>
      </c>
      <c r="E134" t="str">
        <f t="shared" si="14"/>
        <v>CM-7-5</v>
      </c>
      <c r="I134" t="s">
        <v>2356</v>
      </c>
      <c r="J134" t="str">
        <f t="shared" si="15"/>
        <v>IA-8-4</v>
      </c>
      <c r="L134" t="s">
        <v>2326</v>
      </c>
      <c r="M134" t="str">
        <f t="shared" si="16"/>
        <v>IA-1-0</v>
      </c>
      <c r="Q134" s="64" t="s">
        <v>3042</v>
      </c>
      <c r="R134" t="e">
        <f t="shared" si="12"/>
        <v>#N/A</v>
      </c>
      <c r="T134" t="s">
        <v>2219</v>
      </c>
      <c r="U134" t="str">
        <f t="shared" si="17"/>
        <v>AU-6-3</v>
      </c>
    </row>
    <row r="135" spans="1:21">
      <c r="A135" t="s">
        <v>2305</v>
      </c>
      <c r="B135" t="str">
        <f t="shared" si="13"/>
        <v>CP-6-1</v>
      </c>
      <c r="D135" t="s">
        <v>2280</v>
      </c>
      <c r="E135" t="str">
        <f t="shared" si="14"/>
        <v>CM-8-0</v>
      </c>
      <c r="I135" t="s">
        <v>2357</v>
      </c>
      <c r="J135" t="str">
        <f t="shared" si="15"/>
        <v>IR-1-0</v>
      </c>
      <c r="L135" t="s">
        <v>2327</v>
      </c>
      <c r="M135" t="str">
        <f t="shared" si="16"/>
        <v>IA-2-0</v>
      </c>
      <c r="Q135" s="64" t="s">
        <v>3048</v>
      </c>
      <c r="R135" t="e">
        <f t="shared" si="12"/>
        <v>#N/A</v>
      </c>
      <c r="T135" t="s">
        <v>2220</v>
      </c>
      <c r="U135" t="str">
        <f t="shared" si="17"/>
        <v>AU-6-4</v>
      </c>
    </row>
    <row r="136" spans="1:21">
      <c r="A136" t="s">
        <v>2306</v>
      </c>
      <c r="B136" t="str">
        <f t="shared" si="13"/>
        <v>CP-6-2</v>
      </c>
      <c r="D136" t="s">
        <v>2281</v>
      </c>
      <c r="E136" t="str">
        <f t="shared" si="14"/>
        <v>CM-8-1</v>
      </c>
      <c r="I136" t="s">
        <v>2358</v>
      </c>
      <c r="J136" t="str">
        <f t="shared" si="15"/>
        <v>IR-2-0</v>
      </c>
      <c r="L136" t="s">
        <v>2328</v>
      </c>
      <c r="M136" t="str">
        <f t="shared" si="16"/>
        <v>IA-2-1</v>
      </c>
      <c r="Q136" s="64" t="s">
        <v>3049</v>
      </c>
      <c r="R136" t="e">
        <f t="shared" si="12"/>
        <v>#N/A</v>
      </c>
      <c r="T136" t="s">
        <v>2221</v>
      </c>
      <c r="U136" t="str">
        <f t="shared" si="17"/>
        <v>AU-6-5</v>
      </c>
    </row>
    <row r="137" spans="1:21">
      <c r="A137" t="s">
        <v>2307</v>
      </c>
      <c r="B137" t="str">
        <f t="shared" si="13"/>
        <v>CP-6-3</v>
      </c>
      <c r="D137" t="s">
        <v>2282</v>
      </c>
      <c r="E137" t="str">
        <f t="shared" si="14"/>
        <v>CM-8-2</v>
      </c>
      <c r="I137" t="s">
        <v>2361</v>
      </c>
      <c r="J137" t="str">
        <f t="shared" si="15"/>
        <v>IR-3-0</v>
      </c>
      <c r="L137" t="s">
        <v>2329</v>
      </c>
      <c r="M137" t="str">
        <f t="shared" si="16"/>
        <v>IA-2-2</v>
      </c>
      <c r="Q137" s="64" t="s">
        <v>3050</v>
      </c>
      <c r="R137" t="e">
        <f t="shared" si="12"/>
        <v>#N/A</v>
      </c>
      <c r="T137" t="s">
        <v>2222</v>
      </c>
      <c r="U137" t="str">
        <f t="shared" si="17"/>
        <v>AU-6-6</v>
      </c>
    </row>
    <row r="138" spans="1:21">
      <c r="A138" t="s">
        <v>2308</v>
      </c>
      <c r="B138" t="str">
        <f t="shared" si="13"/>
        <v>CP-7-0</v>
      </c>
      <c r="D138" t="s">
        <v>2283</v>
      </c>
      <c r="E138" t="str">
        <f t="shared" si="14"/>
        <v>CM-8-3</v>
      </c>
      <c r="I138" t="s">
        <v>2362</v>
      </c>
      <c r="J138" t="str">
        <f t="shared" si="15"/>
        <v>IR-3-2</v>
      </c>
      <c r="L138" t="s">
        <v>2330</v>
      </c>
      <c r="M138" t="str">
        <f t="shared" si="16"/>
        <v>IA-2-3</v>
      </c>
      <c r="Q138" s="64" t="s">
        <v>3051</v>
      </c>
      <c r="R138" t="e">
        <f t="shared" si="12"/>
        <v>#N/A</v>
      </c>
      <c r="T138" t="s">
        <v>2223</v>
      </c>
      <c r="U138" t="str">
        <f t="shared" si="17"/>
        <v>AU-6-7</v>
      </c>
    </row>
    <row r="139" spans="1:21">
      <c r="A139" t="s">
        <v>2309</v>
      </c>
      <c r="B139" t="str">
        <f t="shared" si="13"/>
        <v>CP-7-1</v>
      </c>
      <c r="D139" t="s">
        <v>2284</v>
      </c>
      <c r="E139" t="str">
        <f t="shared" si="14"/>
        <v>CM-8-4</v>
      </c>
      <c r="I139" t="s">
        <v>2363</v>
      </c>
      <c r="J139" t="str">
        <f t="shared" si="15"/>
        <v>IR-4-0</v>
      </c>
      <c r="L139" t="s">
        <v>2332</v>
      </c>
      <c r="M139" t="e">
        <f t="shared" si="16"/>
        <v>#N/A</v>
      </c>
      <c r="Q139" s="64" t="s">
        <v>3052</v>
      </c>
      <c r="R139" t="e">
        <f t="shared" si="12"/>
        <v>#N/A</v>
      </c>
      <c r="T139" t="s">
        <v>2651</v>
      </c>
      <c r="U139" t="str">
        <f t="shared" si="17"/>
        <v>AU-6-8</v>
      </c>
    </row>
    <row r="140" spans="1:21">
      <c r="A140" t="s">
        <v>2310</v>
      </c>
      <c r="B140" t="str">
        <f t="shared" si="13"/>
        <v>CP-7-2</v>
      </c>
      <c r="D140" t="s">
        <v>2285</v>
      </c>
      <c r="E140" t="str">
        <f t="shared" si="14"/>
        <v>CM-8-5</v>
      </c>
      <c r="I140" t="s">
        <v>2364</v>
      </c>
      <c r="J140" t="str">
        <f t="shared" si="15"/>
        <v>IR-4-1</v>
      </c>
      <c r="L140" t="s">
        <v>2333</v>
      </c>
      <c r="M140" t="str">
        <f t="shared" si="16"/>
        <v>IA-2-8</v>
      </c>
      <c r="Q140" s="64" t="s">
        <v>3053</v>
      </c>
      <c r="R140" t="e">
        <f t="shared" si="12"/>
        <v>#N/A</v>
      </c>
      <c r="T140" t="s">
        <v>2652</v>
      </c>
      <c r="U140" t="str">
        <f t="shared" si="17"/>
        <v>AU-6-9</v>
      </c>
    </row>
    <row r="141" spans="1:21">
      <c r="A141" t="s">
        <v>2311</v>
      </c>
      <c r="B141" t="str">
        <f t="shared" si="13"/>
        <v>CP-7-3</v>
      </c>
      <c r="D141" t="s">
        <v>2286</v>
      </c>
      <c r="E141" t="str">
        <f t="shared" si="14"/>
        <v>CM-9-0</v>
      </c>
      <c r="I141" t="s">
        <v>2370</v>
      </c>
      <c r="J141" t="str">
        <f t="shared" si="15"/>
        <v>IR-5-0</v>
      </c>
      <c r="L141" t="s">
        <v>2335</v>
      </c>
      <c r="M141" t="str">
        <f t="shared" si="16"/>
        <v>IA-2-11</v>
      </c>
      <c r="Q141" s="64" t="s">
        <v>3054</v>
      </c>
      <c r="R141" t="e">
        <f t="shared" si="12"/>
        <v>#N/A</v>
      </c>
      <c r="T141" t="s">
        <v>2224</v>
      </c>
      <c r="U141" t="str">
        <f t="shared" si="17"/>
        <v>AU-6-10</v>
      </c>
    </row>
    <row r="142" spans="1:21">
      <c r="A142" t="s">
        <v>2312</v>
      </c>
      <c r="B142" t="str">
        <f t="shared" si="13"/>
        <v>CP-7-4</v>
      </c>
      <c r="D142" t="s">
        <v>2287</v>
      </c>
      <c r="E142" t="str">
        <f t="shared" si="14"/>
        <v>CM-10-0</v>
      </c>
      <c r="I142" t="s">
        <v>2372</v>
      </c>
      <c r="J142" t="str">
        <f t="shared" si="15"/>
        <v>IR-6-0</v>
      </c>
      <c r="L142" t="s">
        <v>2336</v>
      </c>
      <c r="M142" t="str">
        <f t="shared" si="16"/>
        <v>IA-2-12</v>
      </c>
      <c r="Q142" s="64" t="s">
        <v>3055</v>
      </c>
      <c r="R142" t="e">
        <f t="shared" si="12"/>
        <v>#N/A</v>
      </c>
      <c r="T142" t="s">
        <v>2225</v>
      </c>
      <c r="U142" t="str">
        <f t="shared" si="17"/>
        <v>AU-7-0</v>
      </c>
    </row>
    <row r="143" spans="1:21">
      <c r="A143" t="s">
        <v>2313</v>
      </c>
      <c r="B143" t="str">
        <f t="shared" si="13"/>
        <v>CP-8-0</v>
      </c>
      <c r="D143" t="s">
        <v>2288</v>
      </c>
      <c r="E143" t="e">
        <f t="shared" si="14"/>
        <v>#N/A</v>
      </c>
      <c r="I143" t="s">
        <v>2373</v>
      </c>
      <c r="J143" t="str">
        <f t="shared" si="15"/>
        <v>IR-6-1</v>
      </c>
      <c r="L143" t="s">
        <v>2337</v>
      </c>
      <c r="M143" t="str">
        <f t="shared" si="16"/>
        <v>IA-3-0</v>
      </c>
      <c r="Q143" s="64" t="s">
        <v>3056</v>
      </c>
      <c r="R143" t="e">
        <f t="shared" si="12"/>
        <v>#N/A</v>
      </c>
      <c r="T143" t="s">
        <v>2226</v>
      </c>
      <c r="U143" t="str">
        <f t="shared" si="17"/>
        <v>AU-7-1</v>
      </c>
    </row>
    <row r="144" spans="1:21">
      <c r="A144" t="s">
        <v>2314</v>
      </c>
      <c r="B144" t="str">
        <f t="shared" si="13"/>
        <v>CP-8-1</v>
      </c>
      <c r="D144" t="s">
        <v>2289</v>
      </c>
      <c r="E144" t="str">
        <f t="shared" si="14"/>
        <v>CM-11-0</v>
      </c>
      <c r="I144" t="s">
        <v>2374</v>
      </c>
      <c r="J144" t="str">
        <f t="shared" si="15"/>
        <v>IR-7-0</v>
      </c>
      <c r="L144" t="s">
        <v>2338</v>
      </c>
      <c r="M144" t="str">
        <f t="shared" si="16"/>
        <v>IA-4-0</v>
      </c>
      <c r="Q144" s="64" t="s">
        <v>3057</v>
      </c>
      <c r="R144" t="e">
        <f t="shared" si="12"/>
        <v>#N/A</v>
      </c>
      <c r="T144" t="s">
        <v>2653</v>
      </c>
      <c r="U144" t="str">
        <f t="shared" si="17"/>
        <v>AU-7-2</v>
      </c>
    </row>
    <row r="145" spans="1:21">
      <c r="A145" t="s">
        <v>2315</v>
      </c>
      <c r="B145" t="str">
        <f t="shared" si="13"/>
        <v>CP-8-2</v>
      </c>
      <c r="D145" t="s">
        <v>2290</v>
      </c>
      <c r="E145" t="e">
        <f t="shared" si="14"/>
        <v>#N/A</v>
      </c>
      <c r="I145" t="s">
        <v>2375</v>
      </c>
      <c r="J145" t="str">
        <f t="shared" si="15"/>
        <v>IR-7-1</v>
      </c>
      <c r="L145" t="s">
        <v>2339</v>
      </c>
      <c r="M145" t="e">
        <f t="shared" si="16"/>
        <v>#N/A</v>
      </c>
      <c r="Q145" t="s">
        <v>3041</v>
      </c>
      <c r="R145" t="str">
        <f t="shared" si="12"/>
        <v>SI-8-3</v>
      </c>
      <c r="T145" t="s">
        <v>2227</v>
      </c>
      <c r="U145" t="str">
        <f t="shared" si="17"/>
        <v>AU-8-0</v>
      </c>
    </row>
    <row r="146" spans="1:21">
      <c r="A146" t="s">
        <v>2316</v>
      </c>
      <c r="B146" t="str">
        <f t="shared" si="13"/>
        <v>CP-8-3</v>
      </c>
      <c r="D146" t="s">
        <v>2291</v>
      </c>
      <c r="E146" t="str">
        <f t="shared" si="14"/>
        <v>CP-1-0</v>
      </c>
      <c r="I146" t="s">
        <v>2377</v>
      </c>
      <c r="J146" t="str">
        <f t="shared" si="15"/>
        <v>IR-8-0</v>
      </c>
      <c r="L146" t="s">
        <v>2340</v>
      </c>
      <c r="M146" t="str">
        <f t="shared" si="16"/>
        <v>IA-5-0</v>
      </c>
      <c r="Q146" t="s">
        <v>2557</v>
      </c>
      <c r="R146" t="str">
        <f t="shared" si="12"/>
        <v>SI-8-2</v>
      </c>
      <c r="T146" t="s">
        <v>2228</v>
      </c>
      <c r="U146" t="str">
        <f t="shared" si="17"/>
        <v>AU-8-1</v>
      </c>
    </row>
    <row r="147" spans="1:21">
      <c r="A147" t="s">
        <v>2317</v>
      </c>
      <c r="B147" t="str">
        <f t="shared" si="13"/>
        <v>CP-8-4</v>
      </c>
      <c r="D147" t="s">
        <v>2292</v>
      </c>
      <c r="E147" t="str">
        <f t="shared" si="14"/>
        <v>CP-2-0</v>
      </c>
      <c r="I147" t="s">
        <v>2378</v>
      </c>
      <c r="J147" t="str">
        <f t="shared" si="15"/>
        <v>MA-1-0</v>
      </c>
      <c r="L147" t="s">
        <v>2341</v>
      </c>
      <c r="M147" t="str">
        <f t="shared" si="16"/>
        <v>IA-5-1</v>
      </c>
      <c r="Q147" t="s">
        <v>2556</v>
      </c>
      <c r="R147" t="str">
        <f t="shared" si="12"/>
        <v>SI-8-1</v>
      </c>
      <c r="T147" t="s">
        <v>2654</v>
      </c>
      <c r="U147" t="str">
        <f t="shared" si="17"/>
        <v>AU-8-2</v>
      </c>
    </row>
    <row r="148" spans="1:21">
      <c r="A148" t="s">
        <v>2318</v>
      </c>
      <c r="B148" t="str">
        <f t="shared" si="13"/>
        <v>CP-9-0</v>
      </c>
      <c r="D148" t="s">
        <v>2293</v>
      </c>
      <c r="E148" t="str">
        <f t="shared" si="14"/>
        <v>CP-2-1</v>
      </c>
      <c r="I148" t="s">
        <v>2379</v>
      </c>
      <c r="J148" t="str">
        <f t="shared" si="15"/>
        <v>MA-2-0</v>
      </c>
      <c r="L148" t="s">
        <v>2342</v>
      </c>
      <c r="M148" t="str">
        <f t="shared" si="16"/>
        <v>IA-5-2</v>
      </c>
      <c r="Q148" t="s">
        <v>2555</v>
      </c>
      <c r="R148" t="str">
        <f t="shared" si="12"/>
        <v>SI-8-0</v>
      </c>
      <c r="T148" t="s">
        <v>2229</v>
      </c>
      <c r="U148" t="str">
        <f t="shared" si="17"/>
        <v>AU-9-0</v>
      </c>
    </row>
    <row r="149" spans="1:21">
      <c r="A149" t="s">
        <v>2319</v>
      </c>
      <c r="B149" t="str">
        <f t="shared" si="13"/>
        <v>CP-9-1</v>
      </c>
      <c r="D149" t="s">
        <v>2294</v>
      </c>
      <c r="E149" t="str">
        <f t="shared" si="14"/>
        <v>CP-2-2</v>
      </c>
      <c r="I149" t="s">
        <v>2381</v>
      </c>
      <c r="J149" t="str">
        <f t="shared" si="15"/>
        <v>MA-3-0</v>
      </c>
      <c r="L149" t="s">
        <v>2343</v>
      </c>
      <c r="M149" t="str">
        <f t="shared" si="16"/>
        <v>IA-5-3</v>
      </c>
      <c r="Q149" t="s">
        <v>3034</v>
      </c>
      <c r="R149" t="str">
        <f t="shared" si="12"/>
        <v>SI-7-9</v>
      </c>
      <c r="T149" t="s">
        <v>2655</v>
      </c>
      <c r="U149" t="str">
        <f t="shared" si="17"/>
        <v>AU-9-1</v>
      </c>
    </row>
    <row r="150" spans="1:21">
      <c r="A150" t="s">
        <v>2320</v>
      </c>
      <c r="B150" t="str">
        <f t="shared" si="13"/>
        <v>CP-9-2</v>
      </c>
      <c r="D150" t="s">
        <v>2295</v>
      </c>
      <c r="E150" t="str">
        <f t="shared" si="14"/>
        <v>CP-2-3</v>
      </c>
      <c r="I150" t="s">
        <v>2382</v>
      </c>
      <c r="J150" t="str">
        <f t="shared" si="15"/>
        <v>MA-3-1</v>
      </c>
      <c r="L150" t="s">
        <v>2344</v>
      </c>
      <c r="M150" t="e">
        <f t="shared" si="16"/>
        <v>#N/A</v>
      </c>
      <c r="Q150" t="s">
        <v>3033</v>
      </c>
      <c r="R150" t="str">
        <f t="shared" si="12"/>
        <v>SI-7-8</v>
      </c>
      <c r="T150" t="s">
        <v>2230</v>
      </c>
      <c r="U150" t="str">
        <f t="shared" si="17"/>
        <v>AU-9-2</v>
      </c>
    </row>
    <row r="151" spans="1:21">
      <c r="A151" t="s">
        <v>2321</v>
      </c>
      <c r="B151" t="str">
        <f t="shared" si="13"/>
        <v>CP-9-3</v>
      </c>
      <c r="D151" t="s">
        <v>2296</v>
      </c>
      <c r="E151" t="str">
        <f t="shared" si="14"/>
        <v>CP-2-4</v>
      </c>
      <c r="I151" t="s">
        <v>2383</v>
      </c>
      <c r="J151" t="str">
        <f t="shared" si="15"/>
        <v>MA-3-2</v>
      </c>
      <c r="L151" t="s">
        <v>2345</v>
      </c>
      <c r="M151" t="e">
        <f t="shared" si="16"/>
        <v>#N/A</v>
      </c>
      <c r="Q151" t="s">
        <v>2553</v>
      </c>
      <c r="R151" t="str">
        <f t="shared" si="12"/>
        <v>SI-7-7</v>
      </c>
      <c r="T151" t="s">
        <v>2231</v>
      </c>
      <c r="U151" t="str">
        <f t="shared" si="17"/>
        <v>AU-9-3</v>
      </c>
    </row>
    <row r="152" spans="1:21">
      <c r="A152" t="s">
        <v>2322</v>
      </c>
      <c r="B152" t="str">
        <f t="shared" si="13"/>
        <v>CP-9-5</v>
      </c>
      <c r="D152" t="s">
        <v>2297</v>
      </c>
      <c r="E152" t="str">
        <f t="shared" si="14"/>
        <v>CP-2-5</v>
      </c>
      <c r="I152" t="s">
        <v>2385</v>
      </c>
      <c r="J152" t="str">
        <f t="shared" si="15"/>
        <v>MA-4-0</v>
      </c>
      <c r="L152" t="s">
        <v>2346</v>
      </c>
      <c r="M152" t="e">
        <f t="shared" si="16"/>
        <v>#N/A</v>
      </c>
      <c r="Q152" t="s">
        <v>3032</v>
      </c>
      <c r="R152" t="str">
        <f t="shared" si="12"/>
        <v>SI-7-6</v>
      </c>
      <c r="T152" t="s">
        <v>2232</v>
      </c>
      <c r="U152" t="str">
        <f t="shared" si="17"/>
        <v>AU-9-4</v>
      </c>
    </row>
    <row r="153" spans="1:21">
      <c r="A153" t="s">
        <v>2323</v>
      </c>
      <c r="B153" t="str">
        <f t="shared" si="13"/>
        <v>CP-10-0</v>
      </c>
      <c r="D153" t="s">
        <v>2298</v>
      </c>
      <c r="E153" t="str">
        <f t="shared" si="14"/>
        <v>CP-2-8</v>
      </c>
      <c r="I153" t="s">
        <v>2386</v>
      </c>
      <c r="J153" t="str">
        <f t="shared" si="15"/>
        <v>MA-4-2</v>
      </c>
      <c r="L153" t="s">
        <v>2348</v>
      </c>
      <c r="M153" t="str">
        <f t="shared" si="16"/>
        <v>IA-5-11</v>
      </c>
      <c r="Q153" t="s">
        <v>2552</v>
      </c>
      <c r="R153" t="str">
        <f t="shared" si="12"/>
        <v>SI-7-5</v>
      </c>
      <c r="T153" t="s">
        <v>2656</v>
      </c>
      <c r="U153" t="str">
        <f t="shared" si="17"/>
        <v>AU-9-5</v>
      </c>
    </row>
    <row r="154" spans="1:21">
      <c r="A154" t="s">
        <v>2324</v>
      </c>
      <c r="B154" t="str">
        <f t="shared" si="13"/>
        <v>CP-10-2</v>
      </c>
      <c r="D154" t="s">
        <v>2299</v>
      </c>
      <c r="E154" t="str">
        <f t="shared" si="14"/>
        <v>CP-3-0</v>
      </c>
      <c r="I154" t="s">
        <v>2389</v>
      </c>
      <c r="J154" t="str">
        <f t="shared" si="15"/>
        <v>MA-5-0</v>
      </c>
      <c r="L154" t="s">
        <v>2350</v>
      </c>
      <c r="M154" t="str">
        <f t="shared" si="16"/>
        <v>IA-6-0</v>
      </c>
      <c r="Q154" t="s">
        <v>3031</v>
      </c>
      <c r="R154" t="str">
        <f t="shared" si="12"/>
        <v>SI-7-4</v>
      </c>
      <c r="T154" t="s">
        <v>2657</v>
      </c>
      <c r="U154" t="str">
        <f t="shared" si="17"/>
        <v>AU-9-6</v>
      </c>
    </row>
    <row r="155" spans="1:21">
      <c r="A155" t="s">
        <v>2325</v>
      </c>
      <c r="B155" t="str">
        <f t="shared" si="13"/>
        <v>CP-10-4</v>
      </c>
      <c r="D155" t="s">
        <v>2300</v>
      </c>
      <c r="E155" t="str">
        <f t="shared" si="14"/>
        <v>CP-3-1</v>
      </c>
      <c r="I155" t="s">
        <v>2391</v>
      </c>
      <c r="J155" t="str">
        <f t="shared" si="15"/>
        <v>MA-6-0</v>
      </c>
      <c r="L155" t="s">
        <v>2351</v>
      </c>
      <c r="M155" t="str">
        <f t="shared" si="16"/>
        <v>IA-7-0</v>
      </c>
      <c r="Q155" t="s">
        <v>3030</v>
      </c>
      <c r="R155" t="str">
        <f t="shared" si="12"/>
        <v>SI-7-3</v>
      </c>
      <c r="T155" t="s">
        <v>2233</v>
      </c>
      <c r="U155" t="str">
        <f t="shared" si="17"/>
        <v>AU-10-0</v>
      </c>
    </row>
    <row r="156" spans="1:21">
      <c r="A156" t="s">
        <v>2326</v>
      </c>
      <c r="B156" t="str">
        <f t="shared" si="13"/>
        <v>IA-1-0</v>
      </c>
      <c r="D156" t="s">
        <v>2301</v>
      </c>
      <c r="E156" t="str">
        <f t="shared" si="14"/>
        <v>CP-4-0</v>
      </c>
      <c r="I156" t="s">
        <v>2392</v>
      </c>
      <c r="J156" t="str">
        <f t="shared" si="15"/>
        <v>MP-1-0</v>
      </c>
      <c r="L156" t="s">
        <v>2352</v>
      </c>
      <c r="M156" t="str">
        <f t="shared" si="16"/>
        <v>IA-8-0</v>
      </c>
      <c r="Q156" t="s">
        <v>2551</v>
      </c>
      <c r="R156" t="str">
        <f t="shared" si="12"/>
        <v>SI-7-2</v>
      </c>
      <c r="T156" t="s">
        <v>2658</v>
      </c>
      <c r="U156" t="str">
        <f t="shared" si="17"/>
        <v>AU-10-1</v>
      </c>
    </row>
    <row r="157" spans="1:21">
      <c r="A157" t="s">
        <v>2327</v>
      </c>
      <c r="B157" t="str">
        <f t="shared" si="13"/>
        <v>IA-2-0</v>
      </c>
      <c r="D157" t="s">
        <v>2302</v>
      </c>
      <c r="E157" t="str">
        <f t="shared" si="14"/>
        <v>CP-4-1</v>
      </c>
      <c r="I157" t="s">
        <v>2393</v>
      </c>
      <c r="J157" t="str">
        <f t="shared" si="15"/>
        <v>MP-2-0</v>
      </c>
      <c r="L157" t="s">
        <v>2353</v>
      </c>
      <c r="M157" t="str">
        <f t="shared" si="16"/>
        <v>IA-8-1</v>
      </c>
      <c r="Q157" t="s">
        <v>3040</v>
      </c>
      <c r="R157" t="str">
        <f t="shared" si="12"/>
        <v>SI-7-16</v>
      </c>
      <c r="T157" t="s">
        <v>2659</v>
      </c>
      <c r="U157" t="str">
        <f t="shared" si="17"/>
        <v>AU-10-2</v>
      </c>
    </row>
    <row r="158" spans="1:21">
      <c r="A158" t="s">
        <v>2328</v>
      </c>
      <c r="B158" t="str">
        <f t="shared" si="13"/>
        <v>IA-2-1</v>
      </c>
      <c r="D158" t="s">
        <v>2303</v>
      </c>
      <c r="E158" t="str">
        <f t="shared" si="14"/>
        <v>CP-4-2</v>
      </c>
      <c r="I158" t="s">
        <v>2394</v>
      </c>
      <c r="J158" t="str">
        <f t="shared" si="15"/>
        <v>MP-3-0</v>
      </c>
      <c r="L158" t="s">
        <v>2354</v>
      </c>
      <c r="M158" t="str">
        <f t="shared" si="16"/>
        <v>IA-8-2</v>
      </c>
      <c r="Q158" t="s">
        <v>3039</v>
      </c>
      <c r="R158" t="str">
        <f t="shared" si="12"/>
        <v>SI-7-15</v>
      </c>
      <c r="T158" t="s">
        <v>2660</v>
      </c>
      <c r="U158" t="str">
        <f t="shared" si="17"/>
        <v>AU-10-3</v>
      </c>
    </row>
    <row r="159" spans="1:21">
      <c r="A159" t="s">
        <v>2329</v>
      </c>
      <c r="B159" t="str">
        <f t="shared" si="13"/>
        <v>IA-2-2</v>
      </c>
      <c r="D159" t="s">
        <v>2304</v>
      </c>
      <c r="E159" t="str">
        <f t="shared" si="14"/>
        <v>CP-6-0</v>
      </c>
      <c r="I159" t="s">
        <v>2395</v>
      </c>
      <c r="J159" t="str">
        <f t="shared" si="15"/>
        <v>MP-4-0</v>
      </c>
      <c r="L159" t="s">
        <v>2355</v>
      </c>
      <c r="M159" t="str">
        <f t="shared" si="16"/>
        <v>IA-8-3</v>
      </c>
      <c r="Q159" t="s">
        <v>2554</v>
      </c>
      <c r="R159" t="str">
        <f t="shared" si="12"/>
        <v>SI-7-14</v>
      </c>
      <c r="T159" t="s">
        <v>2661</v>
      </c>
      <c r="U159" t="str">
        <f t="shared" si="17"/>
        <v>AU-10-4</v>
      </c>
    </row>
    <row r="160" spans="1:21">
      <c r="A160" t="s">
        <v>2330</v>
      </c>
      <c r="B160" t="str">
        <f t="shared" si="13"/>
        <v>IA-2-3</v>
      </c>
      <c r="D160" t="s">
        <v>2305</v>
      </c>
      <c r="E160" t="str">
        <f t="shared" si="14"/>
        <v>CP-6-1</v>
      </c>
      <c r="I160" t="s">
        <v>2396</v>
      </c>
      <c r="J160" t="str">
        <f t="shared" si="15"/>
        <v>MP-5-0</v>
      </c>
      <c r="L160" t="s">
        <v>2356</v>
      </c>
      <c r="M160" t="str">
        <f t="shared" si="16"/>
        <v>IA-8-4</v>
      </c>
      <c r="Q160" t="s">
        <v>3038</v>
      </c>
      <c r="R160" t="str">
        <f t="shared" si="12"/>
        <v>SI-7-13</v>
      </c>
      <c r="T160" t="s">
        <v>2662</v>
      </c>
      <c r="U160" t="str">
        <f t="shared" si="17"/>
        <v>AU-10-5</v>
      </c>
    </row>
    <row r="161" spans="1:21">
      <c r="A161" t="s">
        <v>2331</v>
      </c>
      <c r="B161" t="str">
        <f t="shared" si="13"/>
        <v>IA-2-4</v>
      </c>
      <c r="D161" t="s">
        <v>2306</v>
      </c>
      <c r="E161" t="str">
        <f t="shared" si="14"/>
        <v>CP-6-2</v>
      </c>
      <c r="I161" t="s">
        <v>2397</v>
      </c>
      <c r="J161" t="str">
        <f t="shared" si="15"/>
        <v>MP-5-4</v>
      </c>
      <c r="L161" t="s">
        <v>2357</v>
      </c>
      <c r="M161" t="str">
        <f t="shared" si="16"/>
        <v>IR-1-0</v>
      </c>
      <c r="Q161" t="s">
        <v>3037</v>
      </c>
      <c r="R161" t="str">
        <f t="shared" si="12"/>
        <v>SI-7-12</v>
      </c>
      <c r="T161" t="s">
        <v>2234</v>
      </c>
      <c r="U161" t="str">
        <f t="shared" si="17"/>
        <v>AU-11-0</v>
      </c>
    </row>
    <row r="162" spans="1:21">
      <c r="A162" t="s">
        <v>2333</v>
      </c>
      <c r="B162" t="str">
        <f t="shared" si="13"/>
        <v>IA-2-8</v>
      </c>
      <c r="D162" t="s">
        <v>2307</v>
      </c>
      <c r="E162" t="str">
        <f t="shared" si="14"/>
        <v>CP-6-3</v>
      </c>
      <c r="I162" t="s">
        <v>2398</v>
      </c>
      <c r="J162" t="str">
        <f t="shared" si="15"/>
        <v>MP-6-0</v>
      </c>
      <c r="L162" t="s">
        <v>2358</v>
      </c>
      <c r="M162" t="str">
        <f t="shared" si="16"/>
        <v>IR-2-0</v>
      </c>
      <c r="Q162" t="s">
        <v>3036</v>
      </c>
      <c r="R162" t="str">
        <f t="shared" si="12"/>
        <v>SI-7-11</v>
      </c>
      <c r="T162" t="s">
        <v>2663</v>
      </c>
      <c r="U162" t="str">
        <f t="shared" si="17"/>
        <v>AU-11-1</v>
      </c>
    </row>
    <row r="163" spans="1:21">
      <c r="A163" t="s">
        <v>2334</v>
      </c>
      <c r="B163" t="str">
        <f t="shared" si="13"/>
        <v>IA-2-9</v>
      </c>
      <c r="D163" t="s">
        <v>2308</v>
      </c>
      <c r="E163" t="str">
        <f t="shared" si="14"/>
        <v>CP-7-0</v>
      </c>
      <c r="I163" t="s">
        <v>2402</v>
      </c>
      <c r="J163" t="str">
        <f t="shared" si="15"/>
        <v>MP-7-0</v>
      </c>
      <c r="L163" t="s">
        <v>2361</v>
      </c>
      <c r="M163" t="str">
        <f t="shared" si="16"/>
        <v>IR-3-0</v>
      </c>
      <c r="Q163" t="s">
        <v>3035</v>
      </c>
      <c r="R163" t="str">
        <f t="shared" si="12"/>
        <v>SI-7-10</v>
      </c>
      <c r="T163" t="s">
        <v>2235</v>
      </c>
      <c r="U163" t="str">
        <f t="shared" si="17"/>
        <v>AU-12-0</v>
      </c>
    </row>
    <row r="164" spans="1:21">
      <c r="A164" t="s">
        <v>2335</v>
      </c>
      <c r="B164" t="str">
        <f t="shared" si="13"/>
        <v>IA-2-11</v>
      </c>
      <c r="D164" t="s">
        <v>2309</v>
      </c>
      <c r="E164" t="str">
        <f t="shared" si="14"/>
        <v>CP-7-1</v>
      </c>
      <c r="I164" t="s">
        <v>2403</v>
      </c>
      <c r="J164" t="str">
        <f t="shared" si="15"/>
        <v>MP-7-1</v>
      </c>
      <c r="L164" t="s">
        <v>2362</v>
      </c>
      <c r="M164" t="str">
        <f t="shared" si="16"/>
        <v>IR-3-2</v>
      </c>
      <c r="Q164" t="s">
        <v>2550</v>
      </c>
      <c r="R164" t="str">
        <f t="shared" si="12"/>
        <v>SI-7-1</v>
      </c>
      <c r="T164" t="s">
        <v>2236</v>
      </c>
      <c r="U164" t="str">
        <f t="shared" si="17"/>
        <v>AU-12-1</v>
      </c>
    </row>
    <row r="165" spans="1:21">
      <c r="A165" t="s">
        <v>2336</v>
      </c>
      <c r="B165" t="str">
        <f t="shared" si="13"/>
        <v>IA-2-12</v>
      </c>
      <c r="D165" t="s">
        <v>2310</v>
      </c>
      <c r="E165" t="str">
        <f t="shared" si="14"/>
        <v>CP-7-2</v>
      </c>
      <c r="I165" t="s">
        <v>2404</v>
      </c>
      <c r="J165" t="str">
        <f t="shared" si="15"/>
        <v>PE-1-0</v>
      </c>
      <c r="L165" t="s">
        <v>2363</v>
      </c>
      <c r="M165" t="str">
        <f t="shared" si="16"/>
        <v>IR-4-0</v>
      </c>
      <c r="Q165" t="s">
        <v>2549</v>
      </c>
      <c r="R165" t="str">
        <f t="shared" si="12"/>
        <v>SI-7-0</v>
      </c>
      <c r="T165" t="s">
        <v>2664</v>
      </c>
      <c r="U165" t="str">
        <f t="shared" si="17"/>
        <v>AU-12-2</v>
      </c>
    </row>
    <row r="166" spans="1:21">
      <c r="A166" t="s">
        <v>2337</v>
      </c>
      <c r="B166" t="str">
        <f t="shared" si="13"/>
        <v>IA-3-0</v>
      </c>
      <c r="D166" t="s">
        <v>2311</v>
      </c>
      <c r="E166" t="str">
        <f t="shared" si="14"/>
        <v>CP-7-3</v>
      </c>
      <c r="I166" t="s">
        <v>2405</v>
      </c>
      <c r="J166" t="str">
        <f t="shared" si="15"/>
        <v>PE-2-0</v>
      </c>
      <c r="L166" t="s">
        <v>2364</v>
      </c>
      <c r="M166" t="str">
        <f t="shared" si="16"/>
        <v>IR-4-1</v>
      </c>
      <c r="Q166" t="s">
        <v>3029</v>
      </c>
      <c r="R166" t="str">
        <f t="shared" si="12"/>
        <v>SI-6-3</v>
      </c>
      <c r="T166" t="s">
        <v>2237</v>
      </c>
      <c r="U166" t="str">
        <f t="shared" si="17"/>
        <v>AU-12-3</v>
      </c>
    </row>
    <row r="167" spans="1:21">
      <c r="A167" t="s">
        <v>2338</v>
      </c>
      <c r="B167" t="str">
        <f t="shared" si="13"/>
        <v>IA-4-0</v>
      </c>
      <c r="D167" t="s">
        <v>2312</v>
      </c>
      <c r="E167" t="str">
        <f t="shared" si="14"/>
        <v>CP-7-4</v>
      </c>
      <c r="I167" t="s">
        <v>2406</v>
      </c>
      <c r="J167" t="str">
        <f t="shared" si="15"/>
        <v>PE-3-0</v>
      </c>
      <c r="L167" t="s">
        <v>2370</v>
      </c>
      <c r="M167" t="str">
        <f t="shared" si="16"/>
        <v>IR-5-0</v>
      </c>
      <c r="Q167" t="s">
        <v>3028</v>
      </c>
      <c r="R167" t="str">
        <f t="shared" si="12"/>
        <v>SI-6-2</v>
      </c>
      <c r="T167" t="s">
        <v>2238</v>
      </c>
      <c r="U167" t="str">
        <f t="shared" si="17"/>
        <v>CA-1-0</v>
      </c>
    </row>
    <row r="168" spans="1:21">
      <c r="A168" t="s">
        <v>2340</v>
      </c>
      <c r="B168" t="str">
        <f t="shared" si="13"/>
        <v>IA-5-0</v>
      </c>
      <c r="D168" t="s">
        <v>2313</v>
      </c>
      <c r="E168" t="str">
        <f t="shared" si="14"/>
        <v>CP-8-0</v>
      </c>
      <c r="I168" t="s">
        <v>2408</v>
      </c>
      <c r="J168" t="str">
        <f t="shared" si="15"/>
        <v>PE-4-0</v>
      </c>
      <c r="L168" t="s">
        <v>2372</v>
      </c>
      <c r="M168" t="str">
        <f t="shared" si="16"/>
        <v>IR-6-0</v>
      </c>
      <c r="Q168" t="s">
        <v>3027</v>
      </c>
      <c r="R168" t="str">
        <f t="shared" si="12"/>
        <v>SI-6-1</v>
      </c>
      <c r="T168" t="s">
        <v>2239</v>
      </c>
      <c r="U168" t="str">
        <f t="shared" si="17"/>
        <v>CA-2-0</v>
      </c>
    </row>
    <row r="169" spans="1:21">
      <c r="A169" t="s">
        <v>2341</v>
      </c>
      <c r="B169" t="str">
        <f t="shared" si="13"/>
        <v>IA-5-1</v>
      </c>
      <c r="D169" t="s">
        <v>2314</v>
      </c>
      <c r="E169" t="str">
        <f t="shared" si="14"/>
        <v>CP-8-1</v>
      </c>
      <c r="I169" t="s">
        <v>2409</v>
      </c>
      <c r="J169" t="str">
        <f t="shared" si="15"/>
        <v>PE-5-0</v>
      </c>
      <c r="L169" t="s">
        <v>2373</v>
      </c>
      <c r="M169" t="str">
        <f t="shared" si="16"/>
        <v>IR-6-1</v>
      </c>
      <c r="Q169" t="s">
        <v>2548</v>
      </c>
      <c r="R169" t="str">
        <f t="shared" si="12"/>
        <v>SI-6-0</v>
      </c>
      <c r="T169" t="s">
        <v>2240</v>
      </c>
      <c r="U169" t="str">
        <f t="shared" si="17"/>
        <v>CA-2-1</v>
      </c>
    </row>
    <row r="170" spans="1:21">
      <c r="A170" t="s">
        <v>2342</v>
      </c>
      <c r="B170" t="str">
        <f t="shared" si="13"/>
        <v>IA-5-2</v>
      </c>
      <c r="D170" t="s">
        <v>2315</v>
      </c>
      <c r="E170" t="str">
        <f t="shared" si="14"/>
        <v>CP-8-2</v>
      </c>
      <c r="I170" t="s">
        <v>2410</v>
      </c>
      <c r="J170" t="str">
        <f t="shared" si="15"/>
        <v>PE-6-0</v>
      </c>
      <c r="L170" t="s">
        <v>2374</v>
      </c>
      <c r="M170" t="str">
        <f t="shared" si="16"/>
        <v>IR-7-0</v>
      </c>
      <c r="Q170" t="s">
        <v>2547</v>
      </c>
      <c r="R170" t="str">
        <f t="shared" si="12"/>
        <v>SI-5-1</v>
      </c>
      <c r="T170" t="s">
        <v>2241</v>
      </c>
      <c r="U170" t="str">
        <f t="shared" si="17"/>
        <v>CA-2-2</v>
      </c>
    </row>
    <row r="171" spans="1:21">
      <c r="A171" t="s">
        <v>2343</v>
      </c>
      <c r="B171" t="str">
        <f t="shared" si="13"/>
        <v>IA-5-3</v>
      </c>
      <c r="D171" t="s">
        <v>2316</v>
      </c>
      <c r="E171" t="str">
        <f t="shared" si="14"/>
        <v>CP-8-3</v>
      </c>
      <c r="I171" t="s">
        <v>2411</v>
      </c>
      <c r="J171" t="str">
        <f t="shared" si="15"/>
        <v>PE-6-1</v>
      </c>
      <c r="L171" t="s">
        <v>2375</v>
      </c>
      <c r="M171" t="str">
        <f t="shared" si="16"/>
        <v>IR-7-1</v>
      </c>
      <c r="Q171" t="s">
        <v>2546</v>
      </c>
      <c r="R171" t="str">
        <f t="shared" si="12"/>
        <v>SI-5-0</v>
      </c>
      <c r="T171" t="s">
        <v>2242</v>
      </c>
      <c r="U171" t="str">
        <f t="shared" si="17"/>
        <v>CA-2-3</v>
      </c>
    </row>
    <row r="172" spans="1:21">
      <c r="A172" t="s">
        <v>2348</v>
      </c>
      <c r="B172" t="str">
        <f t="shared" si="13"/>
        <v>IA-5-11</v>
      </c>
      <c r="D172" t="s">
        <v>2317</v>
      </c>
      <c r="E172" t="str">
        <f t="shared" si="14"/>
        <v>CP-8-4</v>
      </c>
      <c r="I172" t="s">
        <v>2413</v>
      </c>
      <c r="J172" t="str">
        <f t="shared" si="15"/>
        <v>PE-8-0</v>
      </c>
      <c r="L172" t="s">
        <v>2376</v>
      </c>
      <c r="M172" t="e">
        <f t="shared" si="16"/>
        <v>#N/A</v>
      </c>
      <c r="Q172" t="s">
        <v>3020</v>
      </c>
      <c r="R172" t="str">
        <f t="shared" si="12"/>
        <v>SI-4-9</v>
      </c>
      <c r="T172" t="s">
        <v>2243</v>
      </c>
      <c r="U172" t="str">
        <f t="shared" si="17"/>
        <v>CA-3-0</v>
      </c>
    </row>
    <row r="173" spans="1:21">
      <c r="A173" t="s">
        <v>2350</v>
      </c>
      <c r="B173" t="str">
        <f t="shared" si="13"/>
        <v>IA-6-0</v>
      </c>
      <c r="D173" t="s">
        <v>2318</v>
      </c>
      <c r="E173" t="str">
        <f t="shared" si="14"/>
        <v>CP-9-0</v>
      </c>
      <c r="I173" t="s">
        <v>2415</v>
      </c>
      <c r="J173" t="str">
        <f t="shared" si="15"/>
        <v>PE-9-0</v>
      </c>
      <c r="L173" t="s">
        <v>2377</v>
      </c>
      <c r="M173" t="str">
        <f t="shared" si="16"/>
        <v>IR-8-0</v>
      </c>
      <c r="Q173" t="s">
        <v>3019</v>
      </c>
      <c r="R173" t="str">
        <f t="shared" si="12"/>
        <v>SI-4-8</v>
      </c>
      <c r="T173" t="s">
        <v>2676</v>
      </c>
      <c r="U173" t="str">
        <f t="shared" si="17"/>
        <v>CA-3-1</v>
      </c>
    </row>
    <row r="174" spans="1:21">
      <c r="A174" t="s">
        <v>2351</v>
      </c>
      <c r="B174" t="str">
        <f t="shared" si="13"/>
        <v>IA-7-0</v>
      </c>
      <c r="D174" t="s">
        <v>2319</v>
      </c>
      <c r="E174" t="str">
        <f t="shared" si="14"/>
        <v>CP-9-1</v>
      </c>
      <c r="I174" t="s">
        <v>2416</v>
      </c>
      <c r="J174" t="str">
        <f t="shared" si="15"/>
        <v>PE-10-0</v>
      </c>
      <c r="L174" t="s">
        <v>2378</v>
      </c>
      <c r="M174" t="str">
        <f t="shared" si="16"/>
        <v>MA-1-0</v>
      </c>
      <c r="Q174" t="s">
        <v>3018</v>
      </c>
      <c r="R174" t="str">
        <f t="shared" si="12"/>
        <v>SI-4-7</v>
      </c>
      <c r="T174" t="s">
        <v>2677</v>
      </c>
      <c r="U174" t="str">
        <f t="shared" si="17"/>
        <v>CA-3-2</v>
      </c>
    </row>
    <row r="175" spans="1:21">
      <c r="A175" t="s">
        <v>2352</v>
      </c>
      <c r="B175" t="str">
        <f t="shared" si="13"/>
        <v>IA-8-0</v>
      </c>
      <c r="D175" t="s">
        <v>2320</v>
      </c>
      <c r="E175" t="str">
        <f t="shared" si="14"/>
        <v>CP-9-2</v>
      </c>
      <c r="I175" t="s">
        <v>2417</v>
      </c>
      <c r="J175" t="str">
        <f t="shared" si="15"/>
        <v>PE-11-0</v>
      </c>
      <c r="L175" t="s">
        <v>2379</v>
      </c>
      <c r="M175" t="str">
        <f t="shared" si="16"/>
        <v>MA-2-0</v>
      </c>
      <c r="Q175" t="s">
        <v>3017</v>
      </c>
      <c r="R175" t="str">
        <f t="shared" si="12"/>
        <v>SI-4-6</v>
      </c>
      <c r="T175" t="s">
        <v>2244</v>
      </c>
      <c r="U175" t="str">
        <f t="shared" si="17"/>
        <v>CA-3-3</v>
      </c>
    </row>
    <row r="176" spans="1:21">
      <c r="A176" t="s">
        <v>2353</v>
      </c>
      <c r="B176" t="str">
        <f t="shared" si="13"/>
        <v>IA-8-1</v>
      </c>
      <c r="D176" t="s">
        <v>2321</v>
      </c>
      <c r="E176" t="str">
        <f t="shared" si="14"/>
        <v>CP-9-3</v>
      </c>
      <c r="I176" t="s">
        <v>2419</v>
      </c>
      <c r="J176" t="str">
        <f t="shared" si="15"/>
        <v>PE-12-0</v>
      </c>
      <c r="L176" t="s">
        <v>2381</v>
      </c>
      <c r="M176" t="str">
        <f t="shared" si="16"/>
        <v>MA-3-0</v>
      </c>
      <c r="Q176" t="s">
        <v>2536</v>
      </c>
      <c r="R176" t="str">
        <f t="shared" si="12"/>
        <v>SI-4-5</v>
      </c>
      <c r="T176" t="s">
        <v>2678</v>
      </c>
      <c r="U176" t="str">
        <f t="shared" si="17"/>
        <v>CA-3-4</v>
      </c>
    </row>
    <row r="177" spans="1:21">
      <c r="A177" t="s">
        <v>2354</v>
      </c>
      <c r="B177" t="str">
        <f t="shared" si="13"/>
        <v>IA-8-2</v>
      </c>
      <c r="D177" t="s">
        <v>2322</v>
      </c>
      <c r="E177" t="str">
        <f t="shared" si="14"/>
        <v>CP-9-5</v>
      </c>
      <c r="I177" t="s">
        <v>2420</v>
      </c>
      <c r="J177" t="str">
        <f t="shared" si="15"/>
        <v>PE-13-0</v>
      </c>
      <c r="L177" t="s">
        <v>2382</v>
      </c>
      <c r="M177" t="str">
        <f t="shared" si="16"/>
        <v>MA-3-1</v>
      </c>
      <c r="Q177" t="s">
        <v>2535</v>
      </c>
      <c r="R177" t="str">
        <f t="shared" si="12"/>
        <v>SI-4-4</v>
      </c>
      <c r="T177" t="s">
        <v>2245</v>
      </c>
      <c r="U177" t="str">
        <f t="shared" si="17"/>
        <v>CA-3-5</v>
      </c>
    </row>
    <row r="178" spans="1:21">
      <c r="A178" t="s">
        <v>2355</v>
      </c>
      <c r="B178" t="str">
        <f t="shared" si="13"/>
        <v>IA-8-3</v>
      </c>
      <c r="D178" t="s">
        <v>2323</v>
      </c>
      <c r="E178" t="str">
        <f t="shared" si="14"/>
        <v>CP-10-0</v>
      </c>
      <c r="I178" t="s">
        <v>2423</v>
      </c>
      <c r="J178" t="str">
        <f t="shared" si="15"/>
        <v>PE-13-3</v>
      </c>
      <c r="L178" t="s">
        <v>2383</v>
      </c>
      <c r="M178" t="str">
        <f t="shared" si="16"/>
        <v>MA-3-2</v>
      </c>
      <c r="Q178" t="s">
        <v>3016</v>
      </c>
      <c r="R178" t="str">
        <f t="shared" si="12"/>
        <v>SI-4-3</v>
      </c>
      <c r="T178" t="s">
        <v>2246</v>
      </c>
      <c r="U178" t="str">
        <f t="shared" si="17"/>
        <v>CA-5-0</v>
      </c>
    </row>
    <row r="179" spans="1:21">
      <c r="A179" t="s">
        <v>2356</v>
      </c>
      <c r="B179" t="str">
        <f t="shared" si="13"/>
        <v>IA-8-4</v>
      </c>
      <c r="D179" t="s">
        <v>2324</v>
      </c>
      <c r="E179" t="str">
        <f t="shared" si="14"/>
        <v>CP-10-2</v>
      </c>
      <c r="I179" t="s">
        <v>2424</v>
      </c>
      <c r="J179" t="str">
        <f t="shared" si="15"/>
        <v>PE-14-0</v>
      </c>
      <c r="L179" t="s">
        <v>2384</v>
      </c>
      <c r="M179" t="e">
        <f t="shared" si="16"/>
        <v>#N/A</v>
      </c>
      <c r="Q179" t="s">
        <v>2545</v>
      </c>
      <c r="R179" t="str">
        <f t="shared" si="12"/>
        <v>SI-4-24</v>
      </c>
      <c r="T179" t="s">
        <v>2680</v>
      </c>
      <c r="U179" t="str">
        <f t="shared" si="17"/>
        <v>CA-5-1</v>
      </c>
    </row>
    <row r="180" spans="1:21">
      <c r="A180" t="s">
        <v>2357</v>
      </c>
      <c r="B180" t="str">
        <f t="shared" si="13"/>
        <v>IR-1-0</v>
      </c>
      <c r="D180" t="s">
        <v>2325</v>
      </c>
      <c r="E180" t="str">
        <f t="shared" si="14"/>
        <v>CP-10-4</v>
      </c>
      <c r="I180" t="s">
        <v>2426</v>
      </c>
      <c r="J180" t="str">
        <f t="shared" si="15"/>
        <v>PE-15-0</v>
      </c>
      <c r="L180" t="s">
        <v>2385</v>
      </c>
      <c r="M180" t="str">
        <f t="shared" si="16"/>
        <v>MA-4-0</v>
      </c>
      <c r="Q180" t="s">
        <v>2544</v>
      </c>
      <c r="R180" t="str">
        <f t="shared" si="12"/>
        <v>SI-4-23</v>
      </c>
      <c r="T180" t="s">
        <v>2247</v>
      </c>
      <c r="U180" t="str">
        <f t="shared" si="17"/>
        <v>CA-6-0</v>
      </c>
    </row>
    <row r="181" spans="1:21">
      <c r="A181" t="s">
        <v>2358</v>
      </c>
      <c r="B181" t="str">
        <f t="shared" si="13"/>
        <v>IR-2-0</v>
      </c>
      <c r="D181" t="s">
        <v>2326</v>
      </c>
      <c r="E181" t="str">
        <f t="shared" si="14"/>
        <v>IA-1-0</v>
      </c>
      <c r="I181" t="s">
        <v>2428</v>
      </c>
      <c r="J181" t="str">
        <f t="shared" si="15"/>
        <v>PE-16-0</v>
      </c>
      <c r="L181" t="s">
        <v>2386</v>
      </c>
      <c r="M181" t="str">
        <f t="shared" si="16"/>
        <v>MA-4-2</v>
      </c>
      <c r="Q181" t="s">
        <v>2543</v>
      </c>
      <c r="R181" t="str">
        <f t="shared" si="12"/>
        <v>SI-4-22</v>
      </c>
      <c r="T181" t="s">
        <v>2248</v>
      </c>
      <c r="U181" t="str">
        <f t="shared" si="17"/>
        <v>CA-7-0</v>
      </c>
    </row>
    <row r="182" spans="1:21">
      <c r="A182" t="s">
        <v>2359</v>
      </c>
      <c r="B182" t="str">
        <f t="shared" si="13"/>
        <v>IR-2-1</v>
      </c>
      <c r="D182" t="s">
        <v>2327</v>
      </c>
      <c r="E182" t="str">
        <f t="shared" si="14"/>
        <v>IA-2-0</v>
      </c>
      <c r="I182" t="s">
        <v>2429</v>
      </c>
      <c r="J182" t="str">
        <f t="shared" si="15"/>
        <v>PE-17-0</v>
      </c>
      <c r="L182" t="s">
        <v>2389</v>
      </c>
      <c r="M182" t="str">
        <f t="shared" si="16"/>
        <v>MA-5-0</v>
      </c>
      <c r="Q182" t="s">
        <v>3026</v>
      </c>
      <c r="R182" t="str">
        <f t="shared" si="12"/>
        <v>SI-4-21</v>
      </c>
      <c r="T182" t="s">
        <v>2249</v>
      </c>
      <c r="U182" t="str">
        <f t="shared" si="17"/>
        <v>CA-7-1</v>
      </c>
    </row>
    <row r="183" spans="1:21">
      <c r="A183" t="s">
        <v>2360</v>
      </c>
      <c r="B183" t="str">
        <f t="shared" si="13"/>
        <v>IR-2-2</v>
      </c>
      <c r="D183" t="s">
        <v>2328</v>
      </c>
      <c r="E183" t="str">
        <f t="shared" si="14"/>
        <v>IA-2-1</v>
      </c>
      <c r="I183" t="s">
        <v>2431</v>
      </c>
      <c r="J183" t="str">
        <f t="shared" si="15"/>
        <v>PL-1-0</v>
      </c>
      <c r="L183" t="s">
        <v>2390</v>
      </c>
      <c r="M183" t="e">
        <f t="shared" si="16"/>
        <v>#N/A</v>
      </c>
      <c r="Q183" t="s">
        <v>2542</v>
      </c>
      <c r="R183" t="str">
        <f t="shared" si="12"/>
        <v>SI-4-20</v>
      </c>
      <c r="T183" t="s">
        <v>2681</v>
      </c>
      <c r="U183" t="str">
        <f t="shared" si="17"/>
        <v>CA-7-2</v>
      </c>
    </row>
    <row r="184" spans="1:21">
      <c r="A184" t="s">
        <v>2361</v>
      </c>
      <c r="B184" t="str">
        <f t="shared" si="13"/>
        <v>IR-3-0</v>
      </c>
      <c r="D184" t="s">
        <v>2329</v>
      </c>
      <c r="E184" t="str">
        <f t="shared" si="14"/>
        <v>IA-2-2</v>
      </c>
      <c r="I184" t="s">
        <v>2432</v>
      </c>
      <c r="J184" t="str">
        <f t="shared" si="15"/>
        <v>PL-2-0</v>
      </c>
      <c r="L184" t="s">
        <v>2391</v>
      </c>
      <c r="M184" t="str">
        <f t="shared" si="16"/>
        <v>MA-6-0</v>
      </c>
      <c r="Q184" t="s">
        <v>2534</v>
      </c>
      <c r="R184" t="str">
        <f t="shared" si="12"/>
        <v>SI-4-2</v>
      </c>
      <c r="T184" t="s">
        <v>2250</v>
      </c>
      <c r="U184" t="str">
        <f t="shared" si="17"/>
        <v>CA-7-3</v>
      </c>
    </row>
    <row r="185" spans="1:21">
      <c r="A185" t="s">
        <v>2362</v>
      </c>
      <c r="B185" t="str">
        <f t="shared" si="13"/>
        <v>IR-3-2</v>
      </c>
      <c r="D185" t="s">
        <v>2330</v>
      </c>
      <c r="E185" t="str">
        <f t="shared" si="14"/>
        <v>IA-2-3</v>
      </c>
      <c r="I185" t="s">
        <v>2433</v>
      </c>
      <c r="J185" t="str">
        <f t="shared" si="15"/>
        <v>PL-2-3</v>
      </c>
      <c r="L185" t="s">
        <v>2392</v>
      </c>
      <c r="M185" t="str">
        <f t="shared" si="16"/>
        <v>MP-1-0</v>
      </c>
      <c r="Q185" t="s">
        <v>2541</v>
      </c>
      <c r="R185" t="str">
        <f t="shared" si="12"/>
        <v>SI-4-19</v>
      </c>
      <c r="T185" t="s">
        <v>2251</v>
      </c>
      <c r="U185" t="str">
        <f t="shared" si="17"/>
        <v>CA-8-0</v>
      </c>
    </row>
    <row r="186" spans="1:21">
      <c r="A186" t="s">
        <v>2363</v>
      </c>
      <c r="B186" t="str">
        <f t="shared" si="13"/>
        <v>IR-4-0</v>
      </c>
      <c r="D186" t="s">
        <v>2331</v>
      </c>
      <c r="E186" t="str">
        <f t="shared" si="14"/>
        <v>IA-2-4</v>
      </c>
      <c r="I186" t="s">
        <v>2434</v>
      </c>
      <c r="J186" t="str">
        <f t="shared" si="15"/>
        <v>PL-4-0</v>
      </c>
      <c r="L186" t="s">
        <v>2393</v>
      </c>
      <c r="M186" t="str">
        <f t="shared" si="16"/>
        <v>MP-2-0</v>
      </c>
      <c r="Q186" t="s">
        <v>2540</v>
      </c>
      <c r="R186" t="str">
        <f t="shared" si="12"/>
        <v>SI-4-18</v>
      </c>
      <c r="T186" t="s">
        <v>2252</v>
      </c>
      <c r="U186" t="str">
        <f t="shared" si="17"/>
        <v>CA-8-1</v>
      </c>
    </row>
    <row r="187" spans="1:21">
      <c r="A187" t="s">
        <v>2364</v>
      </c>
      <c r="B187" t="str">
        <f t="shared" si="13"/>
        <v>IR-4-1</v>
      </c>
      <c r="D187" t="s">
        <v>2332</v>
      </c>
      <c r="E187" t="e">
        <f t="shared" si="14"/>
        <v>#N/A</v>
      </c>
      <c r="I187" t="s">
        <v>2435</v>
      </c>
      <c r="J187" t="str">
        <f t="shared" si="15"/>
        <v>PL-4-1</v>
      </c>
      <c r="L187" t="s">
        <v>2394</v>
      </c>
      <c r="M187" t="str">
        <f t="shared" si="16"/>
        <v>MP-3-0</v>
      </c>
      <c r="Q187" t="s">
        <v>3025</v>
      </c>
      <c r="R187" t="str">
        <f t="shared" si="12"/>
        <v>SI-4-17</v>
      </c>
      <c r="T187" t="s">
        <v>2682</v>
      </c>
      <c r="U187" t="str">
        <f t="shared" si="17"/>
        <v>CA-8-2</v>
      </c>
    </row>
    <row r="188" spans="1:21">
      <c r="A188" t="s">
        <v>2367</v>
      </c>
      <c r="B188" t="str">
        <f t="shared" si="13"/>
        <v>IR-4-4</v>
      </c>
      <c r="D188" t="s">
        <v>2333</v>
      </c>
      <c r="E188" t="str">
        <f t="shared" si="14"/>
        <v>IA-2-8</v>
      </c>
      <c r="I188" t="s">
        <v>2436</v>
      </c>
      <c r="J188" t="str">
        <f t="shared" si="15"/>
        <v>PL-8-0</v>
      </c>
      <c r="L188" t="s">
        <v>2395</v>
      </c>
      <c r="M188" t="str">
        <f t="shared" si="16"/>
        <v>MP-4-0</v>
      </c>
      <c r="Q188" t="s">
        <v>2539</v>
      </c>
      <c r="R188" t="str">
        <f t="shared" si="12"/>
        <v>SI-4-16</v>
      </c>
      <c r="T188" t="s">
        <v>2253</v>
      </c>
      <c r="U188" t="str">
        <f t="shared" si="17"/>
        <v>CA-9-0</v>
      </c>
    </row>
    <row r="189" spans="1:21">
      <c r="A189" t="s">
        <v>2370</v>
      </c>
      <c r="B189" t="str">
        <f t="shared" si="13"/>
        <v>IR-5-0</v>
      </c>
      <c r="D189" t="s">
        <v>2334</v>
      </c>
      <c r="E189" t="str">
        <f t="shared" si="14"/>
        <v>IA-2-9</v>
      </c>
      <c r="I189" t="s">
        <v>2437</v>
      </c>
      <c r="J189" t="str">
        <f t="shared" si="15"/>
        <v>PS-1-0</v>
      </c>
      <c r="L189" t="s">
        <v>2396</v>
      </c>
      <c r="M189" t="str">
        <f t="shared" si="16"/>
        <v>MP-5-0</v>
      </c>
      <c r="Q189" t="s">
        <v>3024</v>
      </c>
      <c r="R189" t="str">
        <f t="shared" si="12"/>
        <v>SI-4-15</v>
      </c>
      <c r="T189" t="s">
        <v>2683</v>
      </c>
      <c r="U189" t="str">
        <f t="shared" si="17"/>
        <v>CA-9-1</v>
      </c>
    </row>
    <row r="190" spans="1:21">
      <c r="A190" t="s">
        <v>2371</v>
      </c>
      <c r="B190" t="str">
        <f t="shared" si="13"/>
        <v>IR-5-1</v>
      </c>
      <c r="D190" t="s">
        <v>2335</v>
      </c>
      <c r="E190" t="str">
        <f t="shared" si="14"/>
        <v>IA-2-11</v>
      </c>
      <c r="I190" t="s">
        <v>2438</v>
      </c>
      <c r="J190" t="str">
        <f t="shared" si="15"/>
        <v>PS-2-0</v>
      </c>
      <c r="L190" t="s">
        <v>2397</v>
      </c>
      <c r="M190" t="str">
        <f t="shared" si="16"/>
        <v>MP-5-4</v>
      </c>
      <c r="Q190" t="s">
        <v>2538</v>
      </c>
      <c r="R190" t="str">
        <f t="shared" si="12"/>
        <v>SI-4-14</v>
      </c>
      <c r="T190" t="s">
        <v>2254</v>
      </c>
      <c r="U190" t="str">
        <f t="shared" si="17"/>
        <v>CM-1-0</v>
      </c>
    </row>
    <row r="191" spans="1:21">
      <c r="A191" t="s">
        <v>2372</v>
      </c>
      <c r="B191" t="str">
        <f t="shared" si="13"/>
        <v>IR-6-0</v>
      </c>
      <c r="D191" t="s">
        <v>2336</v>
      </c>
      <c r="E191" t="str">
        <f t="shared" si="14"/>
        <v>IA-2-12</v>
      </c>
      <c r="I191" t="s">
        <v>2439</v>
      </c>
      <c r="J191" t="str">
        <f t="shared" si="15"/>
        <v>PS-3-0</v>
      </c>
      <c r="L191" t="s">
        <v>2398</v>
      </c>
      <c r="M191" t="str">
        <f t="shared" si="16"/>
        <v>MP-6-0</v>
      </c>
      <c r="Q191" t="s">
        <v>3023</v>
      </c>
      <c r="R191" t="str">
        <f t="shared" si="12"/>
        <v>SI-4-13</v>
      </c>
      <c r="T191" t="s">
        <v>2255</v>
      </c>
      <c r="U191" t="str">
        <f t="shared" si="17"/>
        <v>CM-2-0</v>
      </c>
    </row>
    <row r="192" spans="1:21">
      <c r="A192" t="s">
        <v>2373</v>
      </c>
      <c r="B192" t="str">
        <f t="shared" si="13"/>
        <v>IR-6-1</v>
      </c>
      <c r="D192" t="s">
        <v>2337</v>
      </c>
      <c r="E192" t="str">
        <f t="shared" si="14"/>
        <v>IA-3-0</v>
      </c>
      <c r="I192" t="s">
        <v>2441</v>
      </c>
      <c r="J192" t="str">
        <f t="shared" si="15"/>
        <v>PS-4-0</v>
      </c>
      <c r="L192" t="s">
        <v>2400</v>
      </c>
      <c r="M192" t="e">
        <f t="shared" si="16"/>
        <v>#N/A</v>
      </c>
      <c r="Q192" t="s">
        <v>3022</v>
      </c>
      <c r="R192" t="str">
        <f t="shared" si="12"/>
        <v>SI-4-12</v>
      </c>
      <c r="T192" t="s">
        <v>2256</v>
      </c>
      <c r="U192" t="str">
        <f t="shared" si="17"/>
        <v>CM-2-1</v>
      </c>
    </row>
    <row r="193" spans="1:21">
      <c r="A193" t="s">
        <v>2374</v>
      </c>
      <c r="B193" t="str">
        <f t="shared" si="13"/>
        <v>IR-7-0</v>
      </c>
      <c r="D193" t="s">
        <v>2338</v>
      </c>
      <c r="E193" t="str">
        <f t="shared" si="14"/>
        <v>IA-4-0</v>
      </c>
      <c r="I193" t="s">
        <v>2443</v>
      </c>
      <c r="J193" t="str">
        <f t="shared" si="15"/>
        <v>PS-5-0</v>
      </c>
      <c r="L193" t="s">
        <v>2402</v>
      </c>
      <c r="M193" t="str">
        <f t="shared" si="16"/>
        <v>MP-7-0</v>
      </c>
      <c r="Q193" t="s">
        <v>2537</v>
      </c>
      <c r="R193" t="str">
        <f t="shared" si="12"/>
        <v>SI-4-11</v>
      </c>
      <c r="T193" t="s">
        <v>2257</v>
      </c>
      <c r="U193" t="str">
        <f t="shared" si="17"/>
        <v>CM-2-2</v>
      </c>
    </row>
    <row r="194" spans="1:21">
      <c r="A194" t="s">
        <v>2375</v>
      </c>
      <c r="B194" t="str">
        <f t="shared" si="13"/>
        <v>IR-7-1</v>
      </c>
      <c r="D194" t="s">
        <v>2339</v>
      </c>
      <c r="E194" t="e">
        <f t="shared" si="14"/>
        <v>#N/A</v>
      </c>
      <c r="I194" t="s">
        <v>2444</v>
      </c>
      <c r="J194" t="str">
        <f t="shared" si="15"/>
        <v>PS-6-0</v>
      </c>
      <c r="L194" t="s">
        <v>2403</v>
      </c>
      <c r="M194" t="str">
        <f t="shared" si="16"/>
        <v>MP-7-1</v>
      </c>
      <c r="Q194" t="s">
        <v>3021</v>
      </c>
      <c r="R194" t="str">
        <f t="shared" ref="R194:R257" si="18">VLOOKUP(Q194,T:T,1,FALSE)</f>
        <v>SI-4-10</v>
      </c>
      <c r="T194" t="s">
        <v>2258</v>
      </c>
      <c r="U194" t="str">
        <f t="shared" si="17"/>
        <v>CM-2-3</v>
      </c>
    </row>
    <row r="195" spans="1:21">
      <c r="A195" t="s">
        <v>2377</v>
      </c>
      <c r="B195" t="str">
        <f t="shared" ref="B195:B258" si="19">VLOOKUP(A195,D:D,1,FALSE)</f>
        <v>IR-8-0</v>
      </c>
      <c r="D195" t="s">
        <v>2340</v>
      </c>
      <c r="E195" t="str">
        <f t="shared" ref="E195:E258" si="20">VLOOKUP(D195,A:A,1,FALSE)</f>
        <v>IA-5-0</v>
      </c>
      <c r="I195" t="s">
        <v>2445</v>
      </c>
      <c r="J195" t="str">
        <f t="shared" ref="J195:J258" si="21">VLOOKUP(I195,L:L,1,FALSE)</f>
        <v>PS-7-0</v>
      </c>
      <c r="L195" t="s">
        <v>2404</v>
      </c>
      <c r="M195" t="str">
        <f t="shared" ref="M195:M258" si="22">VLOOKUP(L195,I:I,1,FALSE)</f>
        <v>PE-1-0</v>
      </c>
      <c r="Q195" t="s">
        <v>2533</v>
      </c>
      <c r="R195" t="str">
        <f t="shared" si="18"/>
        <v>SI-4-1</v>
      </c>
      <c r="T195" t="s">
        <v>2684</v>
      </c>
      <c r="U195" t="str">
        <f t="shared" ref="U195:U258" si="23">VLOOKUP(T195,Q:Q,1,FALSE)</f>
        <v>CM-2-4</v>
      </c>
    </row>
    <row r="196" spans="1:21">
      <c r="A196" t="s">
        <v>2378</v>
      </c>
      <c r="B196" t="str">
        <f t="shared" si="19"/>
        <v>MA-1-0</v>
      </c>
      <c r="D196" t="s">
        <v>2341</v>
      </c>
      <c r="E196" t="str">
        <f t="shared" si="20"/>
        <v>IA-5-1</v>
      </c>
      <c r="I196" t="s">
        <v>2446</v>
      </c>
      <c r="J196" t="str">
        <f t="shared" si="21"/>
        <v>PS-8-0</v>
      </c>
      <c r="L196" t="s">
        <v>2405</v>
      </c>
      <c r="M196" t="str">
        <f t="shared" si="22"/>
        <v>PE-2-0</v>
      </c>
      <c r="Q196" t="s">
        <v>2532</v>
      </c>
      <c r="R196" t="str">
        <f t="shared" si="18"/>
        <v>SI-4-0</v>
      </c>
      <c r="T196" t="s">
        <v>2685</v>
      </c>
      <c r="U196" t="str">
        <f t="shared" si="23"/>
        <v>CM-2-5</v>
      </c>
    </row>
    <row r="197" spans="1:21">
      <c r="A197" t="s">
        <v>2379</v>
      </c>
      <c r="B197" t="str">
        <f t="shared" si="19"/>
        <v>MA-2-0</v>
      </c>
      <c r="D197" t="s">
        <v>2342</v>
      </c>
      <c r="E197" t="str">
        <f t="shared" si="20"/>
        <v>IA-5-2</v>
      </c>
      <c r="I197" t="s">
        <v>2447</v>
      </c>
      <c r="J197" t="str">
        <f t="shared" si="21"/>
        <v>RA-1-0</v>
      </c>
      <c r="L197" t="s">
        <v>2406</v>
      </c>
      <c r="M197" t="str">
        <f t="shared" si="22"/>
        <v>PE-3-0</v>
      </c>
      <c r="Q197" t="s">
        <v>3014</v>
      </c>
      <c r="R197" t="str">
        <f t="shared" si="18"/>
        <v>SI-3-9</v>
      </c>
      <c r="T197" t="s">
        <v>2686</v>
      </c>
      <c r="U197" t="str">
        <f t="shared" si="23"/>
        <v>CM-2-6</v>
      </c>
    </row>
    <row r="198" spans="1:21">
      <c r="A198" t="s">
        <v>2380</v>
      </c>
      <c r="B198" t="str">
        <f t="shared" si="19"/>
        <v>MA-2-2</v>
      </c>
      <c r="D198" t="s">
        <v>2343</v>
      </c>
      <c r="E198" t="str">
        <f t="shared" si="20"/>
        <v>IA-5-3</v>
      </c>
      <c r="I198" t="s">
        <v>2448</v>
      </c>
      <c r="J198" t="str">
        <f t="shared" si="21"/>
        <v>RA-2-0</v>
      </c>
      <c r="L198" t="s">
        <v>2408</v>
      </c>
      <c r="M198" t="str">
        <f t="shared" si="22"/>
        <v>PE-4-0</v>
      </c>
      <c r="Q198" t="s">
        <v>3013</v>
      </c>
      <c r="R198" t="str">
        <f t="shared" si="18"/>
        <v>SI-3-8</v>
      </c>
      <c r="T198" t="s">
        <v>2259</v>
      </c>
      <c r="U198" t="str">
        <f t="shared" si="23"/>
        <v>CM-2-7</v>
      </c>
    </row>
    <row r="199" spans="1:21">
      <c r="A199" t="s">
        <v>2381</v>
      </c>
      <c r="B199" t="str">
        <f t="shared" si="19"/>
        <v>MA-3-0</v>
      </c>
      <c r="D199" t="s">
        <v>2344</v>
      </c>
      <c r="E199" t="e">
        <f t="shared" si="20"/>
        <v>#N/A</v>
      </c>
      <c r="I199" t="s">
        <v>2449</v>
      </c>
      <c r="J199" t="str">
        <f t="shared" si="21"/>
        <v>RA-3-0</v>
      </c>
      <c r="L199" t="s">
        <v>2409</v>
      </c>
      <c r="M199" t="str">
        <f t="shared" si="22"/>
        <v>PE-5-0</v>
      </c>
      <c r="Q199" t="s">
        <v>2531</v>
      </c>
      <c r="R199" t="str">
        <f t="shared" si="18"/>
        <v>SI-3-7</v>
      </c>
      <c r="T199" t="s">
        <v>2260</v>
      </c>
      <c r="U199" t="str">
        <f t="shared" si="23"/>
        <v>CM-3-0</v>
      </c>
    </row>
    <row r="200" spans="1:21">
      <c r="A200" t="s">
        <v>2382</v>
      </c>
      <c r="B200" t="str">
        <f t="shared" si="19"/>
        <v>MA-3-1</v>
      </c>
      <c r="D200" t="s">
        <v>2345</v>
      </c>
      <c r="E200" t="e">
        <f t="shared" si="20"/>
        <v>#N/A</v>
      </c>
      <c r="I200" t="s">
        <v>2450</v>
      </c>
      <c r="J200" t="str">
        <f t="shared" si="21"/>
        <v>RA-5-0</v>
      </c>
      <c r="L200" t="s">
        <v>2410</v>
      </c>
      <c r="M200" t="str">
        <f t="shared" si="22"/>
        <v>PE-6-0</v>
      </c>
      <c r="Q200" t="s">
        <v>3012</v>
      </c>
      <c r="R200" t="str">
        <f t="shared" si="18"/>
        <v>SI-3-6</v>
      </c>
      <c r="T200" t="s">
        <v>2261</v>
      </c>
      <c r="U200" t="str">
        <f t="shared" si="23"/>
        <v>CM-3-1</v>
      </c>
    </row>
    <row r="201" spans="1:21">
      <c r="A201" t="s">
        <v>2383</v>
      </c>
      <c r="B201" t="str">
        <f t="shared" si="19"/>
        <v>MA-3-2</v>
      </c>
      <c r="D201" t="s">
        <v>2346</v>
      </c>
      <c r="E201" t="e">
        <f t="shared" si="20"/>
        <v>#N/A</v>
      </c>
      <c r="I201" t="s">
        <v>2451</v>
      </c>
      <c r="J201" t="str">
        <f t="shared" si="21"/>
        <v>RA-5-1</v>
      </c>
      <c r="L201" t="s">
        <v>2411</v>
      </c>
      <c r="M201" t="str">
        <f t="shared" si="22"/>
        <v>PE-6-1</v>
      </c>
      <c r="Q201" t="s">
        <v>3011</v>
      </c>
      <c r="R201" t="str">
        <f t="shared" si="18"/>
        <v>SI-3-5</v>
      </c>
      <c r="T201" t="s">
        <v>2262</v>
      </c>
      <c r="U201" t="str">
        <f t="shared" si="23"/>
        <v>CM-3-2</v>
      </c>
    </row>
    <row r="202" spans="1:21">
      <c r="A202" t="s">
        <v>2384</v>
      </c>
      <c r="B202" t="str">
        <f t="shared" si="19"/>
        <v>MA-3-3</v>
      </c>
      <c r="D202" t="s">
        <v>2347</v>
      </c>
      <c r="E202" t="e">
        <f t="shared" si="20"/>
        <v>#N/A</v>
      </c>
      <c r="I202" t="s">
        <v>2452</v>
      </c>
      <c r="J202" t="str">
        <f t="shared" si="21"/>
        <v>RA-5-2</v>
      </c>
      <c r="L202" t="s">
        <v>2413</v>
      </c>
      <c r="M202" t="str">
        <f t="shared" si="22"/>
        <v>PE-8-0</v>
      </c>
      <c r="Q202" t="s">
        <v>3010</v>
      </c>
      <c r="R202" t="str">
        <f t="shared" si="18"/>
        <v>SI-3-4</v>
      </c>
      <c r="T202" t="s">
        <v>2687</v>
      </c>
      <c r="U202" t="str">
        <f t="shared" si="23"/>
        <v>CM-3-3</v>
      </c>
    </row>
    <row r="203" spans="1:21">
      <c r="A203" t="s">
        <v>2385</v>
      </c>
      <c r="B203" t="str">
        <f t="shared" si="19"/>
        <v>MA-4-0</v>
      </c>
      <c r="D203" t="s">
        <v>2348</v>
      </c>
      <c r="E203" t="str">
        <f t="shared" si="20"/>
        <v>IA-5-11</v>
      </c>
      <c r="I203" t="s">
        <v>2455</v>
      </c>
      <c r="J203" t="str">
        <f t="shared" si="21"/>
        <v>RA-5-5</v>
      </c>
      <c r="L203" t="s">
        <v>2415</v>
      </c>
      <c r="M203" t="str">
        <f t="shared" si="22"/>
        <v>PE-9-0</v>
      </c>
      <c r="Q203" t="s">
        <v>3009</v>
      </c>
      <c r="R203" t="str">
        <f t="shared" si="18"/>
        <v>SI-3-3</v>
      </c>
      <c r="T203" t="s">
        <v>2263</v>
      </c>
      <c r="U203" t="str">
        <f t="shared" si="23"/>
        <v>CM-3-4</v>
      </c>
    </row>
    <row r="204" spans="1:21">
      <c r="A204" t="s">
        <v>2386</v>
      </c>
      <c r="B204" t="str">
        <f t="shared" si="19"/>
        <v>MA-4-2</v>
      </c>
      <c r="D204" t="s">
        <v>2349</v>
      </c>
      <c r="E204" t="e">
        <f t="shared" si="20"/>
        <v>#N/A</v>
      </c>
      <c r="I204" t="s">
        <v>2459</v>
      </c>
      <c r="J204" t="str">
        <f t="shared" si="21"/>
        <v>SA-1-0</v>
      </c>
      <c r="L204" t="s">
        <v>2416</v>
      </c>
      <c r="M204" t="str">
        <f t="shared" si="22"/>
        <v>PE-10-0</v>
      </c>
      <c r="Q204" t="s">
        <v>2530</v>
      </c>
      <c r="R204" t="str">
        <f t="shared" si="18"/>
        <v>SI-3-2</v>
      </c>
      <c r="T204" t="s">
        <v>2688</v>
      </c>
      <c r="U204" t="str">
        <f t="shared" si="23"/>
        <v>CM-3-5</v>
      </c>
    </row>
    <row r="205" spans="1:21">
      <c r="A205" t="s">
        <v>2387</v>
      </c>
      <c r="B205" t="str">
        <f t="shared" si="19"/>
        <v>MA-4-3</v>
      </c>
      <c r="D205" t="s">
        <v>2350</v>
      </c>
      <c r="E205" t="str">
        <f t="shared" si="20"/>
        <v>IA-6-0</v>
      </c>
      <c r="I205" t="s">
        <v>2460</v>
      </c>
      <c r="J205" t="str">
        <f t="shared" si="21"/>
        <v>SA-2-0</v>
      </c>
      <c r="L205" t="s">
        <v>2417</v>
      </c>
      <c r="M205" t="str">
        <f t="shared" si="22"/>
        <v>PE-11-0</v>
      </c>
      <c r="Q205" t="s">
        <v>3015</v>
      </c>
      <c r="R205" t="str">
        <f t="shared" si="18"/>
        <v>SI-3-10</v>
      </c>
      <c r="T205" t="s">
        <v>2264</v>
      </c>
      <c r="U205" t="str">
        <f t="shared" si="23"/>
        <v>CM-3-6</v>
      </c>
    </row>
    <row r="206" spans="1:21">
      <c r="A206" t="s">
        <v>2389</v>
      </c>
      <c r="B206" t="str">
        <f t="shared" si="19"/>
        <v>MA-5-0</v>
      </c>
      <c r="D206" t="s">
        <v>2351</v>
      </c>
      <c r="E206" t="str">
        <f t="shared" si="20"/>
        <v>IA-7-0</v>
      </c>
      <c r="I206" t="s">
        <v>2461</v>
      </c>
      <c r="J206" t="str">
        <f t="shared" si="21"/>
        <v>SA-3-0</v>
      </c>
      <c r="L206" t="s">
        <v>2419</v>
      </c>
      <c r="M206" t="str">
        <f t="shared" si="22"/>
        <v>PE-12-0</v>
      </c>
      <c r="Q206" t="s">
        <v>2529</v>
      </c>
      <c r="R206" t="str">
        <f t="shared" si="18"/>
        <v>SI-3-1</v>
      </c>
      <c r="T206" t="s">
        <v>2265</v>
      </c>
      <c r="U206" t="str">
        <f t="shared" si="23"/>
        <v>CM-4-0</v>
      </c>
    </row>
    <row r="207" spans="1:21">
      <c r="A207" t="s">
        <v>2390</v>
      </c>
      <c r="B207" t="str">
        <f t="shared" si="19"/>
        <v>MA-5-1</v>
      </c>
      <c r="D207" t="s">
        <v>2352</v>
      </c>
      <c r="E207" t="str">
        <f t="shared" si="20"/>
        <v>IA-8-0</v>
      </c>
      <c r="I207" t="s">
        <v>2462</v>
      </c>
      <c r="J207" t="str">
        <f t="shared" si="21"/>
        <v>SA-4-0</v>
      </c>
      <c r="L207" t="s">
        <v>2420</v>
      </c>
      <c r="M207" t="str">
        <f t="shared" si="22"/>
        <v>PE-13-0</v>
      </c>
      <c r="Q207" t="s">
        <v>2528</v>
      </c>
      <c r="R207" t="str">
        <f t="shared" si="18"/>
        <v>SI-3-0</v>
      </c>
      <c r="T207" t="s">
        <v>2266</v>
      </c>
      <c r="U207" t="str">
        <f t="shared" si="23"/>
        <v>CM-4-1</v>
      </c>
    </row>
    <row r="208" spans="1:21">
      <c r="A208" t="s">
        <v>2391</v>
      </c>
      <c r="B208" t="str">
        <f t="shared" si="19"/>
        <v>MA-6-0</v>
      </c>
      <c r="D208" t="s">
        <v>2353</v>
      </c>
      <c r="E208" t="str">
        <f t="shared" si="20"/>
        <v>IA-8-1</v>
      </c>
      <c r="I208" t="s">
        <v>2463</v>
      </c>
      <c r="J208" t="str">
        <f t="shared" si="21"/>
        <v>SA-4-1</v>
      </c>
      <c r="L208" t="s">
        <v>2422</v>
      </c>
      <c r="M208" t="e">
        <f t="shared" si="22"/>
        <v>#N/A</v>
      </c>
      <c r="Q208" t="s">
        <v>3008</v>
      </c>
      <c r="R208" t="str">
        <f t="shared" si="18"/>
        <v>SI-2-6</v>
      </c>
      <c r="T208" t="s">
        <v>2689</v>
      </c>
      <c r="U208" t="str">
        <f t="shared" si="23"/>
        <v>CM-4-2</v>
      </c>
    </row>
    <row r="209" spans="1:21">
      <c r="A209" t="s">
        <v>2392</v>
      </c>
      <c r="B209" t="str">
        <f t="shared" si="19"/>
        <v>MP-1-0</v>
      </c>
      <c r="D209" t="s">
        <v>2354</v>
      </c>
      <c r="E209" t="str">
        <f t="shared" si="20"/>
        <v>IA-8-2</v>
      </c>
      <c r="I209" t="s">
        <v>2464</v>
      </c>
      <c r="J209" t="str">
        <f t="shared" si="21"/>
        <v>SA-4-2</v>
      </c>
      <c r="L209" t="s">
        <v>2423</v>
      </c>
      <c r="M209" t="str">
        <f t="shared" si="22"/>
        <v>PE-13-3</v>
      </c>
      <c r="Q209" t="s">
        <v>3007</v>
      </c>
      <c r="R209" t="str">
        <f t="shared" si="18"/>
        <v>SI-2-5</v>
      </c>
      <c r="T209" t="s">
        <v>2267</v>
      </c>
      <c r="U209" t="str">
        <f t="shared" si="23"/>
        <v>CM-5-0</v>
      </c>
    </row>
    <row r="210" spans="1:21">
      <c r="A210" t="s">
        <v>2393</v>
      </c>
      <c r="B210" t="str">
        <f t="shared" si="19"/>
        <v>MP-2-0</v>
      </c>
      <c r="D210" t="s">
        <v>2355</v>
      </c>
      <c r="E210" t="str">
        <f t="shared" si="20"/>
        <v>IA-8-3</v>
      </c>
      <c r="I210" t="s">
        <v>2466</v>
      </c>
      <c r="J210" t="str">
        <f t="shared" si="21"/>
        <v>SA-4-9</v>
      </c>
      <c r="L210" t="s">
        <v>2424</v>
      </c>
      <c r="M210" t="str">
        <f t="shared" si="22"/>
        <v>PE-14-0</v>
      </c>
      <c r="Q210" t="s">
        <v>3006</v>
      </c>
      <c r="R210" t="str">
        <f t="shared" si="18"/>
        <v>SI-2-4</v>
      </c>
      <c r="T210" t="s">
        <v>2268</v>
      </c>
      <c r="U210" t="str">
        <f t="shared" si="23"/>
        <v>CM-5-1</v>
      </c>
    </row>
    <row r="211" spans="1:21">
      <c r="A211" t="s">
        <v>2394</v>
      </c>
      <c r="B211" t="str">
        <f t="shared" si="19"/>
        <v>MP-3-0</v>
      </c>
      <c r="D211" t="s">
        <v>2356</v>
      </c>
      <c r="E211" t="str">
        <f t="shared" si="20"/>
        <v>IA-8-4</v>
      </c>
      <c r="I211" t="s">
        <v>2467</v>
      </c>
      <c r="J211" t="str">
        <f t="shared" si="21"/>
        <v>SA-4-10</v>
      </c>
      <c r="L211" t="s">
        <v>2425</v>
      </c>
      <c r="M211" t="e">
        <f t="shared" si="22"/>
        <v>#N/A</v>
      </c>
      <c r="Q211" t="s">
        <v>2527</v>
      </c>
      <c r="R211" t="str">
        <f t="shared" si="18"/>
        <v>SI-2-3</v>
      </c>
      <c r="T211" t="s">
        <v>2269</v>
      </c>
      <c r="U211" t="str">
        <f t="shared" si="23"/>
        <v>CM-5-2</v>
      </c>
    </row>
    <row r="212" spans="1:21">
      <c r="A212" t="s">
        <v>2395</v>
      </c>
      <c r="B212" t="str">
        <f t="shared" si="19"/>
        <v>MP-4-0</v>
      </c>
      <c r="D212" t="s">
        <v>2357</v>
      </c>
      <c r="E212" t="str">
        <f t="shared" si="20"/>
        <v>IR-1-0</v>
      </c>
      <c r="I212" t="s">
        <v>2468</v>
      </c>
      <c r="J212" t="str">
        <f t="shared" si="21"/>
        <v>SA-5-0</v>
      </c>
      <c r="L212" t="s">
        <v>2426</v>
      </c>
      <c r="M212" t="str">
        <f t="shared" si="22"/>
        <v>PE-15-0</v>
      </c>
      <c r="Q212" t="s">
        <v>2526</v>
      </c>
      <c r="R212" t="str">
        <f t="shared" si="18"/>
        <v>SI-2-2</v>
      </c>
      <c r="T212" t="s">
        <v>2270</v>
      </c>
      <c r="U212" t="str">
        <f t="shared" si="23"/>
        <v>CM-5-3</v>
      </c>
    </row>
    <row r="213" spans="1:21">
      <c r="A213" t="s">
        <v>2396</v>
      </c>
      <c r="B213" t="str">
        <f t="shared" si="19"/>
        <v>MP-5-0</v>
      </c>
      <c r="D213" t="s">
        <v>2358</v>
      </c>
      <c r="E213" t="str">
        <f t="shared" si="20"/>
        <v>IR-2-0</v>
      </c>
      <c r="I213" t="s">
        <v>2469</v>
      </c>
      <c r="J213" t="str">
        <f t="shared" si="21"/>
        <v>SA-8-0</v>
      </c>
      <c r="L213" t="s">
        <v>2428</v>
      </c>
      <c r="M213" t="str">
        <f t="shared" si="22"/>
        <v>PE-16-0</v>
      </c>
      <c r="Q213" t="s">
        <v>2525</v>
      </c>
      <c r="R213" t="str">
        <f t="shared" si="18"/>
        <v>SI-2-1</v>
      </c>
      <c r="T213" t="s">
        <v>2690</v>
      </c>
      <c r="U213" t="str">
        <f t="shared" si="23"/>
        <v>CM-5-4</v>
      </c>
    </row>
    <row r="214" spans="1:21">
      <c r="A214" t="s">
        <v>2397</v>
      </c>
      <c r="B214" t="str">
        <f t="shared" si="19"/>
        <v>MP-5-4</v>
      </c>
      <c r="D214" t="s">
        <v>2359</v>
      </c>
      <c r="E214" t="str">
        <f t="shared" si="20"/>
        <v>IR-2-1</v>
      </c>
      <c r="I214" t="s">
        <v>2470</v>
      </c>
      <c r="J214" t="str">
        <f t="shared" si="21"/>
        <v>SA-9-0</v>
      </c>
      <c r="L214" t="s">
        <v>2429</v>
      </c>
      <c r="M214" t="str">
        <f t="shared" si="22"/>
        <v>PE-17-0</v>
      </c>
      <c r="Q214" t="s">
        <v>2524</v>
      </c>
      <c r="R214" t="str">
        <f t="shared" si="18"/>
        <v>SI-2-0</v>
      </c>
      <c r="T214" t="s">
        <v>2271</v>
      </c>
      <c r="U214" t="str">
        <f t="shared" si="23"/>
        <v>CM-5-5</v>
      </c>
    </row>
    <row r="215" spans="1:21">
      <c r="A215" t="s">
        <v>2398</v>
      </c>
      <c r="B215" t="str">
        <f t="shared" si="19"/>
        <v>MP-6-0</v>
      </c>
      <c r="D215" t="s">
        <v>2360</v>
      </c>
      <c r="E215" t="str">
        <f t="shared" si="20"/>
        <v>IR-2-2</v>
      </c>
      <c r="I215" t="s">
        <v>2472</v>
      </c>
      <c r="J215" t="str">
        <f t="shared" si="21"/>
        <v>SA-9-2</v>
      </c>
      <c r="L215" t="s">
        <v>2431</v>
      </c>
      <c r="M215" t="str">
        <f t="shared" si="22"/>
        <v>PL-1-0</v>
      </c>
      <c r="Q215" t="s">
        <v>2561</v>
      </c>
      <c r="R215" t="str">
        <f t="shared" si="18"/>
        <v>SI-16-0</v>
      </c>
      <c r="T215" t="s">
        <v>2691</v>
      </c>
      <c r="U215" t="str">
        <f t="shared" si="23"/>
        <v>CM-5-6</v>
      </c>
    </row>
    <row r="216" spans="1:21">
      <c r="A216" t="s">
        <v>2399</v>
      </c>
      <c r="B216" t="str">
        <f t="shared" si="19"/>
        <v>MP-6-1</v>
      </c>
      <c r="D216" t="s">
        <v>2361</v>
      </c>
      <c r="E216" t="str">
        <f t="shared" si="20"/>
        <v>IR-3-0</v>
      </c>
      <c r="I216" t="s">
        <v>2475</v>
      </c>
      <c r="J216" t="str">
        <f t="shared" si="21"/>
        <v>SA-10-0</v>
      </c>
      <c r="L216" t="s">
        <v>2432</v>
      </c>
      <c r="M216" t="str">
        <f t="shared" si="22"/>
        <v>PL-2-0</v>
      </c>
      <c r="Q216" t="s">
        <v>2560</v>
      </c>
      <c r="R216" t="str">
        <f t="shared" si="18"/>
        <v>SI-12-0</v>
      </c>
      <c r="T216" t="s">
        <v>2692</v>
      </c>
      <c r="U216" t="str">
        <f t="shared" si="23"/>
        <v>CM-5-7</v>
      </c>
    </row>
    <row r="217" spans="1:21">
      <c r="A217" t="s">
        <v>2400</v>
      </c>
      <c r="B217" t="str">
        <f t="shared" si="19"/>
        <v>MP-6-2</v>
      </c>
      <c r="D217" t="s">
        <v>2362</v>
      </c>
      <c r="E217" t="str">
        <f t="shared" si="20"/>
        <v>IR-3-2</v>
      </c>
      <c r="I217" t="s">
        <v>2477</v>
      </c>
      <c r="J217" t="str">
        <f t="shared" si="21"/>
        <v>SA-11-0</v>
      </c>
      <c r="L217" t="s">
        <v>2433</v>
      </c>
      <c r="M217" t="str">
        <f t="shared" si="22"/>
        <v>PL-2-3</v>
      </c>
      <c r="Q217" t="s">
        <v>2559</v>
      </c>
      <c r="R217" t="str">
        <f t="shared" si="18"/>
        <v>SI-11-0</v>
      </c>
      <c r="T217" t="s">
        <v>2272</v>
      </c>
      <c r="U217" t="str">
        <f t="shared" si="23"/>
        <v>CM-6-0</v>
      </c>
    </row>
    <row r="218" spans="1:21">
      <c r="A218" t="s">
        <v>2401</v>
      </c>
      <c r="B218" t="str">
        <f t="shared" si="19"/>
        <v>MP-6-3</v>
      </c>
      <c r="D218" t="s">
        <v>2363</v>
      </c>
      <c r="E218" t="str">
        <f t="shared" si="20"/>
        <v>IR-4-0</v>
      </c>
      <c r="I218" t="s">
        <v>2485</v>
      </c>
      <c r="J218" t="str">
        <f t="shared" si="21"/>
        <v>SC-1-0</v>
      </c>
      <c r="L218" t="s">
        <v>2434</v>
      </c>
      <c r="M218" t="str">
        <f t="shared" si="22"/>
        <v>PL-4-0</v>
      </c>
      <c r="Q218" t="s">
        <v>3047</v>
      </c>
      <c r="R218" t="str">
        <f t="shared" si="18"/>
        <v>SI-10-5</v>
      </c>
      <c r="T218" t="s">
        <v>2273</v>
      </c>
      <c r="U218" t="str">
        <f t="shared" si="23"/>
        <v>CM-6-1</v>
      </c>
    </row>
    <row r="219" spans="1:21">
      <c r="A219" t="s">
        <v>2402</v>
      </c>
      <c r="B219" t="str">
        <f t="shared" si="19"/>
        <v>MP-7-0</v>
      </c>
      <c r="D219" t="s">
        <v>2364</v>
      </c>
      <c r="E219" t="str">
        <f t="shared" si="20"/>
        <v>IR-4-1</v>
      </c>
      <c r="I219" t="s">
        <v>2486</v>
      </c>
      <c r="J219" t="str">
        <f t="shared" si="21"/>
        <v>SC-2-0</v>
      </c>
      <c r="L219" t="s">
        <v>2435</v>
      </c>
      <c r="M219" t="str">
        <f t="shared" si="22"/>
        <v>PL-4-1</v>
      </c>
      <c r="Q219" t="s">
        <v>3046</v>
      </c>
      <c r="R219" t="str">
        <f t="shared" si="18"/>
        <v>SI-10-4</v>
      </c>
      <c r="T219" t="s">
        <v>2274</v>
      </c>
      <c r="U219" t="str">
        <f t="shared" si="23"/>
        <v>CM-6-2</v>
      </c>
    </row>
    <row r="220" spans="1:21">
      <c r="A220" t="s">
        <v>2403</v>
      </c>
      <c r="B220" t="str">
        <f t="shared" si="19"/>
        <v>MP-7-1</v>
      </c>
      <c r="D220" t="s">
        <v>2365</v>
      </c>
      <c r="E220" t="e">
        <f t="shared" si="20"/>
        <v>#N/A</v>
      </c>
      <c r="I220" t="s">
        <v>2488</v>
      </c>
      <c r="J220" t="str">
        <f t="shared" si="21"/>
        <v>SC-4-0</v>
      </c>
      <c r="L220" t="s">
        <v>2436</v>
      </c>
      <c r="M220" t="str">
        <f t="shared" si="22"/>
        <v>PL-8-0</v>
      </c>
      <c r="Q220" t="s">
        <v>3045</v>
      </c>
      <c r="R220" t="str">
        <f t="shared" si="18"/>
        <v>SI-10-3</v>
      </c>
      <c r="T220" t="s">
        <v>2693</v>
      </c>
      <c r="U220" t="str">
        <f t="shared" si="23"/>
        <v>CM-6-3</v>
      </c>
    </row>
    <row r="221" spans="1:21">
      <c r="A221" t="s">
        <v>2404</v>
      </c>
      <c r="B221" t="str">
        <f t="shared" si="19"/>
        <v>PE-1-0</v>
      </c>
      <c r="D221" t="s">
        <v>2366</v>
      </c>
      <c r="E221" t="e">
        <f t="shared" si="20"/>
        <v>#N/A</v>
      </c>
      <c r="I221" t="s">
        <v>2489</v>
      </c>
      <c r="J221" t="str">
        <f t="shared" si="21"/>
        <v>SC-5-0</v>
      </c>
      <c r="L221" t="s">
        <v>2437</v>
      </c>
      <c r="M221" t="str">
        <f t="shared" si="22"/>
        <v>PS-1-0</v>
      </c>
      <c r="Q221" t="s">
        <v>3044</v>
      </c>
      <c r="R221" t="str">
        <f t="shared" si="18"/>
        <v>SI-10-2</v>
      </c>
      <c r="T221" t="s">
        <v>2694</v>
      </c>
      <c r="U221" t="str">
        <f t="shared" si="23"/>
        <v>CM-6-4</v>
      </c>
    </row>
    <row r="222" spans="1:21">
      <c r="A222" t="s">
        <v>2405</v>
      </c>
      <c r="B222" t="str">
        <f t="shared" si="19"/>
        <v>PE-2-0</v>
      </c>
      <c r="D222" t="s">
        <v>2367</v>
      </c>
      <c r="E222" t="str">
        <f t="shared" si="20"/>
        <v>IR-4-4</v>
      </c>
      <c r="I222" t="s">
        <v>2490</v>
      </c>
      <c r="J222" t="str">
        <f t="shared" si="21"/>
        <v>SC-7-0</v>
      </c>
      <c r="L222" t="s">
        <v>2438</v>
      </c>
      <c r="M222" t="str">
        <f t="shared" si="22"/>
        <v>PS-2-0</v>
      </c>
      <c r="Q222" t="s">
        <v>3043</v>
      </c>
      <c r="R222" t="str">
        <f t="shared" si="18"/>
        <v>SI-10-1</v>
      </c>
      <c r="T222" t="s">
        <v>2275</v>
      </c>
      <c r="U222" t="str">
        <f t="shared" si="23"/>
        <v>CM-7-0</v>
      </c>
    </row>
    <row r="223" spans="1:21">
      <c r="A223" t="s">
        <v>2406</v>
      </c>
      <c r="B223" t="str">
        <f t="shared" si="19"/>
        <v>PE-3-0</v>
      </c>
      <c r="D223" t="s">
        <v>2368</v>
      </c>
      <c r="E223" t="e">
        <f t="shared" si="20"/>
        <v>#N/A</v>
      </c>
      <c r="I223" t="s">
        <v>2491</v>
      </c>
      <c r="J223" t="str">
        <f t="shared" si="21"/>
        <v>SC-7-3</v>
      </c>
      <c r="L223" t="s">
        <v>2439</v>
      </c>
      <c r="M223" t="str">
        <f t="shared" si="22"/>
        <v>PS-3-0</v>
      </c>
      <c r="Q223" t="s">
        <v>2558</v>
      </c>
      <c r="R223" t="str">
        <f t="shared" si="18"/>
        <v>SI-10-0</v>
      </c>
      <c r="T223" t="s">
        <v>2276</v>
      </c>
      <c r="U223" t="str">
        <f t="shared" si="23"/>
        <v>CM-7-1</v>
      </c>
    </row>
    <row r="224" spans="1:21">
      <c r="A224" t="s">
        <v>2407</v>
      </c>
      <c r="B224" t="str">
        <f t="shared" si="19"/>
        <v>PE-3-1</v>
      </c>
      <c r="D224" t="s">
        <v>2369</v>
      </c>
      <c r="E224" t="e">
        <f t="shared" si="20"/>
        <v>#N/A</v>
      </c>
      <c r="I224" t="s">
        <v>2492</v>
      </c>
      <c r="J224" t="str">
        <f t="shared" si="21"/>
        <v>SC-7-4</v>
      </c>
      <c r="L224" t="s">
        <v>2440</v>
      </c>
      <c r="M224" t="e">
        <f t="shared" si="22"/>
        <v>#N/A</v>
      </c>
      <c r="Q224" t="s">
        <v>2523</v>
      </c>
      <c r="R224" t="str">
        <f t="shared" si="18"/>
        <v>SI-1-0</v>
      </c>
      <c r="T224" t="s">
        <v>2277</v>
      </c>
      <c r="U224" t="str">
        <f t="shared" si="23"/>
        <v>CM-7-2</v>
      </c>
    </row>
    <row r="225" spans="1:21">
      <c r="A225" t="s">
        <v>2408</v>
      </c>
      <c r="B225" t="str">
        <f t="shared" si="19"/>
        <v>PE-4-0</v>
      </c>
      <c r="D225" t="s">
        <v>2370</v>
      </c>
      <c r="E225" t="str">
        <f t="shared" si="20"/>
        <v>IR-5-0</v>
      </c>
      <c r="I225" t="s">
        <v>2493</v>
      </c>
      <c r="J225" t="str">
        <f t="shared" si="21"/>
        <v>SC-7-5</v>
      </c>
      <c r="L225" t="s">
        <v>2441</v>
      </c>
      <c r="M225" t="str">
        <f t="shared" si="22"/>
        <v>PS-4-0</v>
      </c>
      <c r="Q225" t="s">
        <v>2934</v>
      </c>
      <c r="R225" t="str">
        <f t="shared" si="18"/>
        <v>SC-8-4</v>
      </c>
      <c r="T225" t="s">
        <v>2695</v>
      </c>
      <c r="U225" t="str">
        <f t="shared" si="23"/>
        <v>CM-7-3</v>
      </c>
    </row>
    <row r="226" spans="1:21">
      <c r="A226" t="s">
        <v>2409</v>
      </c>
      <c r="B226" t="str">
        <f t="shared" si="19"/>
        <v>PE-5-0</v>
      </c>
      <c r="D226" t="s">
        <v>2371</v>
      </c>
      <c r="E226" t="str">
        <f t="shared" si="20"/>
        <v>IR-5-1</v>
      </c>
      <c r="I226" t="s">
        <v>2494</v>
      </c>
      <c r="J226" t="str">
        <f t="shared" si="21"/>
        <v>SC-7-7</v>
      </c>
      <c r="L226" t="s">
        <v>2443</v>
      </c>
      <c r="M226" t="str">
        <f t="shared" si="22"/>
        <v>PS-5-0</v>
      </c>
      <c r="Q226" t="s">
        <v>2933</v>
      </c>
      <c r="R226" t="str">
        <f t="shared" si="18"/>
        <v>SC-8-3</v>
      </c>
      <c r="T226" t="s">
        <v>2278</v>
      </c>
      <c r="U226" t="str">
        <f t="shared" si="23"/>
        <v>CM-7-4</v>
      </c>
    </row>
    <row r="227" spans="1:21">
      <c r="A227" t="s">
        <v>2410</v>
      </c>
      <c r="B227" t="str">
        <f t="shared" si="19"/>
        <v>PE-6-0</v>
      </c>
      <c r="D227" t="s">
        <v>2372</v>
      </c>
      <c r="E227" t="str">
        <f t="shared" si="20"/>
        <v>IR-6-0</v>
      </c>
      <c r="I227" t="s">
        <v>2502</v>
      </c>
      <c r="J227" t="str">
        <f t="shared" si="21"/>
        <v>SC-8-0</v>
      </c>
      <c r="L227" t="s">
        <v>2444</v>
      </c>
      <c r="M227" t="str">
        <f t="shared" si="22"/>
        <v>PS-6-0</v>
      </c>
      <c r="Q227" t="s">
        <v>2932</v>
      </c>
      <c r="R227" t="str">
        <f t="shared" si="18"/>
        <v>SC-8-2</v>
      </c>
      <c r="T227" t="s">
        <v>2279</v>
      </c>
      <c r="U227" t="str">
        <f t="shared" si="23"/>
        <v>CM-7-5</v>
      </c>
    </row>
    <row r="228" spans="1:21">
      <c r="A228" t="s">
        <v>2411</v>
      </c>
      <c r="B228" t="str">
        <f t="shared" si="19"/>
        <v>PE-6-1</v>
      </c>
      <c r="D228" t="s">
        <v>2373</v>
      </c>
      <c r="E228" t="str">
        <f t="shared" si="20"/>
        <v>IR-6-1</v>
      </c>
      <c r="I228" t="s">
        <v>2503</v>
      </c>
      <c r="J228" t="str">
        <f t="shared" si="21"/>
        <v>SC-8-1</v>
      </c>
      <c r="L228" t="s">
        <v>2445</v>
      </c>
      <c r="M228" t="str">
        <f t="shared" si="22"/>
        <v>PS-7-0</v>
      </c>
      <c r="Q228" t="s">
        <v>2503</v>
      </c>
      <c r="R228" t="str">
        <f t="shared" si="18"/>
        <v>SC-8-1</v>
      </c>
      <c r="T228" t="s">
        <v>2280</v>
      </c>
      <c r="U228" t="str">
        <f t="shared" si="23"/>
        <v>CM-8-0</v>
      </c>
    </row>
    <row r="229" spans="1:21">
      <c r="A229" t="s">
        <v>2412</v>
      </c>
      <c r="B229" t="str">
        <f t="shared" si="19"/>
        <v>PE-6-4</v>
      </c>
      <c r="D229" t="s">
        <v>2374</v>
      </c>
      <c r="E229" t="str">
        <f t="shared" si="20"/>
        <v>IR-7-0</v>
      </c>
      <c r="I229" t="s">
        <v>2504</v>
      </c>
      <c r="J229" t="str">
        <f t="shared" si="21"/>
        <v>SC-10-0</v>
      </c>
      <c r="L229" t="s">
        <v>2446</v>
      </c>
      <c r="M229" t="str">
        <f t="shared" si="22"/>
        <v>PS-8-0</v>
      </c>
      <c r="Q229" t="s">
        <v>2502</v>
      </c>
      <c r="R229" t="str">
        <f t="shared" si="18"/>
        <v>SC-8-0</v>
      </c>
      <c r="T229" t="s">
        <v>2281</v>
      </c>
      <c r="U229" t="str">
        <f t="shared" si="23"/>
        <v>CM-8-1</v>
      </c>
    </row>
    <row r="230" spans="1:21">
      <c r="A230" t="s">
        <v>2413</v>
      </c>
      <c r="B230" t="str">
        <f t="shared" si="19"/>
        <v>PE-8-0</v>
      </c>
      <c r="D230" t="s">
        <v>2375</v>
      </c>
      <c r="E230" t="str">
        <f t="shared" si="20"/>
        <v>IR-7-1</v>
      </c>
      <c r="I230" t="s">
        <v>2505</v>
      </c>
      <c r="J230" t="str">
        <f t="shared" si="21"/>
        <v>SC-12-0</v>
      </c>
      <c r="L230" t="s">
        <v>2447</v>
      </c>
      <c r="M230" t="str">
        <f t="shared" si="22"/>
        <v>RA-1-0</v>
      </c>
      <c r="Q230" t="s">
        <v>2923</v>
      </c>
      <c r="R230" t="str">
        <f t="shared" si="18"/>
        <v>SC-7-9</v>
      </c>
      <c r="T230" t="s">
        <v>2282</v>
      </c>
      <c r="U230" t="str">
        <f t="shared" si="23"/>
        <v>CM-8-2</v>
      </c>
    </row>
    <row r="231" spans="1:21">
      <c r="A231" t="s">
        <v>2414</v>
      </c>
      <c r="B231" t="str">
        <f t="shared" si="19"/>
        <v>PE-8-1</v>
      </c>
      <c r="D231" t="s">
        <v>2376</v>
      </c>
      <c r="E231" t="e">
        <f t="shared" si="20"/>
        <v>#N/A</v>
      </c>
      <c r="I231" t="s">
        <v>2509</v>
      </c>
      <c r="J231" t="str">
        <f t="shared" si="21"/>
        <v>SC-13-0</v>
      </c>
      <c r="L231" t="s">
        <v>2448</v>
      </c>
      <c r="M231" t="str">
        <f t="shared" si="22"/>
        <v>RA-2-0</v>
      </c>
      <c r="Q231" t="s">
        <v>2495</v>
      </c>
      <c r="R231" t="str">
        <f t="shared" si="18"/>
        <v>SC-7-8</v>
      </c>
      <c r="T231" t="s">
        <v>2283</v>
      </c>
      <c r="U231" t="str">
        <f t="shared" si="23"/>
        <v>CM-8-3</v>
      </c>
    </row>
    <row r="232" spans="1:21">
      <c r="A232" t="s">
        <v>2415</v>
      </c>
      <c r="B232" t="str">
        <f t="shared" si="19"/>
        <v>PE-9-0</v>
      </c>
      <c r="D232" t="s">
        <v>2377</v>
      </c>
      <c r="E232" t="str">
        <f t="shared" si="20"/>
        <v>IR-8-0</v>
      </c>
      <c r="I232" t="s">
        <v>2510</v>
      </c>
      <c r="J232" t="str">
        <f t="shared" si="21"/>
        <v>SC-15-0</v>
      </c>
      <c r="L232" t="s">
        <v>2449</v>
      </c>
      <c r="M232" t="str">
        <f t="shared" si="22"/>
        <v>RA-3-0</v>
      </c>
      <c r="Q232" t="s">
        <v>2494</v>
      </c>
      <c r="R232" t="str">
        <f t="shared" si="18"/>
        <v>SC-7-7</v>
      </c>
      <c r="T232" t="s">
        <v>2284</v>
      </c>
      <c r="U232" t="str">
        <f t="shared" si="23"/>
        <v>CM-8-4</v>
      </c>
    </row>
    <row r="233" spans="1:21">
      <c r="A233" t="s">
        <v>2416</v>
      </c>
      <c r="B233" t="str">
        <f t="shared" si="19"/>
        <v>PE-10-0</v>
      </c>
      <c r="D233" t="s">
        <v>2378</v>
      </c>
      <c r="E233" t="str">
        <f t="shared" si="20"/>
        <v>MA-1-0</v>
      </c>
      <c r="I233" t="s">
        <v>2511</v>
      </c>
      <c r="J233" t="str">
        <f t="shared" si="21"/>
        <v>SC-17-0</v>
      </c>
      <c r="L233" t="s">
        <v>2450</v>
      </c>
      <c r="M233" t="str">
        <f t="shared" si="22"/>
        <v>RA-5-0</v>
      </c>
      <c r="Q233" t="s">
        <v>2922</v>
      </c>
      <c r="R233" t="str">
        <f t="shared" si="18"/>
        <v>SC-7-6</v>
      </c>
      <c r="T233" t="s">
        <v>2285</v>
      </c>
      <c r="U233" t="str">
        <f t="shared" si="23"/>
        <v>CM-8-5</v>
      </c>
    </row>
    <row r="234" spans="1:21">
      <c r="A234" t="s">
        <v>2417</v>
      </c>
      <c r="B234" t="str">
        <f t="shared" si="19"/>
        <v>PE-11-0</v>
      </c>
      <c r="D234" t="s">
        <v>2379</v>
      </c>
      <c r="E234" t="str">
        <f t="shared" si="20"/>
        <v>MA-2-0</v>
      </c>
      <c r="I234" t="s">
        <v>2512</v>
      </c>
      <c r="J234" t="str">
        <f t="shared" si="21"/>
        <v>SC-18-0</v>
      </c>
      <c r="L234" t="s">
        <v>2451</v>
      </c>
      <c r="M234" t="str">
        <f t="shared" si="22"/>
        <v>RA-5-1</v>
      </c>
      <c r="Q234" t="s">
        <v>2493</v>
      </c>
      <c r="R234" t="str">
        <f t="shared" si="18"/>
        <v>SC-7-5</v>
      </c>
      <c r="T234" t="s">
        <v>2696</v>
      </c>
      <c r="U234" t="str">
        <f t="shared" si="23"/>
        <v>CM-8-6</v>
      </c>
    </row>
    <row r="235" spans="1:21">
      <c r="A235" t="s">
        <v>2418</v>
      </c>
      <c r="B235" t="str">
        <f t="shared" si="19"/>
        <v>PE-11-1</v>
      </c>
      <c r="D235" t="s">
        <v>2380</v>
      </c>
      <c r="E235" t="str">
        <f t="shared" si="20"/>
        <v>MA-2-2</v>
      </c>
      <c r="I235" t="s">
        <v>2513</v>
      </c>
      <c r="J235" t="str">
        <f t="shared" si="21"/>
        <v>SC-19-0</v>
      </c>
      <c r="L235" t="s">
        <v>2452</v>
      </c>
      <c r="M235" t="str">
        <f t="shared" si="22"/>
        <v>RA-5-2</v>
      </c>
      <c r="Q235" t="s">
        <v>2492</v>
      </c>
      <c r="R235" t="str">
        <f t="shared" si="18"/>
        <v>SC-7-4</v>
      </c>
      <c r="T235" t="s">
        <v>2697</v>
      </c>
      <c r="U235" t="str">
        <f t="shared" si="23"/>
        <v>CM-8-7</v>
      </c>
    </row>
    <row r="236" spans="1:21">
      <c r="A236" t="s">
        <v>2419</v>
      </c>
      <c r="B236" t="str">
        <f t="shared" si="19"/>
        <v>PE-12-0</v>
      </c>
      <c r="D236" t="s">
        <v>2381</v>
      </c>
      <c r="E236" t="str">
        <f t="shared" si="20"/>
        <v>MA-3-0</v>
      </c>
      <c r="I236" t="s">
        <v>2514</v>
      </c>
      <c r="J236" t="str">
        <f t="shared" si="21"/>
        <v>SC-20-0</v>
      </c>
      <c r="L236" t="s">
        <v>2453</v>
      </c>
      <c r="M236" t="e">
        <f t="shared" si="22"/>
        <v>#N/A</v>
      </c>
      <c r="Q236" t="s">
        <v>2491</v>
      </c>
      <c r="R236" t="str">
        <f t="shared" si="18"/>
        <v>SC-7-3</v>
      </c>
      <c r="T236" t="s">
        <v>2698</v>
      </c>
      <c r="U236" t="str">
        <f t="shared" si="23"/>
        <v>CM-8-8</v>
      </c>
    </row>
    <row r="237" spans="1:21">
      <c r="A237" t="s">
        <v>2420</v>
      </c>
      <c r="B237" t="str">
        <f t="shared" si="19"/>
        <v>PE-13-0</v>
      </c>
      <c r="D237" t="s">
        <v>2382</v>
      </c>
      <c r="E237" t="str">
        <f t="shared" si="20"/>
        <v>MA-3-1</v>
      </c>
      <c r="I237" t="s">
        <v>2515</v>
      </c>
      <c r="J237" t="str">
        <f t="shared" si="21"/>
        <v>SC-21-0</v>
      </c>
      <c r="L237" t="s">
        <v>2455</v>
      </c>
      <c r="M237" t="str">
        <f t="shared" si="22"/>
        <v>RA-5-5</v>
      </c>
      <c r="Q237" t="s">
        <v>2931</v>
      </c>
      <c r="R237" t="str">
        <f t="shared" si="18"/>
        <v>SC-7-23</v>
      </c>
      <c r="T237" t="s">
        <v>2699</v>
      </c>
      <c r="U237" t="str">
        <f t="shared" si="23"/>
        <v>CM-8-9</v>
      </c>
    </row>
    <row r="238" spans="1:21">
      <c r="A238" t="s">
        <v>2421</v>
      </c>
      <c r="B238" t="str">
        <f t="shared" si="19"/>
        <v>PE-13-1</v>
      </c>
      <c r="D238" t="s">
        <v>2383</v>
      </c>
      <c r="E238" t="str">
        <f t="shared" si="20"/>
        <v>MA-3-2</v>
      </c>
      <c r="I238" t="s">
        <v>2516</v>
      </c>
      <c r="J238" t="str">
        <f t="shared" si="21"/>
        <v>SC-22-0</v>
      </c>
      <c r="L238" t="s">
        <v>2456</v>
      </c>
      <c r="M238" t="e">
        <f t="shared" si="22"/>
        <v>#N/A</v>
      </c>
      <c r="Q238" t="s">
        <v>2930</v>
      </c>
      <c r="R238" t="str">
        <f t="shared" si="18"/>
        <v>SC-7-22</v>
      </c>
      <c r="T238" t="s">
        <v>2286</v>
      </c>
      <c r="U238" t="str">
        <f t="shared" si="23"/>
        <v>CM-9-0</v>
      </c>
    </row>
    <row r="239" spans="1:21">
      <c r="A239" t="s">
        <v>2422</v>
      </c>
      <c r="B239" t="str">
        <f t="shared" si="19"/>
        <v>PE-13-2</v>
      </c>
      <c r="D239" t="s">
        <v>2384</v>
      </c>
      <c r="E239" t="str">
        <f t="shared" si="20"/>
        <v>MA-3-3</v>
      </c>
      <c r="I239" t="s">
        <v>2517</v>
      </c>
      <c r="J239" t="str">
        <f t="shared" si="21"/>
        <v>SC-23-0</v>
      </c>
      <c r="L239" t="s">
        <v>2457</v>
      </c>
      <c r="M239" t="e">
        <f t="shared" si="22"/>
        <v>#N/A</v>
      </c>
      <c r="Q239" t="s">
        <v>2501</v>
      </c>
      <c r="R239" t="str">
        <f t="shared" si="18"/>
        <v>SC-7-21</v>
      </c>
      <c r="T239" t="s">
        <v>2700</v>
      </c>
      <c r="U239" t="str">
        <f t="shared" si="23"/>
        <v>CM-9-1</v>
      </c>
    </row>
    <row r="240" spans="1:21">
      <c r="A240" t="s">
        <v>2423</v>
      </c>
      <c r="B240" t="str">
        <f t="shared" si="19"/>
        <v>PE-13-3</v>
      </c>
      <c r="D240" t="s">
        <v>2385</v>
      </c>
      <c r="E240" t="str">
        <f t="shared" si="20"/>
        <v>MA-4-0</v>
      </c>
      <c r="I240" t="s">
        <v>2520</v>
      </c>
      <c r="J240" t="str">
        <f t="shared" si="21"/>
        <v>SC-28-0</v>
      </c>
      <c r="L240" t="s">
        <v>2459</v>
      </c>
      <c r="M240" t="str">
        <f t="shared" si="22"/>
        <v>SA-1-0</v>
      </c>
      <c r="Q240" t="s">
        <v>2500</v>
      </c>
      <c r="R240" t="str">
        <f t="shared" si="18"/>
        <v>SC-7-20</v>
      </c>
      <c r="T240" t="s">
        <v>2287</v>
      </c>
      <c r="U240" t="str">
        <f t="shared" si="23"/>
        <v>CM-10-0</v>
      </c>
    </row>
    <row r="241" spans="1:21">
      <c r="A241" t="s">
        <v>2424</v>
      </c>
      <c r="B241" t="str">
        <f t="shared" si="19"/>
        <v>PE-14-0</v>
      </c>
      <c r="D241" t="s">
        <v>2386</v>
      </c>
      <c r="E241" t="str">
        <f t="shared" si="20"/>
        <v>MA-4-2</v>
      </c>
      <c r="I241" t="s">
        <v>2522</v>
      </c>
      <c r="J241" t="str">
        <f t="shared" si="21"/>
        <v>SC-39-0</v>
      </c>
      <c r="L241" t="s">
        <v>2460</v>
      </c>
      <c r="M241" t="str">
        <f t="shared" si="22"/>
        <v>SA-2-0</v>
      </c>
      <c r="Q241" t="s">
        <v>2921</v>
      </c>
      <c r="R241" t="str">
        <f t="shared" si="18"/>
        <v>SC-7-2</v>
      </c>
      <c r="T241" t="s">
        <v>2288</v>
      </c>
      <c r="U241" t="str">
        <f t="shared" si="23"/>
        <v>CM-10-1</v>
      </c>
    </row>
    <row r="242" spans="1:21">
      <c r="A242" t="s">
        <v>2426</v>
      </c>
      <c r="B242" t="str">
        <f t="shared" si="19"/>
        <v>PE-15-0</v>
      </c>
      <c r="D242" t="s">
        <v>2387</v>
      </c>
      <c r="E242" t="str">
        <f t="shared" si="20"/>
        <v>MA-4-3</v>
      </c>
      <c r="I242" t="s">
        <v>2523</v>
      </c>
      <c r="J242" t="str">
        <f t="shared" si="21"/>
        <v>SI-1-0</v>
      </c>
      <c r="L242" t="s">
        <v>2461</v>
      </c>
      <c r="M242" t="str">
        <f t="shared" si="22"/>
        <v>SA-3-0</v>
      </c>
      <c r="Q242" t="s">
        <v>2929</v>
      </c>
      <c r="R242" t="str">
        <f t="shared" si="18"/>
        <v>SC-7-19</v>
      </c>
      <c r="T242" t="s">
        <v>2289</v>
      </c>
      <c r="U242" t="str">
        <f t="shared" si="23"/>
        <v>CM-11-0</v>
      </c>
    </row>
    <row r="243" spans="1:21">
      <c r="A243" t="s">
        <v>2427</v>
      </c>
      <c r="B243" t="str">
        <f t="shared" si="19"/>
        <v>PE-15-1</v>
      </c>
      <c r="D243" t="s">
        <v>2388</v>
      </c>
      <c r="E243" t="e">
        <f t="shared" si="20"/>
        <v>#N/A</v>
      </c>
      <c r="I243" t="s">
        <v>2524</v>
      </c>
      <c r="J243" t="str">
        <f t="shared" si="21"/>
        <v>SI-2-0</v>
      </c>
      <c r="L243" t="s">
        <v>2462</v>
      </c>
      <c r="M243" t="str">
        <f t="shared" si="22"/>
        <v>SA-4-0</v>
      </c>
      <c r="Q243" t="s">
        <v>2499</v>
      </c>
      <c r="R243" t="str">
        <f t="shared" si="18"/>
        <v>SC-7-18</v>
      </c>
      <c r="T243" t="s">
        <v>2290</v>
      </c>
      <c r="U243" t="str">
        <f t="shared" si="23"/>
        <v>CM-11-1</v>
      </c>
    </row>
    <row r="244" spans="1:21">
      <c r="A244" t="s">
        <v>2428</v>
      </c>
      <c r="B244" t="str">
        <f t="shared" si="19"/>
        <v>PE-16-0</v>
      </c>
      <c r="D244" t="s">
        <v>2389</v>
      </c>
      <c r="E244" t="str">
        <f t="shared" si="20"/>
        <v>MA-5-0</v>
      </c>
      <c r="I244" t="s">
        <v>2526</v>
      </c>
      <c r="J244" t="str">
        <f t="shared" si="21"/>
        <v>SI-2-2</v>
      </c>
      <c r="L244" t="s">
        <v>2463</v>
      </c>
      <c r="M244" t="str">
        <f t="shared" si="22"/>
        <v>SA-4-1</v>
      </c>
      <c r="Q244" t="s">
        <v>2928</v>
      </c>
      <c r="R244" t="str">
        <f t="shared" si="18"/>
        <v>SC-7-17</v>
      </c>
      <c r="T244" t="s">
        <v>2701</v>
      </c>
      <c r="U244" t="str">
        <f t="shared" si="23"/>
        <v>CM-11-2</v>
      </c>
    </row>
    <row r="245" spans="1:21">
      <c r="A245" t="s">
        <v>2429</v>
      </c>
      <c r="B245" t="str">
        <f t="shared" si="19"/>
        <v>PE-17-0</v>
      </c>
      <c r="D245" t="s">
        <v>2390</v>
      </c>
      <c r="E245" t="str">
        <f t="shared" si="20"/>
        <v>MA-5-1</v>
      </c>
      <c r="I245" t="s">
        <v>2528</v>
      </c>
      <c r="J245" t="str">
        <f t="shared" si="21"/>
        <v>SI-3-0</v>
      </c>
      <c r="L245" t="s">
        <v>2464</v>
      </c>
      <c r="M245" t="str">
        <f t="shared" si="22"/>
        <v>SA-4-2</v>
      </c>
      <c r="Q245" t="s">
        <v>2927</v>
      </c>
      <c r="R245" t="str">
        <f t="shared" si="18"/>
        <v>SC-7-16</v>
      </c>
      <c r="T245" t="s">
        <v>2291</v>
      </c>
      <c r="U245" t="str">
        <f t="shared" si="23"/>
        <v>CP-1-0</v>
      </c>
    </row>
    <row r="246" spans="1:21">
      <c r="A246" t="s">
        <v>2430</v>
      </c>
      <c r="B246" t="str">
        <f t="shared" si="19"/>
        <v>PE-18-0</v>
      </c>
      <c r="D246" t="s">
        <v>2391</v>
      </c>
      <c r="E246" t="str">
        <f t="shared" si="20"/>
        <v>MA-6-0</v>
      </c>
      <c r="I246" t="s">
        <v>2529</v>
      </c>
      <c r="J246" t="str">
        <f t="shared" si="21"/>
        <v>SI-3-1</v>
      </c>
      <c r="L246" t="s">
        <v>2465</v>
      </c>
      <c r="M246" t="e">
        <f t="shared" si="22"/>
        <v>#N/A</v>
      </c>
      <c r="Q246" t="s">
        <v>2926</v>
      </c>
      <c r="R246" t="str">
        <f t="shared" si="18"/>
        <v>SC-7-15</v>
      </c>
      <c r="T246" t="s">
        <v>2292</v>
      </c>
      <c r="U246" t="str">
        <f t="shared" si="23"/>
        <v>CP-2-0</v>
      </c>
    </row>
    <row r="247" spans="1:21">
      <c r="A247" t="s">
        <v>2431</v>
      </c>
      <c r="B247" t="str">
        <f t="shared" si="19"/>
        <v>PL-1-0</v>
      </c>
      <c r="D247" t="s">
        <v>2392</v>
      </c>
      <c r="E247" t="str">
        <f t="shared" si="20"/>
        <v>MP-1-0</v>
      </c>
      <c r="I247" t="s">
        <v>2530</v>
      </c>
      <c r="J247" t="str">
        <f t="shared" si="21"/>
        <v>SI-3-2</v>
      </c>
      <c r="L247" t="s">
        <v>2466</v>
      </c>
      <c r="M247" t="str">
        <f t="shared" si="22"/>
        <v>SA-4-9</v>
      </c>
      <c r="Q247" t="s">
        <v>2925</v>
      </c>
      <c r="R247" t="str">
        <f t="shared" si="18"/>
        <v>SC-7-14</v>
      </c>
      <c r="T247" t="s">
        <v>2293</v>
      </c>
      <c r="U247" t="str">
        <f t="shared" si="23"/>
        <v>CP-2-1</v>
      </c>
    </row>
    <row r="248" spans="1:21">
      <c r="A248" t="s">
        <v>2432</v>
      </c>
      <c r="B248" t="str">
        <f t="shared" si="19"/>
        <v>PL-2-0</v>
      </c>
      <c r="D248" t="s">
        <v>2393</v>
      </c>
      <c r="E248" t="str">
        <f t="shared" si="20"/>
        <v>MP-2-0</v>
      </c>
      <c r="I248" t="s">
        <v>2532</v>
      </c>
      <c r="J248" t="str">
        <f t="shared" si="21"/>
        <v>SI-4-0</v>
      </c>
      <c r="L248" t="s">
        <v>2467</v>
      </c>
      <c r="M248" t="str">
        <f t="shared" si="22"/>
        <v>SA-4-10</v>
      </c>
      <c r="Q248" t="s">
        <v>2498</v>
      </c>
      <c r="R248" t="str">
        <f t="shared" si="18"/>
        <v>SC-7-13</v>
      </c>
      <c r="T248" t="s">
        <v>2294</v>
      </c>
      <c r="U248" t="str">
        <f t="shared" si="23"/>
        <v>CP-2-2</v>
      </c>
    </row>
    <row r="249" spans="1:21">
      <c r="A249" t="s">
        <v>2433</v>
      </c>
      <c r="B249" t="str">
        <f t="shared" si="19"/>
        <v>PL-2-3</v>
      </c>
      <c r="D249" t="s">
        <v>2394</v>
      </c>
      <c r="E249" t="str">
        <f t="shared" si="20"/>
        <v>MP-3-0</v>
      </c>
      <c r="I249" t="s">
        <v>2534</v>
      </c>
      <c r="J249" t="str">
        <f t="shared" si="21"/>
        <v>SI-4-2</v>
      </c>
      <c r="L249" t="s">
        <v>2468</v>
      </c>
      <c r="M249" t="str">
        <f t="shared" si="22"/>
        <v>SA-5-0</v>
      </c>
      <c r="Q249" t="s">
        <v>2497</v>
      </c>
      <c r="R249" t="str">
        <f t="shared" si="18"/>
        <v>SC-7-12</v>
      </c>
      <c r="T249" t="s">
        <v>2295</v>
      </c>
      <c r="U249" t="str">
        <f t="shared" si="23"/>
        <v>CP-2-3</v>
      </c>
    </row>
    <row r="250" spans="1:21">
      <c r="A250" t="s">
        <v>2434</v>
      </c>
      <c r="B250" t="str">
        <f t="shared" si="19"/>
        <v>PL-4-0</v>
      </c>
      <c r="D250" t="s">
        <v>2395</v>
      </c>
      <c r="E250" t="str">
        <f t="shared" si="20"/>
        <v>MP-4-0</v>
      </c>
      <c r="I250" t="s">
        <v>2535</v>
      </c>
      <c r="J250" t="str">
        <f t="shared" si="21"/>
        <v>SI-4-4</v>
      </c>
      <c r="L250" t="s">
        <v>2469</v>
      </c>
      <c r="M250" t="str">
        <f t="shared" si="22"/>
        <v>SA-8-0</v>
      </c>
      <c r="Q250" t="s">
        <v>2924</v>
      </c>
      <c r="R250" t="str">
        <f t="shared" si="18"/>
        <v>SC-7-11</v>
      </c>
      <c r="T250" t="s">
        <v>2296</v>
      </c>
      <c r="U250" t="str">
        <f t="shared" si="23"/>
        <v>CP-2-4</v>
      </c>
    </row>
    <row r="251" spans="1:21">
      <c r="A251" t="s">
        <v>2435</v>
      </c>
      <c r="B251" t="str">
        <f t="shared" si="19"/>
        <v>PL-4-1</v>
      </c>
      <c r="D251" t="s">
        <v>2396</v>
      </c>
      <c r="E251" t="str">
        <f t="shared" si="20"/>
        <v>MP-5-0</v>
      </c>
      <c r="I251" t="s">
        <v>2536</v>
      </c>
      <c r="J251" t="str">
        <f t="shared" si="21"/>
        <v>SI-4-5</v>
      </c>
      <c r="L251" t="s">
        <v>2470</v>
      </c>
      <c r="M251" t="str">
        <f t="shared" si="22"/>
        <v>SA-9-0</v>
      </c>
      <c r="Q251" t="s">
        <v>2496</v>
      </c>
      <c r="R251" t="str">
        <f t="shared" si="18"/>
        <v>SC-7-10</v>
      </c>
      <c r="T251" t="s">
        <v>2297</v>
      </c>
      <c r="U251" t="str">
        <f t="shared" si="23"/>
        <v>CP-2-5</v>
      </c>
    </row>
    <row r="252" spans="1:21">
      <c r="A252" t="s">
        <v>2436</v>
      </c>
      <c r="B252" t="str">
        <f t="shared" si="19"/>
        <v>PL-8-0</v>
      </c>
      <c r="D252" t="s">
        <v>2397</v>
      </c>
      <c r="E252" t="str">
        <f t="shared" si="20"/>
        <v>MP-5-4</v>
      </c>
      <c r="I252" t="s">
        <v>2546</v>
      </c>
      <c r="J252" t="str">
        <f t="shared" si="21"/>
        <v>SI-5-0</v>
      </c>
      <c r="L252" t="s">
        <v>2471</v>
      </c>
      <c r="M252" t="e">
        <f t="shared" si="22"/>
        <v>#N/A</v>
      </c>
      <c r="Q252" t="s">
        <v>2920</v>
      </c>
      <c r="R252" t="str">
        <f t="shared" si="18"/>
        <v>SC-7-1</v>
      </c>
      <c r="T252" t="s">
        <v>2702</v>
      </c>
      <c r="U252" t="str">
        <f t="shared" si="23"/>
        <v>CP-2-6</v>
      </c>
    </row>
    <row r="253" spans="1:21">
      <c r="A253" t="s">
        <v>2437</v>
      </c>
      <c r="B253" t="str">
        <f t="shared" si="19"/>
        <v>PS-1-0</v>
      </c>
      <c r="D253" t="s">
        <v>2398</v>
      </c>
      <c r="E253" t="str">
        <f t="shared" si="20"/>
        <v>MP-6-0</v>
      </c>
      <c r="I253" t="s">
        <v>2549</v>
      </c>
      <c r="J253" t="str">
        <f t="shared" si="21"/>
        <v>SI-7-0</v>
      </c>
      <c r="L253" t="s">
        <v>2472</v>
      </c>
      <c r="M253" t="str">
        <f t="shared" si="22"/>
        <v>SA-9-2</v>
      </c>
      <c r="Q253" t="s">
        <v>2490</v>
      </c>
      <c r="R253" t="str">
        <f t="shared" si="18"/>
        <v>SC-7-0</v>
      </c>
      <c r="T253" t="s">
        <v>2703</v>
      </c>
      <c r="U253" t="str">
        <f t="shared" si="23"/>
        <v>CP-2-7</v>
      </c>
    </row>
    <row r="254" spans="1:21">
      <c r="A254" t="s">
        <v>2438</v>
      </c>
      <c r="B254" t="str">
        <f t="shared" si="19"/>
        <v>PS-2-0</v>
      </c>
      <c r="D254" t="s">
        <v>2399</v>
      </c>
      <c r="E254" t="str">
        <f t="shared" si="20"/>
        <v>MP-6-1</v>
      </c>
      <c r="I254" t="s">
        <v>2550</v>
      </c>
      <c r="J254" t="str">
        <f t="shared" si="21"/>
        <v>SI-7-1</v>
      </c>
      <c r="L254" t="s">
        <v>2473</v>
      </c>
      <c r="M254" t="e">
        <f t="shared" si="22"/>
        <v>#N/A</v>
      </c>
      <c r="Q254" t="s">
        <v>2918</v>
      </c>
      <c r="R254" t="str">
        <f t="shared" si="18"/>
        <v>SC-5-3</v>
      </c>
      <c r="T254" t="s">
        <v>2298</v>
      </c>
      <c r="U254" t="str">
        <f t="shared" si="23"/>
        <v>CP-2-8</v>
      </c>
    </row>
    <row r="255" spans="1:21">
      <c r="A255" t="s">
        <v>2439</v>
      </c>
      <c r="B255" t="str">
        <f t="shared" si="19"/>
        <v>PS-3-0</v>
      </c>
      <c r="D255" t="s">
        <v>2400</v>
      </c>
      <c r="E255" t="str">
        <f t="shared" si="20"/>
        <v>MP-6-2</v>
      </c>
      <c r="I255" t="s">
        <v>2553</v>
      </c>
      <c r="J255" t="str">
        <f t="shared" si="21"/>
        <v>SI-7-7</v>
      </c>
      <c r="L255" t="s">
        <v>2474</v>
      </c>
      <c r="M255" t="e">
        <f t="shared" si="22"/>
        <v>#N/A</v>
      </c>
      <c r="Q255" t="s">
        <v>2917</v>
      </c>
      <c r="R255" t="str">
        <f t="shared" si="18"/>
        <v>SC-5-2</v>
      </c>
      <c r="T255" t="s">
        <v>2299</v>
      </c>
      <c r="U255" t="str">
        <f t="shared" si="23"/>
        <v>CP-3-0</v>
      </c>
    </row>
    <row r="256" spans="1:21">
      <c r="A256" t="s">
        <v>2441</v>
      </c>
      <c r="B256" t="str">
        <f t="shared" si="19"/>
        <v>PS-4-0</v>
      </c>
      <c r="D256" t="s">
        <v>2401</v>
      </c>
      <c r="E256" t="str">
        <f t="shared" si="20"/>
        <v>MP-6-3</v>
      </c>
      <c r="I256" t="s">
        <v>2555</v>
      </c>
      <c r="J256" t="str">
        <f t="shared" si="21"/>
        <v>SI-8-0</v>
      </c>
      <c r="L256" t="s">
        <v>2475</v>
      </c>
      <c r="M256" t="str">
        <f t="shared" si="22"/>
        <v>SA-10-0</v>
      </c>
      <c r="Q256" t="s">
        <v>2916</v>
      </c>
      <c r="R256" t="str">
        <f t="shared" si="18"/>
        <v>SC-5-1</v>
      </c>
      <c r="T256" t="s">
        <v>2300</v>
      </c>
      <c r="U256" t="str">
        <f t="shared" si="23"/>
        <v>CP-3-1</v>
      </c>
    </row>
    <row r="257" spans="1:21">
      <c r="A257" t="s">
        <v>2442</v>
      </c>
      <c r="B257" t="str">
        <f t="shared" si="19"/>
        <v>PS-4-2</v>
      </c>
      <c r="D257" t="s">
        <v>2402</v>
      </c>
      <c r="E257" t="str">
        <f t="shared" si="20"/>
        <v>MP-7-0</v>
      </c>
      <c r="I257" t="s">
        <v>2556</v>
      </c>
      <c r="J257" t="str">
        <f t="shared" si="21"/>
        <v>SI-8-1</v>
      </c>
      <c r="L257" t="s">
        <v>2476</v>
      </c>
      <c r="M257" t="e">
        <f t="shared" si="22"/>
        <v>#N/A</v>
      </c>
      <c r="Q257" t="s">
        <v>2489</v>
      </c>
      <c r="R257" t="str">
        <f t="shared" si="18"/>
        <v>SC-5-0</v>
      </c>
      <c r="T257" t="s">
        <v>2704</v>
      </c>
      <c r="U257" t="str">
        <f t="shared" si="23"/>
        <v>CP-3-2</v>
      </c>
    </row>
    <row r="258" spans="1:21">
      <c r="A258" t="s">
        <v>2443</v>
      </c>
      <c r="B258" t="str">
        <f t="shared" si="19"/>
        <v>PS-5-0</v>
      </c>
      <c r="D258" t="s">
        <v>2403</v>
      </c>
      <c r="E258" t="str">
        <f t="shared" si="20"/>
        <v>MP-7-1</v>
      </c>
      <c r="I258" t="s">
        <v>2557</v>
      </c>
      <c r="J258" t="str">
        <f t="shared" si="21"/>
        <v>SI-8-2</v>
      </c>
      <c r="L258" t="s">
        <v>2477</v>
      </c>
      <c r="M258" t="str">
        <f t="shared" si="22"/>
        <v>SA-11-0</v>
      </c>
      <c r="Q258" t="s">
        <v>2915</v>
      </c>
      <c r="R258" t="str">
        <f t="shared" ref="R258:R321" si="24">VLOOKUP(Q258,T:T,1,FALSE)</f>
        <v>SC-4-2</v>
      </c>
      <c r="T258" t="s">
        <v>2301</v>
      </c>
      <c r="U258" t="str">
        <f t="shared" si="23"/>
        <v>CP-4-0</v>
      </c>
    </row>
    <row r="259" spans="1:21">
      <c r="A259" t="s">
        <v>2444</v>
      </c>
      <c r="B259" t="str">
        <f t="shared" ref="B259:B322" si="25">VLOOKUP(A259,D:D,1,FALSE)</f>
        <v>PS-6-0</v>
      </c>
      <c r="D259" t="s">
        <v>2404</v>
      </c>
      <c r="E259" t="str">
        <f t="shared" ref="E259:E322" si="26">VLOOKUP(D259,A:A,1,FALSE)</f>
        <v>PE-1-0</v>
      </c>
      <c r="I259" t="s">
        <v>2558</v>
      </c>
      <c r="J259" t="str">
        <f t="shared" ref="J259:J262" si="27">VLOOKUP(I259,L:L,1,FALSE)</f>
        <v>SI-10-0</v>
      </c>
      <c r="L259" t="s">
        <v>2478</v>
      </c>
      <c r="M259" t="e">
        <f t="shared" ref="M259:M320" si="28">VLOOKUP(L259,I:I,1,FALSE)</f>
        <v>#N/A</v>
      </c>
      <c r="Q259" t="s">
        <v>2914</v>
      </c>
      <c r="R259" t="str">
        <f t="shared" si="24"/>
        <v>SC-4-1</v>
      </c>
      <c r="T259" t="s">
        <v>2302</v>
      </c>
      <c r="U259" t="str">
        <f t="shared" ref="U259:U322" si="29">VLOOKUP(T259,Q:Q,1,FALSE)</f>
        <v>CP-4-1</v>
      </c>
    </row>
    <row r="260" spans="1:21">
      <c r="A260" t="s">
        <v>2445</v>
      </c>
      <c r="B260" t="str">
        <f t="shared" si="25"/>
        <v>PS-7-0</v>
      </c>
      <c r="D260" t="s">
        <v>2405</v>
      </c>
      <c r="E260" t="str">
        <f t="shared" si="26"/>
        <v>PE-2-0</v>
      </c>
      <c r="I260" t="s">
        <v>2559</v>
      </c>
      <c r="J260" t="str">
        <f t="shared" si="27"/>
        <v>SI-11-0</v>
      </c>
      <c r="L260" t="s">
        <v>2479</v>
      </c>
      <c r="M260" t="e">
        <f t="shared" si="28"/>
        <v>#N/A</v>
      </c>
      <c r="Q260" t="s">
        <v>2488</v>
      </c>
      <c r="R260" t="str">
        <f t="shared" si="24"/>
        <v>SC-4-0</v>
      </c>
      <c r="T260" t="s">
        <v>2303</v>
      </c>
      <c r="U260" t="str">
        <f t="shared" si="29"/>
        <v>CP-4-2</v>
      </c>
    </row>
    <row r="261" spans="1:21">
      <c r="A261" t="s">
        <v>2446</v>
      </c>
      <c r="B261" t="str">
        <f t="shared" si="25"/>
        <v>PS-8-0</v>
      </c>
      <c r="D261" t="s">
        <v>2406</v>
      </c>
      <c r="E261" t="str">
        <f t="shared" si="26"/>
        <v>PE-3-0</v>
      </c>
      <c r="I261" t="s">
        <v>2560</v>
      </c>
      <c r="J261" t="str">
        <f t="shared" si="27"/>
        <v>SI-12-0</v>
      </c>
      <c r="L261" t="s">
        <v>2480</v>
      </c>
      <c r="M261" t="e">
        <f t="shared" si="28"/>
        <v>#N/A</v>
      </c>
      <c r="Q261" t="s">
        <v>2993</v>
      </c>
      <c r="R261" t="str">
        <f t="shared" si="24"/>
        <v>SC-39-2</v>
      </c>
      <c r="T261" t="s">
        <v>2705</v>
      </c>
      <c r="U261" t="str">
        <f t="shared" si="29"/>
        <v>CP-4-3</v>
      </c>
    </row>
    <row r="262" spans="1:21">
      <c r="A262" t="s">
        <v>2447</v>
      </c>
      <c r="B262" t="str">
        <f t="shared" si="25"/>
        <v>RA-1-0</v>
      </c>
      <c r="D262" t="s">
        <v>2407</v>
      </c>
      <c r="E262" t="str">
        <f t="shared" si="26"/>
        <v>PE-3-1</v>
      </c>
      <c r="I262" t="s">
        <v>2561</v>
      </c>
      <c r="J262" t="str">
        <f t="shared" si="27"/>
        <v>SI-16-0</v>
      </c>
      <c r="L262" t="s">
        <v>2485</v>
      </c>
      <c r="M262" t="str">
        <f t="shared" si="28"/>
        <v>SC-1-0</v>
      </c>
      <c r="Q262" t="s">
        <v>2992</v>
      </c>
      <c r="R262" t="str">
        <f t="shared" si="24"/>
        <v>SC-39-1</v>
      </c>
      <c r="T262" t="s">
        <v>2706</v>
      </c>
      <c r="U262" t="str">
        <f t="shared" si="29"/>
        <v>CP-4-4</v>
      </c>
    </row>
    <row r="263" spans="1:21">
      <c r="A263" t="s">
        <v>2448</v>
      </c>
      <c r="B263" t="str">
        <f t="shared" si="25"/>
        <v>RA-2-0</v>
      </c>
      <c r="D263" t="s">
        <v>2408</v>
      </c>
      <c r="E263" t="str">
        <f t="shared" si="26"/>
        <v>PE-4-0</v>
      </c>
      <c r="L263" t="s">
        <v>2486</v>
      </c>
      <c r="M263" t="str">
        <f t="shared" si="28"/>
        <v>SC-2-0</v>
      </c>
      <c r="Q263" t="s">
        <v>2522</v>
      </c>
      <c r="R263" t="str">
        <f t="shared" si="24"/>
        <v>SC-39-0</v>
      </c>
      <c r="T263" t="s">
        <v>2304</v>
      </c>
      <c r="U263" t="str">
        <f t="shared" si="29"/>
        <v>CP-6-0</v>
      </c>
    </row>
    <row r="264" spans="1:21">
      <c r="A264" t="s">
        <v>2449</v>
      </c>
      <c r="B264" t="str">
        <f t="shared" si="25"/>
        <v>RA-3-0</v>
      </c>
      <c r="D264" t="s">
        <v>2409</v>
      </c>
      <c r="E264" t="str">
        <f t="shared" si="26"/>
        <v>PE-5-0</v>
      </c>
      <c r="L264" t="s">
        <v>2488</v>
      </c>
      <c r="M264" t="str">
        <f t="shared" si="28"/>
        <v>SC-4-0</v>
      </c>
      <c r="Q264" t="s">
        <v>2913</v>
      </c>
      <c r="R264" t="str">
        <f t="shared" si="24"/>
        <v>SC-3-5</v>
      </c>
      <c r="T264" t="s">
        <v>2305</v>
      </c>
      <c r="U264" t="str">
        <f t="shared" si="29"/>
        <v>CP-6-1</v>
      </c>
    </row>
    <row r="265" spans="1:21">
      <c r="A265" t="s">
        <v>2450</v>
      </c>
      <c r="B265" t="str">
        <f t="shared" si="25"/>
        <v>RA-5-0</v>
      </c>
      <c r="D265" t="s">
        <v>2410</v>
      </c>
      <c r="E265" t="str">
        <f t="shared" si="26"/>
        <v>PE-6-0</v>
      </c>
      <c r="L265" t="s">
        <v>2489</v>
      </c>
      <c r="M265" t="str">
        <f t="shared" si="28"/>
        <v>SC-5-0</v>
      </c>
      <c r="Q265" t="s">
        <v>2912</v>
      </c>
      <c r="R265" t="str">
        <f t="shared" si="24"/>
        <v>SC-3-4</v>
      </c>
      <c r="T265" t="s">
        <v>2306</v>
      </c>
      <c r="U265" t="str">
        <f t="shared" si="29"/>
        <v>CP-6-2</v>
      </c>
    </row>
    <row r="266" spans="1:21">
      <c r="A266" t="s">
        <v>2451</v>
      </c>
      <c r="B266" t="str">
        <f t="shared" si="25"/>
        <v>RA-5-1</v>
      </c>
      <c r="D266" t="s">
        <v>2411</v>
      </c>
      <c r="E266" t="str">
        <f t="shared" si="26"/>
        <v>PE-6-1</v>
      </c>
      <c r="L266" t="s">
        <v>2490</v>
      </c>
      <c r="M266" t="str">
        <f t="shared" si="28"/>
        <v>SC-7-0</v>
      </c>
      <c r="Q266" t="s">
        <v>2911</v>
      </c>
      <c r="R266" t="str">
        <f t="shared" si="24"/>
        <v>SC-3-3</v>
      </c>
      <c r="T266" t="s">
        <v>2307</v>
      </c>
      <c r="U266" t="str">
        <f t="shared" si="29"/>
        <v>CP-6-3</v>
      </c>
    </row>
    <row r="267" spans="1:21">
      <c r="A267" t="s">
        <v>2452</v>
      </c>
      <c r="B267" t="str">
        <f t="shared" si="25"/>
        <v>RA-5-2</v>
      </c>
      <c r="D267" t="s">
        <v>2412</v>
      </c>
      <c r="E267" t="str">
        <f t="shared" si="26"/>
        <v>PE-6-4</v>
      </c>
      <c r="L267" t="s">
        <v>2491</v>
      </c>
      <c r="M267" t="str">
        <f t="shared" si="28"/>
        <v>SC-7-3</v>
      </c>
      <c r="Q267" t="s">
        <v>2910</v>
      </c>
      <c r="R267" t="str">
        <f t="shared" si="24"/>
        <v>SC-3-2</v>
      </c>
      <c r="T267" t="s">
        <v>2308</v>
      </c>
      <c r="U267" t="str">
        <f t="shared" si="29"/>
        <v>CP-7-0</v>
      </c>
    </row>
    <row r="268" spans="1:21">
      <c r="A268" t="s">
        <v>2454</v>
      </c>
      <c r="B268" t="str">
        <f t="shared" si="25"/>
        <v>RA-5-4</v>
      </c>
      <c r="D268" t="s">
        <v>2413</v>
      </c>
      <c r="E268" t="str">
        <f t="shared" si="26"/>
        <v>PE-8-0</v>
      </c>
      <c r="L268" t="s">
        <v>2492</v>
      </c>
      <c r="M268" t="str">
        <f t="shared" si="28"/>
        <v>SC-7-4</v>
      </c>
      <c r="Q268" t="s">
        <v>2909</v>
      </c>
      <c r="R268" t="str">
        <f t="shared" si="24"/>
        <v>SC-3-1</v>
      </c>
      <c r="T268" t="s">
        <v>2309</v>
      </c>
      <c r="U268" t="str">
        <f t="shared" si="29"/>
        <v>CP-7-1</v>
      </c>
    </row>
    <row r="269" spans="1:21">
      <c r="A269" t="s">
        <v>2455</v>
      </c>
      <c r="B269" t="str">
        <f t="shared" si="25"/>
        <v>RA-5-5</v>
      </c>
      <c r="D269" t="s">
        <v>2414</v>
      </c>
      <c r="E269" t="str">
        <f t="shared" si="26"/>
        <v>PE-8-1</v>
      </c>
      <c r="L269" t="s">
        <v>2493</v>
      </c>
      <c r="M269" t="str">
        <f t="shared" si="28"/>
        <v>SC-7-5</v>
      </c>
      <c r="Q269" t="s">
        <v>2487</v>
      </c>
      <c r="R269" t="str">
        <f t="shared" si="24"/>
        <v>SC-3-0</v>
      </c>
      <c r="T269" t="s">
        <v>2310</v>
      </c>
      <c r="U269" t="str">
        <f t="shared" si="29"/>
        <v>CP-7-2</v>
      </c>
    </row>
    <row r="270" spans="1:21">
      <c r="A270" t="s">
        <v>2459</v>
      </c>
      <c r="B270" t="str">
        <f t="shared" si="25"/>
        <v>SA-1-0</v>
      </c>
      <c r="D270" t="s">
        <v>2415</v>
      </c>
      <c r="E270" t="str">
        <f t="shared" si="26"/>
        <v>PE-9-0</v>
      </c>
      <c r="L270" t="s">
        <v>2494</v>
      </c>
      <c r="M270" t="str">
        <f t="shared" si="28"/>
        <v>SC-7-7</v>
      </c>
      <c r="Q270" t="s">
        <v>2967</v>
      </c>
      <c r="R270" t="str">
        <f t="shared" si="24"/>
        <v>SC-28-2</v>
      </c>
      <c r="T270" t="s">
        <v>2311</v>
      </c>
      <c r="U270" t="str">
        <f t="shared" si="29"/>
        <v>CP-7-3</v>
      </c>
    </row>
    <row r="271" spans="1:21">
      <c r="A271" t="s">
        <v>2460</v>
      </c>
      <c r="B271" t="str">
        <f t="shared" si="25"/>
        <v>SA-2-0</v>
      </c>
      <c r="D271" t="s">
        <v>2416</v>
      </c>
      <c r="E271" t="str">
        <f t="shared" si="26"/>
        <v>PE-10-0</v>
      </c>
      <c r="L271" t="s">
        <v>2495</v>
      </c>
      <c r="M271" t="e">
        <f t="shared" si="28"/>
        <v>#N/A</v>
      </c>
      <c r="Q271" t="s">
        <v>2521</v>
      </c>
      <c r="R271" t="str">
        <f t="shared" si="24"/>
        <v>SC-28-1</v>
      </c>
      <c r="T271" t="s">
        <v>2312</v>
      </c>
      <c r="U271" t="str">
        <f t="shared" si="29"/>
        <v>CP-7-4</v>
      </c>
    </row>
    <row r="272" spans="1:21">
      <c r="A272" t="s">
        <v>2461</v>
      </c>
      <c r="B272" t="str">
        <f t="shared" si="25"/>
        <v>SA-3-0</v>
      </c>
      <c r="D272" t="s">
        <v>2417</v>
      </c>
      <c r="E272" t="str">
        <f t="shared" si="26"/>
        <v>PE-11-0</v>
      </c>
      <c r="L272" t="s">
        <v>2497</v>
      </c>
      <c r="M272" t="e">
        <f t="shared" si="28"/>
        <v>#N/A</v>
      </c>
      <c r="Q272" t="s">
        <v>2520</v>
      </c>
      <c r="R272" t="str">
        <f t="shared" si="24"/>
        <v>SC-28-0</v>
      </c>
      <c r="T272" t="s">
        <v>2708</v>
      </c>
      <c r="U272" t="str">
        <f t="shared" si="29"/>
        <v>CP-7-5</v>
      </c>
    </row>
    <row r="273" spans="1:21">
      <c r="A273" t="s">
        <v>2462</v>
      </c>
      <c r="B273" t="str">
        <f t="shared" si="25"/>
        <v>SA-4-0</v>
      </c>
      <c r="D273" t="s">
        <v>2418</v>
      </c>
      <c r="E273" t="str">
        <f t="shared" si="26"/>
        <v>PE-11-1</v>
      </c>
      <c r="L273" t="s">
        <v>2498</v>
      </c>
      <c r="M273" t="e">
        <f t="shared" si="28"/>
        <v>#N/A</v>
      </c>
      <c r="Q273" t="s">
        <v>2519</v>
      </c>
      <c r="R273" t="str">
        <f t="shared" si="24"/>
        <v>SC-24-0</v>
      </c>
      <c r="T273" t="s">
        <v>2709</v>
      </c>
      <c r="U273" t="str">
        <f t="shared" si="29"/>
        <v>CP-7-6</v>
      </c>
    </row>
    <row r="274" spans="1:21">
      <c r="A274" t="s">
        <v>2463</v>
      </c>
      <c r="B274" t="str">
        <f t="shared" si="25"/>
        <v>SA-4-1</v>
      </c>
      <c r="D274" t="s">
        <v>2419</v>
      </c>
      <c r="E274" t="str">
        <f t="shared" si="26"/>
        <v>PE-12-0</v>
      </c>
      <c r="L274" t="s">
        <v>2499</v>
      </c>
      <c r="M274" t="e">
        <f t="shared" si="28"/>
        <v>#N/A</v>
      </c>
      <c r="Q274" t="s">
        <v>2962</v>
      </c>
      <c r="R274" t="str">
        <f t="shared" si="24"/>
        <v>SC-23-5</v>
      </c>
      <c r="T274" t="s">
        <v>2313</v>
      </c>
      <c r="U274" t="str">
        <f t="shared" si="29"/>
        <v>CP-8-0</v>
      </c>
    </row>
    <row r="275" spans="1:21">
      <c r="A275" t="s">
        <v>2464</v>
      </c>
      <c r="B275" t="str">
        <f t="shared" si="25"/>
        <v>SA-4-2</v>
      </c>
      <c r="D275" t="s">
        <v>2420</v>
      </c>
      <c r="E275" t="str">
        <f t="shared" si="26"/>
        <v>PE-13-0</v>
      </c>
      <c r="L275" t="s">
        <v>2502</v>
      </c>
      <c r="M275" t="str">
        <f t="shared" si="28"/>
        <v>SC-8-0</v>
      </c>
      <c r="Q275" t="s">
        <v>2961</v>
      </c>
      <c r="R275" t="str">
        <f t="shared" si="24"/>
        <v>SC-23-4</v>
      </c>
      <c r="T275" t="s">
        <v>2314</v>
      </c>
      <c r="U275" t="str">
        <f t="shared" si="29"/>
        <v>CP-8-1</v>
      </c>
    </row>
    <row r="276" spans="1:21">
      <c r="A276" t="s">
        <v>2466</v>
      </c>
      <c r="B276" t="str">
        <f t="shared" si="25"/>
        <v>SA-4-9</v>
      </c>
      <c r="D276" t="s">
        <v>2421</v>
      </c>
      <c r="E276" t="str">
        <f t="shared" si="26"/>
        <v>PE-13-1</v>
      </c>
      <c r="L276" t="s">
        <v>2503</v>
      </c>
      <c r="M276" t="str">
        <f t="shared" si="28"/>
        <v>SC-8-1</v>
      </c>
      <c r="Q276" t="s">
        <v>2960</v>
      </c>
      <c r="R276" t="str">
        <f t="shared" si="24"/>
        <v>SC-23-3</v>
      </c>
      <c r="T276" t="s">
        <v>2315</v>
      </c>
      <c r="U276" t="str">
        <f t="shared" si="29"/>
        <v>CP-8-2</v>
      </c>
    </row>
    <row r="277" spans="1:21">
      <c r="A277" t="s">
        <v>2467</v>
      </c>
      <c r="B277" t="str">
        <f t="shared" si="25"/>
        <v>SA-4-10</v>
      </c>
      <c r="D277" t="s">
        <v>2422</v>
      </c>
      <c r="E277" t="str">
        <f t="shared" si="26"/>
        <v>PE-13-2</v>
      </c>
      <c r="L277" t="s">
        <v>2504</v>
      </c>
      <c r="M277" t="str">
        <f t="shared" si="28"/>
        <v>SC-10-0</v>
      </c>
      <c r="Q277" t="s">
        <v>2959</v>
      </c>
      <c r="R277" t="str">
        <f t="shared" si="24"/>
        <v>SC-23-2</v>
      </c>
      <c r="T277" t="s">
        <v>2316</v>
      </c>
      <c r="U277" t="str">
        <f t="shared" si="29"/>
        <v>CP-8-3</v>
      </c>
    </row>
    <row r="278" spans="1:21">
      <c r="A278" t="s">
        <v>2468</v>
      </c>
      <c r="B278" t="str">
        <f t="shared" si="25"/>
        <v>SA-5-0</v>
      </c>
      <c r="D278" t="s">
        <v>2423</v>
      </c>
      <c r="E278" t="str">
        <f t="shared" si="26"/>
        <v>PE-13-3</v>
      </c>
      <c r="L278" t="s">
        <v>2505</v>
      </c>
      <c r="M278" t="str">
        <f t="shared" si="28"/>
        <v>SC-12-0</v>
      </c>
      <c r="Q278" t="s">
        <v>2518</v>
      </c>
      <c r="R278" t="str">
        <f t="shared" si="24"/>
        <v>SC-23-1</v>
      </c>
      <c r="T278" t="s">
        <v>2317</v>
      </c>
      <c r="U278" t="str">
        <f t="shared" si="29"/>
        <v>CP-8-4</v>
      </c>
    </row>
    <row r="279" spans="1:21">
      <c r="A279" t="s">
        <v>2469</v>
      </c>
      <c r="B279" t="str">
        <f t="shared" si="25"/>
        <v>SA-8-0</v>
      </c>
      <c r="D279" t="s">
        <v>2424</v>
      </c>
      <c r="E279" t="str">
        <f t="shared" si="26"/>
        <v>PE-14-0</v>
      </c>
      <c r="L279" t="s">
        <v>2507</v>
      </c>
      <c r="M279" t="e">
        <f t="shared" si="28"/>
        <v>#N/A</v>
      </c>
      <c r="Q279" t="s">
        <v>2517</v>
      </c>
      <c r="R279" t="str">
        <f t="shared" si="24"/>
        <v>SC-23-0</v>
      </c>
      <c r="T279" t="s">
        <v>2710</v>
      </c>
      <c r="U279" t="str">
        <f t="shared" si="29"/>
        <v>CP-8-5</v>
      </c>
    </row>
    <row r="280" spans="1:21">
      <c r="A280" t="s">
        <v>2470</v>
      </c>
      <c r="B280" t="str">
        <f t="shared" si="25"/>
        <v>SA-9-0</v>
      </c>
      <c r="D280" t="s">
        <v>2425</v>
      </c>
      <c r="E280" t="e">
        <f t="shared" si="26"/>
        <v>#N/A</v>
      </c>
      <c r="L280" t="s">
        <v>2508</v>
      </c>
      <c r="M280" t="e">
        <f t="shared" si="28"/>
        <v>#N/A</v>
      </c>
      <c r="Q280" t="s">
        <v>2516</v>
      </c>
      <c r="R280" t="str">
        <f t="shared" si="24"/>
        <v>SC-22-0</v>
      </c>
      <c r="T280" t="s">
        <v>2318</v>
      </c>
      <c r="U280" t="str">
        <f t="shared" si="29"/>
        <v>CP-9-0</v>
      </c>
    </row>
    <row r="281" spans="1:21">
      <c r="A281" t="s">
        <v>2472</v>
      </c>
      <c r="B281" t="str">
        <f t="shared" si="25"/>
        <v>SA-9-2</v>
      </c>
      <c r="D281" t="s">
        <v>2426</v>
      </c>
      <c r="E281" t="str">
        <f t="shared" si="26"/>
        <v>PE-15-0</v>
      </c>
      <c r="L281" t="s">
        <v>2509</v>
      </c>
      <c r="M281" t="str">
        <f t="shared" si="28"/>
        <v>SC-13-0</v>
      </c>
      <c r="Q281" t="s">
        <v>2958</v>
      </c>
      <c r="R281" t="str">
        <f t="shared" si="24"/>
        <v>SC-21-1</v>
      </c>
      <c r="T281" t="s">
        <v>2319</v>
      </c>
      <c r="U281" t="str">
        <f t="shared" si="29"/>
        <v>CP-9-1</v>
      </c>
    </row>
    <row r="282" spans="1:21">
      <c r="A282" t="s">
        <v>2475</v>
      </c>
      <c r="B282" t="str">
        <f t="shared" si="25"/>
        <v>SA-10-0</v>
      </c>
      <c r="D282" t="s">
        <v>2427</v>
      </c>
      <c r="E282" t="str">
        <f t="shared" si="26"/>
        <v>PE-15-1</v>
      </c>
      <c r="L282" t="s">
        <v>2510</v>
      </c>
      <c r="M282" t="str">
        <f t="shared" si="28"/>
        <v>SC-15-0</v>
      </c>
      <c r="Q282" t="s">
        <v>2515</v>
      </c>
      <c r="R282" t="str">
        <f t="shared" si="24"/>
        <v>SC-21-0</v>
      </c>
      <c r="T282" t="s">
        <v>2320</v>
      </c>
      <c r="U282" t="str">
        <f t="shared" si="29"/>
        <v>CP-9-2</v>
      </c>
    </row>
    <row r="283" spans="1:21">
      <c r="A283" t="s">
        <v>2477</v>
      </c>
      <c r="B283" t="str">
        <f t="shared" si="25"/>
        <v>SA-11-0</v>
      </c>
      <c r="D283" t="s">
        <v>2428</v>
      </c>
      <c r="E283" t="str">
        <f t="shared" si="26"/>
        <v>PE-16-0</v>
      </c>
      <c r="L283" t="s">
        <v>2511</v>
      </c>
      <c r="M283" t="str">
        <f t="shared" si="28"/>
        <v>SC-17-0</v>
      </c>
      <c r="Q283" t="s">
        <v>2957</v>
      </c>
      <c r="R283" t="str">
        <f t="shared" si="24"/>
        <v>SC-20-2</v>
      </c>
      <c r="T283" t="s">
        <v>2321</v>
      </c>
      <c r="U283" t="str">
        <f t="shared" si="29"/>
        <v>CP-9-3</v>
      </c>
    </row>
    <row r="284" spans="1:21">
      <c r="A284" t="s">
        <v>2481</v>
      </c>
      <c r="B284" t="str">
        <f t="shared" si="25"/>
        <v>SA-12-0</v>
      </c>
      <c r="D284" t="s">
        <v>2429</v>
      </c>
      <c r="E284" t="str">
        <f t="shared" si="26"/>
        <v>PE-17-0</v>
      </c>
      <c r="L284" t="s">
        <v>2512</v>
      </c>
      <c r="M284" t="str">
        <f t="shared" si="28"/>
        <v>SC-18-0</v>
      </c>
      <c r="Q284" t="s">
        <v>2956</v>
      </c>
      <c r="R284" t="str">
        <f t="shared" si="24"/>
        <v>SC-20-1</v>
      </c>
      <c r="T284" t="s">
        <v>2711</v>
      </c>
      <c r="U284" t="str">
        <f t="shared" si="29"/>
        <v>CP-9-4</v>
      </c>
    </row>
    <row r="285" spans="1:21">
      <c r="A285" t="s">
        <v>2482</v>
      </c>
      <c r="B285" t="str">
        <f t="shared" si="25"/>
        <v>SA-15-0</v>
      </c>
      <c r="D285" t="s">
        <v>2430</v>
      </c>
      <c r="E285" t="str">
        <f t="shared" si="26"/>
        <v>PE-18-0</v>
      </c>
      <c r="L285" t="s">
        <v>2513</v>
      </c>
      <c r="M285" t="str">
        <f t="shared" si="28"/>
        <v>SC-19-0</v>
      </c>
      <c r="Q285" t="s">
        <v>2514</v>
      </c>
      <c r="R285" t="str">
        <f t="shared" si="24"/>
        <v>SC-20-0</v>
      </c>
      <c r="T285" t="s">
        <v>2322</v>
      </c>
      <c r="U285" t="str">
        <f t="shared" si="29"/>
        <v>CP-9-5</v>
      </c>
    </row>
    <row r="286" spans="1:21">
      <c r="A286" t="s">
        <v>2483</v>
      </c>
      <c r="B286" t="str">
        <f t="shared" si="25"/>
        <v>SA-16-0</v>
      </c>
      <c r="D286" t="s">
        <v>2431</v>
      </c>
      <c r="E286" t="str">
        <f t="shared" si="26"/>
        <v>PL-1-0</v>
      </c>
      <c r="L286" t="s">
        <v>2514</v>
      </c>
      <c r="M286" t="str">
        <f t="shared" si="28"/>
        <v>SC-20-0</v>
      </c>
      <c r="Q286" t="s">
        <v>2908</v>
      </c>
      <c r="R286" t="str">
        <f t="shared" si="24"/>
        <v>SC-2-1</v>
      </c>
      <c r="T286" t="s">
        <v>2712</v>
      </c>
      <c r="U286" t="str">
        <f t="shared" si="29"/>
        <v>CP-9-6</v>
      </c>
    </row>
    <row r="287" spans="1:21">
      <c r="A287" t="s">
        <v>2484</v>
      </c>
      <c r="B287" t="str">
        <f t="shared" si="25"/>
        <v>SA-17-0</v>
      </c>
      <c r="D287" t="s">
        <v>2432</v>
      </c>
      <c r="E287" t="str">
        <f t="shared" si="26"/>
        <v>PL-2-0</v>
      </c>
      <c r="L287" t="s">
        <v>2515</v>
      </c>
      <c r="M287" t="str">
        <f t="shared" si="28"/>
        <v>SC-21-0</v>
      </c>
      <c r="Q287" t="s">
        <v>2486</v>
      </c>
      <c r="R287" t="str">
        <f t="shared" si="24"/>
        <v>SC-2-0</v>
      </c>
      <c r="T287" t="s">
        <v>2713</v>
      </c>
      <c r="U287" t="str">
        <f t="shared" si="29"/>
        <v>CP-9-7</v>
      </c>
    </row>
    <row r="288" spans="1:21">
      <c r="A288" t="s">
        <v>2485</v>
      </c>
      <c r="B288" t="str">
        <f t="shared" si="25"/>
        <v>SC-1-0</v>
      </c>
      <c r="D288" t="s">
        <v>2433</v>
      </c>
      <c r="E288" t="str">
        <f t="shared" si="26"/>
        <v>PL-2-3</v>
      </c>
      <c r="L288" t="s">
        <v>2516</v>
      </c>
      <c r="M288" t="str">
        <f t="shared" si="28"/>
        <v>SC-22-0</v>
      </c>
      <c r="Q288" t="s">
        <v>2513</v>
      </c>
      <c r="R288" t="str">
        <f t="shared" si="24"/>
        <v>SC-19-0</v>
      </c>
      <c r="T288" t="s">
        <v>2323</v>
      </c>
      <c r="U288" t="str">
        <f t="shared" si="29"/>
        <v>CP-10-0</v>
      </c>
    </row>
    <row r="289" spans="1:21">
      <c r="A289" t="s">
        <v>2486</v>
      </c>
      <c r="B289" t="str">
        <f t="shared" si="25"/>
        <v>SC-2-0</v>
      </c>
      <c r="D289" t="s">
        <v>2434</v>
      </c>
      <c r="E289" t="str">
        <f t="shared" si="26"/>
        <v>PL-4-0</v>
      </c>
      <c r="L289" t="s">
        <v>2517</v>
      </c>
      <c r="M289" t="str">
        <f t="shared" si="28"/>
        <v>SC-23-0</v>
      </c>
      <c r="Q289" t="s">
        <v>2955</v>
      </c>
      <c r="R289" t="str">
        <f t="shared" si="24"/>
        <v>SC-18-5</v>
      </c>
      <c r="T289" t="s">
        <v>2714</v>
      </c>
      <c r="U289" t="str">
        <f t="shared" si="29"/>
        <v>CP-10-1</v>
      </c>
    </row>
    <row r="290" spans="1:21">
      <c r="A290" t="s">
        <v>2487</v>
      </c>
      <c r="B290" t="str">
        <f t="shared" si="25"/>
        <v>SC-3-0</v>
      </c>
      <c r="D290" t="s">
        <v>2435</v>
      </c>
      <c r="E290" t="str">
        <f t="shared" si="26"/>
        <v>PL-4-1</v>
      </c>
      <c r="L290" t="s">
        <v>2520</v>
      </c>
      <c r="M290" t="str">
        <f t="shared" si="28"/>
        <v>SC-28-0</v>
      </c>
      <c r="Q290" t="s">
        <v>2954</v>
      </c>
      <c r="R290" t="str">
        <f t="shared" si="24"/>
        <v>SC-18-4</v>
      </c>
      <c r="T290" t="s">
        <v>2324</v>
      </c>
      <c r="U290" t="str">
        <f t="shared" si="29"/>
        <v>CP-10-2</v>
      </c>
    </row>
    <row r="291" spans="1:21">
      <c r="A291" t="s">
        <v>2488</v>
      </c>
      <c r="B291" t="str">
        <f t="shared" si="25"/>
        <v>SC-4-0</v>
      </c>
      <c r="D291" t="s">
        <v>2436</v>
      </c>
      <c r="E291" t="str">
        <f t="shared" si="26"/>
        <v>PL-8-0</v>
      </c>
      <c r="L291" t="s">
        <v>2521</v>
      </c>
      <c r="M291" t="e">
        <f t="shared" si="28"/>
        <v>#N/A</v>
      </c>
      <c r="Q291" t="s">
        <v>2953</v>
      </c>
      <c r="R291" t="str">
        <f t="shared" si="24"/>
        <v>SC-18-3</v>
      </c>
      <c r="T291" t="s">
        <v>2715</v>
      </c>
      <c r="U291" t="str">
        <f t="shared" si="29"/>
        <v>CP-10-3</v>
      </c>
    </row>
    <row r="292" spans="1:21">
      <c r="A292" t="s">
        <v>2489</v>
      </c>
      <c r="B292" t="str">
        <f t="shared" si="25"/>
        <v>SC-5-0</v>
      </c>
      <c r="D292" t="s">
        <v>2437</v>
      </c>
      <c r="E292" t="str">
        <f t="shared" si="26"/>
        <v>PS-1-0</v>
      </c>
      <c r="L292" t="s">
        <v>2522</v>
      </c>
      <c r="M292" t="str">
        <f t="shared" si="28"/>
        <v>SC-39-0</v>
      </c>
      <c r="Q292" t="s">
        <v>2952</v>
      </c>
      <c r="R292" t="str">
        <f t="shared" si="24"/>
        <v>SC-18-2</v>
      </c>
      <c r="T292" t="s">
        <v>2325</v>
      </c>
      <c r="U292" t="str">
        <f t="shared" si="29"/>
        <v>CP-10-4</v>
      </c>
    </row>
    <row r="293" spans="1:21">
      <c r="A293" t="s">
        <v>2490</v>
      </c>
      <c r="B293" t="str">
        <f t="shared" si="25"/>
        <v>SC-7-0</v>
      </c>
      <c r="D293" t="s">
        <v>2438</v>
      </c>
      <c r="E293" t="str">
        <f t="shared" si="26"/>
        <v>PS-2-0</v>
      </c>
      <c r="L293" t="s">
        <v>2523</v>
      </c>
      <c r="M293" t="str">
        <f t="shared" si="28"/>
        <v>SI-1-0</v>
      </c>
      <c r="Q293" t="s">
        <v>2951</v>
      </c>
      <c r="R293" t="str">
        <f t="shared" si="24"/>
        <v>SC-18-1</v>
      </c>
      <c r="T293" t="s">
        <v>2716</v>
      </c>
      <c r="U293" t="str">
        <f t="shared" si="29"/>
        <v>CP-10-5</v>
      </c>
    </row>
    <row r="294" spans="1:21">
      <c r="A294" t="s">
        <v>2491</v>
      </c>
      <c r="B294" t="str">
        <f t="shared" si="25"/>
        <v>SC-7-3</v>
      </c>
      <c r="D294" t="s">
        <v>2439</v>
      </c>
      <c r="E294" t="str">
        <f t="shared" si="26"/>
        <v>PS-3-0</v>
      </c>
      <c r="L294" t="s">
        <v>2524</v>
      </c>
      <c r="M294" t="str">
        <f t="shared" si="28"/>
        <v>SI-2-0</v>
      </c>
      <c r="Q294" t="s">
        <v>2512</v>
      </c>
      <c r="R294" t="str">
        <f t="shared" si="24"/>
        <v>SC-18-0</v>
      </c>
      <c r="T294" t="s">
        <v>2717</v>
      </c>
      <c r="U294" t="str">
        <f t="shared" si="29"/>
        <v>CP-10-6</v>
      </c>
    </row>
    <row r="295" spans="1:21">
      <c r="A295" t="s">
        <v>2492</v>
      </c>
      <c r="B295" t="str">
        <f t="shared" si="25"/>
        <v>SC-7-4</v>
      </c>
      <c r="D295" t="s">
        <v>2440</v>
      </c>
      <c r="E295" t="e">
        <f t="shared" si="26"/>
        <v>#N/A</v>
      </c>
      <c r="L295" t="s">
        <v>2526</v>
      </c>
      <c r="M295" t="str">
        <f t="shared" si="28"/>
        <v>SI-2-2</v>
      </c>
      <c r="Q295" t="s">
        <v>2511</v>
      </c>
      <c r="R295" t="str">
        <f t="shared" si="24"/>
        <v>SC-17-0</v>
      </c>
      <c r="T295" t="s">
        <v>2326</v>
      </c>
      <c r="U295" t="str">
        <f t="shared" si="29"/>
        <v>IA-1-0</v>
      </c>
    </row>
    <row r="296" spans="1:21">
      <c r="A296" t="s">
        <v>2493</v>
      </c>
      <c r="B296" t="str">
        <f t="shared" si="25"/>
        <v>SC-7-5</v>
      </c>
      <c r="D296" t="s">
        <v>2441</v>
      </c>
      <c r="E296" t="str">
        <f t="shared" si="26"/>
        <v>PS-4-0</v>
      </c>
      <c r="L296" t="s">
        <v>2527</v>
      </c>
      <c r="M296" t="e">
        <f t="shared" si="28"/>
        <v>#N/A</v>
      </c>
      <c r="Q296" t="s">
        <v>2948</v>
      </c>
      <c r="R296" t="str">
        <f t="shared" si="24"/>
        <v>SC-15-4</v>
      </c>
      <c r="T296" t="s">
        <v>2327</v>
      </c>
      <c r="U296" t="str">
        <f t="shared" si="29"/>
        <v>IA-2-0</v>
      </c>
    </row>
    <row r="297" spans="1:21">
      <c r="A297" t="s">
        <v>2494</v>
      </c>
      <c r="B297" t="str">
        <f t="shared" si="25"/>
        <v>SC-7-7</v>
      </c>
      <c r="D297" t="s">
        <v>2442</v>
      </c>
      <c r="E297" t="str">
        <f t="shared" si="26"/>
        <v>PS-4-2</v>
      </c>
      <c r="L297" t="s">
        <v>2528</v>
      </c>
      <c r="M297" t="str">
        <f t="shared" si="28"/>
        <v>SI-3-0</v>
      </c>
      <c r="Q297" t="s">
        <v>2947</v>
      </c>
      <c r="R297" t="str">
        <f t="shared" si="24"/>
        <v>SC-15-3</v>
      </c>
      <c r="T297" t="s">
        <v>2328</v>
      </c>
      <c r="U297" t="str">
        <f t="shared" si="29"/>
        <v>IA-2-1</v>
      </c>
    </row>
    <row r="298" spans="1:21">
      <c r="A298" t="s">
        <v>2495</v>
      </c>
      <c r="B298" t="str">
        <f t="shared" si="25"/>
        <v>SC-7-8</v>
      </c>
      <c r="D298" t="s">
        <v>2443</v>
      </c>
      <c r="E298" t="str">
        <f t="shared" si="26"/>
        <v>PS-5-0</v>
      </c>
      <c r="L298" t="s">
        <v>2529</v>
      </c>
      <c r="M298" t="str">
        <f t="shared" si="28"/>
        <v>SI-3-1</v>
      </c>
      <c r="Q298" t="s">
        <v>2946</v>
      </c>
      <c r="R298" t="str">
        <f t="shared" si="24"/>
        <v>SC-15-2</v>
      </c>
      <c r="T298" t="s">
        <v>2329</v>
      </c>
      <c r="U298" t="str">
        <f t="shared" si="29"/>
        <v>IA-2-2</v>
      </c>
    </row>
    <row r="299" spans="1:21">
      <c r="A299" t="s">
        <v>2499</v>
      </c>
      <c r="B299" t="str">
        <f t="shared" si="25"/>
        <v>SC-7-18</v>
      </c>
      <c r="D299" t="s">
        <v>2444</v>
      </c>
      <c r="E299" t="str">
        <f t="shared" si="26"/>
        <v>PS-6-0</v>
      </c>
      <c r="L299" t="s">
        <v>2530</v>
      </c>
      <c r="M299" t="str">
        <f t="shared" si="28"/>
        <v>SI-3-2</v>
      </c>
      <c r="Q299" t="s">
        <v>2945</v>
      </c>
      <c r="R299" t="str">
        <f t="shared" si="24"/>
        <v>SC-15-1</v>
      </c>
      <c r="T299" t="s">
        <v>2330</v>
      </c>
      <c r="U299" t="str">
        <f t="shared" si="29"/>
        <v>IA-2-3</v>
      </c>
    </row>
    <row r="300" spans="1:21">
      <c r="A300" t="s">
        <v>2501</v>
      </c>
      <c r="B300" t="str">
        <f t="shared" si="25"/>
        <v>SC-7-21</v>
      </c>
      <c r="D300" t="s">
        <v>2445</v>
      </c>
      <c r="E300" t="str">
        <f t="shared" si="26"/>
        <v>PS-7-0</v>
      </c>
      <c r="L300" t="s">
        <v>2531</v>
      </c>
      <c r="M300" t="e">
        <f t="shared" si="28"/>
        <v>#N/A</v>
      </c>
      <c r="Q300" t="s">
        <v>2510</v>
      </c>
      <c r="R300" t="str">
        <f t="shared" si="24"/>
        <v>SC-15-0</v>
      </c>
      <c r="T300" t="s">
        <v>2331</v>
      </c>
      <c r="U300" t="str">
        <f t="shared" si="29"/>
        <v>IA-2-4</v>
      </c>
    </row>
    <row r="301" spans="1:21">
      <c r="A301" t="s">
        <v>2502</v>
      </c>
      <c r="B301" t="str">
        <f t="shared" si="25"/>
        <v>SC-8-0</v>
      </c>
      <c r="D301" t="s">
        <v>2446</v>
      </c>
      <c r="E301" t="str">
        <f t="shared" si="26"/>
        <v>PS-8-0</v>
      </c>
      <c r="L301" t="s">
        <v>2532</v>
      </c>
      <c r="M301" t="str">
        <f t="shared" si="28"/>
        <v>SI-4-0</v>
      </c>
      <c r="Q301" t="s">
        <v>2943</v>
      </c>
      <c r="R301" t="str">
        <f t="shared" si="24"/>
        <v>SC-13-4</v>
      </c>
      <c r="T301" t="s">
        <v>2332</v>
      </c>
      <c r="U301" t="str">
        <f t="shared" si="29"/>
        <v>IA-2-5</v>
      </c>
    </row>
    <row r="302" spans="1:21">
      <c r="A302" t="s">
        <v>2503</v>
      </c>
      <c r="B302" t="str">
        <f t="shared" si="25"/>
        <v>SC-8-1</v>
      </c>
      <c r="D302" t="s">
        <v>2447</v>
      </c>
      <c r="E302" t="str">
        <f t="shared" si="26"/>
        <v>RA-1-0</v>
      </c>
      <c r="L302" t="s">
        <v>2533</v>
      </c>
      <c r="M302" t="e">
        <f t="shared" si="28"/>
        <v>#N/A</v>
      </c>
      <c r="Q302" t="s">
        <v>2942</v>
      </c>
      <c r="R302" t="str">
        <f t="shared" si="24"/>
        <v>SC-13-3</v>
      </c>
      <c r="T302" t="s">
        <v>2721</v>
      </c>
      <c r="U302" t="str">
        <f t="shared" si="29"/>
        <v>IA-2-6</v>
      </c>
    </row>
    <row r="303" spans="1:21">
      <c r="A303" t="s">
        <v>2504</v>
      </c>
      <c r="B303" t="str">
        <f t="shared" si="25"/>
        <v>SC-10-0</v>
      </c>
      <c r="D303" t="s">
        <v>2448</v>
      </c>
      <c r="E303" t="str">
        <f t="shared" si="26"/>
        <v>RA-2-0</v>
      </c>
      <c r="L303" t="s">
        <v>2534</v>
      </c>
      <c r="M303" t="str">
        <f t="shared" si="28"/>
        <v>SI-4-2</v>
      </c>
      <c r="Q303" t="s">
        <v>2941</v>
      </c>
      <c r="R303" t="str">
        <f t="shared" si="24"/>
        <v>SC-13-2</v>
      </c>
      <c r="T303" t="s">
        <v>2722</v>
      </c>
      <c r="U303" t="str">
        <f t="shared" si="29"/>
        <v>IA-2-7</v>
      </c>
    </row>
    <row r="304" spans="1:21">
      <c r="A304" t="s">
        <v>2505</v>
      </c>
      <c r="B304" t="str">
        <f t="shared" si="25"/>
        <v>SC-12-0</v>
      </c>
      <c r="D304" t="s">
        <v>2449</v>
      </c>
      <c r="E304" t="str">
        <f t="shared" si="26"/>
        <v>RA-3-0</v>
      </c>
      <c r="L304" t="s">
        <v>2535</v>
      </c>
      <c r="M304" t="str">
        <f t="shared" si="28"/>
        <v>SI-4-4</v>
      </c>
      <c r="Q304" t="s">
        <v>2940</v>
      </c>
      <c r="R304" t="str">
        <f t="shared" si="24"/>
        <v>SC-13-1</v>
      </c>
      <c r="T304" t="s">
        <v>2333</v>
      </c>
      <c r="U304" t="str">
        <f t="shared" si="29"/>
        <v>IA-2-8</v>
      </c>
    </row>
    <row r="305" spans="1:21">
      <c r="A305" t="s">
        <v>2506</v>
      </c>
      <c r="B305" t="str">
        <f t="shared" si="25"/>
        <v>SC-12-1</v>
      </c>
      <c r="D305" t="s">
        <v>2450</v>
      </c>
      <c r="E305" t="str">
        <f t="shared" si="26"/>
        <v>RA-5-0</v>
      </c>
      <c r="L305" t="s">
        <v>2536</v>
      </c>
      <c r="M305" t="str">
        <f t="shared" si="28"/>
        <v>SI-4-5</v>
      </c>
      <c r="Q305" t="s">
        <v>2509</v>
      </c>
      <c r="R305" t="str">
        <f t="shared" si="24"/>
        <v>SC-13-0</v>
      </c>
      <c r="T305" t="s">
        <v>2334</v>
      </c>
      <c r="U305" t="str">
        <f t="shared" si="29"/>
        <v>IA-2-9</v>
      </c>
    </row>
    <row r="306" spans="1:21">
      <c r="A306" t="s">
        <v>2509</v>
      </c>
      <c r="B306" t="str">
        <f t="shared" si="25"/>
        <v>SC-13-0</v>
      </c>
      <c r="D306" t="s">
        <v>2451</v>
      </c>
      <c r="E306" t="str">
        <f t="shared" si="26"/>
        <v>RA-5-1</v>
      </c>
      <c r="L306" t="s">
        <v>2538</v>
      </c>
      <c r="M306" t="e">
        <f t="shared" si="28"/>
        <v>#N/A</v>
      </c>
      <c r="Q306" t="s">
        <v>2939</v>
      </c>
      <c r="R306" t="str">
        <f t="shared" si="24"/>
        <v>SC-12-5</v>
      </c>
      <c r="T306" t="s">
        <v>2723</v>
      </c>
      <c r="U306" t="str">
        <f t="shared" si="29"/>
        <v>IA-2-10</v>
      </c>
    </row>
    <row r="307" spans="1:21">
      <c r="A307" t="s">
        <v>2510</v>
      </c>
      <c r="B307" t="str">
        <f t="shared" si="25"/>
        <v>SC-15-0</v>
      </c>
      <c r="D307" t="s">
        <v>2452</v>
      </c>
      <c r="E307" t="str">
        <f t="shared" si="26"/>
        <v>RA-5-2</v>
      </c>
      <c r="L307" t="s">
        <v>2539</v>
      </c>
      <c r="M307" t="e">
        <f t="shared" si="28"/>
        <v>#N/A</v>
      </c>
      <c r="Q307" t="s">
        <v>2938</v>
      </c>
      <c r="R307" t="str">
        <f t="shared" si="24"/>
        <v>SC-12-4</v>
      </c>
      <c r="T307" t="s">
        <v>2335</v>
      </c>
      <c r="U307" t="str">
        <f t="shared" si="29"/>
        <v>IA-2-11</v>
      </c>
    </row>
    <row r="308" spans="1:21">
      <c r="A308" t="s">
        <v>2511</v>
      </c>
      <c r="B308" t="str">
        <f t="shared" si="25"/>
        <v>SC-17-0</v>
      </c>
      <c r="D308" t="s">
        <v>2453</v>
      </c>
      <c r="E308" t="e">
        <f t="shared" si="26"/>
        <v>#N/A</v>
      </c>
      <c r="L308" t="s">
        <v>2544</v>
      </c>
      <c r="M308" t="e">
        <f t="shared" si="28"/>
        <v>#N/A</v>
      </c>
      <c r="Q308" t="s">
        <v>2508</v>
      </c>
      <c r="R308" t="str">
        <f t="shared" si="24"/>
        <v>SC-12-3</v>
      </c>
      <c r="T308" t="s">
        <v>2336</v>
      </c>
      <c r="U308" t="str">
        <f t="shared" si="29"/>
        <v>IA-2-12</v>
      </c>
    </row>
    <row r="309" spans="1:21">
      <c r="A309" t="s">
        <v>2512</v>
      </c>
      <c r="B309" t="str">
        <f t="shared" si="25"/>
        <v>SC-18-0</v>
      </c>
      <c r="D309" t="s">
        <v>2454</v>
      </c>
      <c r="E309" t="str">
        <f t="shared" si="26"/>
        <v>RA-5-4</v>
      </c>
      <c r="L309" t="s">
        <v>2546</v>
      </c>
      <c r="M309" t="str">
        <f t="shared" si="28"/>
        <v>SI-5-0</v>
      </c>
      <c r="Q309" t="s">
        <v>2507</v>
      </c>
      <c r="R309" t="str">
        <f t="shared" si="24"/>
        <v>SC-12-2</v>
      </c>
      <c r="T309" t="s">
        <v>2724</v>
      </c>
      <c r="U309" t="str">
        <f t="shared" si="29"/>
        <v>IA-2-13</v>
      </c>
    </row>
    <row r="310" spans="1:21">
      <c r="A310" t="s">
        <v>2513</v>
      </c>
      <c r="B310" t="str">
        <f t="shared" si="25"/>
        <v>SC-19-0</v>
      </c>
      <c r="D310" t="s">
        <v>2455</v>
      </c>
      <c r="E310" t="str">
        <f t="shared" si="26"/>
        <v>RA-5-5</v>
      </c>
      <c r="L310" t="s">
        <v>2548</v>
      </c>
      <c r="M310" t="e">
        <f t="shared" si="28"/>
        <v>#N/A</v>
      </c>
      <c r="Q310" t="s">
        <v>2506</v>
      </c>
      <c r="R310" t="str">
        <f t="shared" si="24"/>
        <v>SC-12-1</v>
      </c>
      <c r="T310" t="s">
        <v>2337</v>
      </c>
      <c r="U310" t="str">
        <f t="shared" si="29"/>
        <v>IA-3-0</v>
      </c>
    </row>
    <row r="311" spans="1:21">
      <c r="A311" t="s">
        <v>2514</v>
      </c>
      <c r="B311" t="str">
        <f t="shared" si="25"/>
        <v>SC-20-0</v>
      </c>
      <c r="D311" t="s">
        <v>2456</v>
      </c>
      <c r="E311" t="e">
        <f t="shared" si="26"/>
        <v>#N/A</v>
      </c>
      <c r="L311" t="s">
        <v>2549</v>
      </c>
      <c r="M311" t="str">
        <f t="shared" si="28"/>
        <v>SI-7-0</v>
      </c>
      <c r="Q311" t="s">
        <v>2505</v>
      </c>
      <c r="R311" t="str">
        <f t="shared" si="24"/>
        <v>SC-12-0</v>
      </c>
      <c r="T311" t="s">
        <v>2725</v>
      </c>
      <c r="U311" t="str">
        <f t="shared" si="29"/>
        <v>IA-3-1</v>
      </c>
    </row>
    <row r="312" spans="1:21">
      <c r="A312" t="s">
        <v>2515</v>
      </c>
      <c r="B312" t="str">
        <f t="shared" si="25"/>
        <v>SC-21-0</v>
      </c>
      <c r="D312" t="s">
        <v>2457</v>
      </c>
      <c r="E312" t="e">
        <f t="shared" si="26"/>
        <v>#N/A</v>
      </c>
      <c r="L312" t="s">
        <v>2550</v>
      </c>
      <c r="M312" t="str">
        <f t="shared" si="28"/>
        <v>SI-7-1</v>
      </c>
      <c r="Q312" t="s">
        <v>2504</v>
      </c>
      <c r="R312" t="str">
        <f t="shared" si="24"/>
        <v>SC-10-0</v>
      </c>
      <c r="T312" t="s">
        <v>2726</v>
      </c>
      <c r="U312" t="str">
        <f t="shared" si="29"/>
        <v>IA-3-2</v>
      </c>
    </row>
    <row r="313" spans="1:21">
      <c r="A313" t="s">
        <v>2516</v>
      </c>
      <c r="B313" t="str">
        <f t="shared" si="25"/>
        <v>SC-22-0</v>
      </c>
      <c r="D313" t="s">
        <v>2458</v>
      </c>
      <c r="E313" t="e">
        <f t="shared" si="26"/>
        <v>#N/A</v>
      </c>
      <c r="L313" t="s">
        <v>2553</v>
      </c>
      <c r="M313" t="str">
        <f t="shared" si="28"/>
        <v>SI-7-7</v>
      </c>
      <c r="Q313" t="s">
        <v>2485</v>
      </c>
      <c r="R313" t="str">
        <f t="shared" si="24"/>
        <v>SC-1-0</v>
      </c>
      <c r="T313" t="s">
        <v>2727</v>
      </c>
      <c r="U313" t="str">
        <f t="shared" si="29"/>
        <v>IA-3-3</v>
      </c>
    </row>
    <row r="314" spans="1:21">
      <c r="A314" t="s">
        <v>2517</v>
      </c>
      <c r="B314" t="str">
        <f t="shared" si="25"/>
        <v>SC-23-0</v>
      </c>
      <c r="D314" t="s">
        <v>2459</v>
      </c>
      <c r="E314" t="str">
        <f t="shared" si="26"/>
        <v>SA-1-0</v>
      </c>
      <c r="L314" t="s">
        <v>2555</v>
      </c>
      <c r="M314" t="str">
        <f t="shared" si="28"/>
        <v>SI-8-0</v>
      </c>
      <c r="Q314" t="s">
        <v>2474</v>
      </c>
      <c r="R314" t="str">
        <f t="shared" si="24"/>
        <v>SA-9-5</v>
      </c>
      <c r="T314" t="s">
        <v>2728</v>
      </c>
      <c r="U314" t="str">
        <f t="shared" si="29"/>
        <v>IA-3-4</v>
      </c>
    </row>
    <row r="315" spans="1:21">
      <c r="A315" t="s">
        <v>2519</v>
      </c>
      <c r="B315" t="str">
        <f t="shared" si="25"/>
        <v>SC-24-0</v>
      </c>
      <c r="D315" t="s">
        <v>2460</v>
      </c>
      <c r="E315" t="str">
        <f t="shared" si="26"/>
        <v>SA-2-0</v>
      </c>
      <c r="L315" t="s">
        <v>2556</v>
      </c>
      <c r="M315" t="str">
        <f t="shared" si="28"/>
        <v>SI-8-1</v>
      </c>
      <c r="Q315" t="s">
        <v>2473</v>
      </c>
      <c r="R315" t="str">
        <f t="shared" si="24"/>
        <v>SA-9-4</v>
      </c>
      <c r="T315" t="s">
        <v>2338</v>
      </c>
      <c r="U315" t="str">
        <f t="shared" si="29"/>
        <v>IA-4-0</v>
      </c>
    </row>
    <row r="316" spans="1:21">
      <c r="A316" t="s">
        <v>2520</v>
      </c>
      <c r="B316" t="str">
        <f t="shared" si="25"/>
        <v>SC-28-0</v>
      </c>
      <c r="D316" t="s">
        <v>2461</v>
      </c>
      <c r="E316" t="str">
        <f t="shared" si="26"/>
        <v>SA-3-0</v>
      </c>
      <c r="L316" t="s">
        <v>2557</v>
      </c>
      <c r="M316" t="str">
        <f t="shared" si="28"/>
        <v>SI-8-2</v>
      </c>
      <c r="Q316" t="s">
        <v>2848</v>
      </c>
      <c r="R316" t="str">
        <f t="shared" si="24"/>
        <v>SA-9-3</v>
      </c>
      <c r="T316" t="s">
        <v>2729</v>
      </c>
      <c r="U316" t="str">
        <f t="shared" si="29"/>
        <v>IA-4-1</v>
      </c>
    </row>
    <row r="317" spans="1:21">
      <c r="A317" t="s">
        <v>2522</v>
      </c>
      <c r="B317" t="str">
        <f t="shared" si="25"/>
        <v>SC-39-0</v>
      </c>
      <c r="D317" t="s">
        <v>2462</v>
      </c>
      <c r="E317" t="str">
        <f t="shared" si="26"/>
        <v>SA-4-0</v>
      </c>
      <c r="L317" t="s">
        <v>2558</v>
      </c>
      <c r="M317" t="str">
        <f t="shared" si="28"/>
        <v>SI-10-0</v>
      </c>
      <c r="Q317" t="s">
        <v>2472</v>
      </c>
      <c r="R317" t="str">
        <f t="shared" si="24"/>
        <v>SA-9-2</v>
      </c>
      <c r="T317" t="s">
        <v>2730</v>
      </c>
      <c r="U317" t="str">
        <f t="shared" si="29"/>
        <v>IA-4-2</v>
      </c>
    </row>
    <row r="318" spans="1:21">
      <c r="A318" t="s">
        <v>2523</v>
      </c>
      <c r="B318" t="str">
        <f t="shared" si="25"/>
        <v>SI-1-0</v>
      </c>
      <c r="D318" t="s">
        <v>2463</v>
      </c>
      <c r="E318" t="str">
        <f t="shared" si="26"/>
        <v>SA-4-1</v>
      </c>
      <c r="L318" t="s">
        <v>2559</v>
      </c>
      <c r="M318" t="str">
        <f t="shared" si="28"/>
        <v>SI-11-0</v>
      </c>
      <c r="Q318" t="s">
        <v>2471</v>
      </c>
      <c r="R318" t="str">
        <f t="shared" si="24"/>
        <v>SA-9-1</v>
      </c>
      <c r="T318" t="s">
        <v>2731</v>
      </c>
      <c r="U318" t="str">
        <f t="shared" si="29"/>
        <v>IA-4-3</v>
      </c>
    </row>
    <row r="319" spans="1:21">
      <c r="A319" t="s">
        <v>2524</v>
      </c>
      <c r="B319" t="str">
        <f t="shared" si="25"/>
        <v>SI-2-0</v>
      </c>
      <c r="D319" t="s">
        <v>2464</v>
      </c>
      <c r="E319" t="str">
        <f t="shared" si="26"/>
        <v>SA-4-2</v>
      </c>
      <c r="L319" t="s">
        <v>2560</v>
      </c>
      <c r="M319" t="str">
        <f t="shared" si="28"/>
        <v>SI-12-0</v>
      </c>
      <c r="Q319" t="s">
        <v>2470</v>
      </c>
      <c r="R319" t="str">
        <f t="shared" si="24"/>
        <v>SA-9-0</v>
      </c>
      <c r="T319" t="s">
        <v>2339</v>
      </c>
      <c r="U319" t="str">
        <f t="shared" si="29"/>
        <v>IA-4-4</v>
      </c>
    </row>
    <row r="320" spans="1:21">
      <c r="A320" t="s">
        <v>2525</v>
      </c>
      <c r="B320" t="str">
        <f t="shared" si="25"/>
        <v>SI-2-1</v>
      </c>
      <c r="D320" t="s">
        <v>2465</v>
      </c>
      <c r="E320" t="e">
        <f t="shared" si="26"/>
        <v>#N/A</v>
      </c>
      <c r="L320" t="s">
        <v>2561</v>
      </c>
      <c r="M320" t="str">
        <f t="shared" si="28"/>
        <v>SI-16-0</v>
      </c>
      <c r="Q320" t="s">
        <v>2469</v>
      </c>
      <c r="R320" t="str">
        <f t="shared" si="24"/>
        <v>SA-8-0</v>
      </c>
      <c r="T320" t="s">
        <v>2732</v>
      </c>
      <c r="U320" t="str">
        <f t="shared" si="29"/>
        <v>IA-4-5</v>
      </c>
    </row>
    <row r="321" spans="1:21">
      <c r="A321" t="s">
        <v>2526</v>
      </c>
      <c r="B321" t="str">
        <f t="shared" si="25"/>
        <v>SI-2-2</v>
      </c>
      <c r="D321" t="s">
        <v>2466</v>
      </c>
      <c r="E321" t="str">
        <f t="shared" si="26"/>
        <v>SA-4-9</v>
      </c>
      <c r="Q321" t="s">
        <v>2845</v>
      </c>
      <c r="R321" t="str">
        <f t="shared" si="24"/>
        <v>SA-5-5</v>
      </c>
      <c r="T321" t="s">
        <v>2733</v>
      </c>
      <c r="U321" t="str">
        <f t="shared" si="29"/>
        <v>IA-4-6</v>
      </c>
    </row>
    <row r="322" spans="1:21">
      <c r="A322" t="s">
        <v>2528</v>
      </c>
      <c r="B322" t="str">
        <f t="shared" si="25"/>
        <v>SI-3-0</v>
      </c>
      <c r="D322" t="s">
        <v>2467</v>
      </c>
      <c r="E322" t="str">
        <f t="shared" si="26"/>
        <v>SA-4-10</v>
      </c>
      <c r="Q322" t="s">
        <v>2844</v>
      </c>
      <c r="R322" t="str">
        <f t="shared" ref="R322:R385" si="30">VLOOKUP(Q322,T:T,1,FALSE)</f>
        <v>SA-5-4</v>
      </c>
      <c r="T322" t="s">
        <v>2734</v>
      </c>
      <c r="U322" t="str">
        <f t="shared" si="29"/>
        <v>IA-4-7</v>
      </c>
    </row>
    <row r="323" spans="1:21">
      <c r="A323" t="s">
        <v>2529</v>
      </c>
      <c r="B323" t="str">
        <f t="shared" ref="B323:B344" si="31">VLOOKUP(A323,D:D,1,FALSE)</f>
        <v>SI-3-1</v>
      </c>
      <c r="D323" t="s">
        <v>2468</v>
      </c>
      <c r="E323" t="str">
        <f t="shared" ref="E323:E386" si="32">VLOOKUP(D323,A:A,1,FALSE)</f>
        <v>SA-5-0</v>
      </c>
      <c r="Q323" t="s">
        <v>2843</v>
      </c>
      <c r="R323" t="str">
        <f t="shared" si="30"/>
        <v>SA-5-3</v>
      </c>
      <c r="T323" t="s">
        <v>2340</v>
      </c>
      <c r="U323" t="str">
        <f t="shared" ref="U323:U386" si="33">VLOOKUP(T323,Q:Q,1,FALSE)</f>
        <v>IA-5-0</v>
      </c>
    </row>
    <row r="324" spans="1:21">
      <c r="A324" t="s">
        <v>2530</v>
      </c>
      <c r="B324" t="str">
        <f t="shared" si="31"/>
        <v>SI-3-2</v>
      </c>
      <c r="D324" t="s">
        <v>2469</v>
      </c>
      <c r="E324" t="str">
        <f t="shared" si="32"/>
        <v>SA-8-0</v>
      </c>
      <c r="Q324" t="s">
        <v>2842</v>
      </c>
      <c r="R324" t="str">
        <f t="shared" si="30"/>
        <v>SA-5-2</v>
      </c>
      <c r="T324" t="s">
        <v>2341</v>
      </c>
      <c r="U324" t="str">
        <f t="shared" si="33"/>
        <v>IA-5-1</v>
      </c>
    </row>
    <row r="325" spans="1:21">
      <c r="A325" t="s">
        <v>2532</v>
      </c>
      <c r="B325" t="str">
        <f t="shared" si="31"/>
        <v>SI-4-0</v>
      </c>
      <c r="D325" t="s">
        <v>2470</v>
      </c>
      <c r="E325" t="str">
        <f t="shared" si="32"/>
        <v>SA-9-0</v>
      </c>
      <c r="Q325" t="s">
        <v>2841</v>
      </c>
      <c r="R325" t="str">
        <f t="shared" si="30"/>
        <v>SA-5-1</v>
      </c>
      <c r="T325" t="s">
        <v>2342</v>
      </c>
      <c r="U325" t="str">
        <f t="shared" si="33"/>
        <v>IA-5-2</v>
      </c>
    </row>
    <row r="326" spans="1:21">
      <c r="A326" t="s">
        <v>2534</v>
      </c>
      <c r="B326" t="str">
        <f t="shared" si="31"/>
        <v>SI-4-2</v>
      </c>
      <c r="D326" t="s">
        <v>2471</v>
      </c>
      <c r="E326" t="e">
        <f t="shared" si="32"/>
        <v>#N/A</v>
      </c>
      <c r="Q326" t="s">
        <v>2468</v>
      </c>
      <c r="R326" t="str">
        <f t="shared" si="30"/>
        <v>SA-5-0</v>
      </c>
      <c r="T326" t="s">
        <v>2343</v>
      </c>
      <c r="U326" t="str">
        <f t="shared" si="33"/>
        <v>IA-5-3</v>
      </c>
    </row>
    <row r="327" spans="1:21">
      <c r="A327" t="s">
        <v>2535</v>
      </c>
      <c r="B327" t="str">
        <f t="shared" si="31"/>
        <v>SI-4-4</v>
      </c>
      <c r="D327" t="s">
        <v>2472</v>
      </c>
      <c r="E327" t="str">
        <f t="shared" si="32"/>
        <v>SA-9-2</v>
      </c>
      <c r="Q327" t="s">
        <v>2466</v>
      </c>
      <c r="R327" t="str">
        <f t="shared" si="30"/>
        <v>SA-4-9</v>
      </c>
      <c r="T327" t="s">
        <v>2344</v>
      </c>
      <c r="U327" t="str">
        <f t="shared" si="33"/>
        <v>IA-5-4</v>
      </c>
    </row>
    <row r="328" spans="1:21">
      <c r="A328" t="s">
        <v>2536</v>
      </c>
      <c r="B328" t="str">
        <f t="shared" si="31"/>
        <v>SI-4-5</v>
      </c>
      <c r="D328" t="s">
        <v>2473</v>
      </c>
      <c r="E328" t="e">
        <f t="shared" si="32"/>
        <v>#N/A</v>
      </c>
      <c r="Q328" t="s">
        <v>2465</v>
      </c>
      <c r="R328" t="str">
        <f t="shared" si="30"/>
        <v>SA-4-8</v>
      </c>
      <c r="T328" t="s">
        <v>2735</v>
      </c>
      <c r="U328" t="str">
        <f t="shared" si="33"/>
        <v>IA-5-5</v>
      </c>
    </row>
    <row r="329" spans="1:21">
      <c r="A329" t="s">
        <v>2546</v>
      </c>
      <c r="B329" t="str">
        <f t="shared" si="31"/>
        <v>SI-5-0</v>
      </c>
      <c r="D329" t="s">
        <v>2474</v>
      </c>
      <c r="E329" t="e">
        <f t="shared" si="32"/>
        <v>#N/A</v>
      </c>
      <c r="Q329" t="s">
        <v>2840</v>
      </c>
      <c r="R329" t="str">
        <f t="shared" si="30"/>
        <v>SA-4-7</v>
      </c>
      <c r="T329" t="s">
        <v>2345</v>
      </c>
      <c r="U329" t="str">
        <f t="shared" si="33"/>
        <v>IA-5-6</v>
      </c>
    </row>
    <row r="330" spans="1:21">
      <c r="A330" t="s">
        <v>2547</v>
      </c>
      <c r="B330" t="str">
        <f t="shared" si="31"/>
        <v>SI-5-1</v>
      </c>
      <c r="D330" t="s">
        <v>2475</v>
      </c>
      <c r="E330" t="str">
        <f t="shared" si="32"/>
        <v>SA-10-0</v>
      </c>
      <c r="Q330" t="s">
        <v>2839</v>
      </c>
      <c r="R330" t="str">
        <f t="shared" si="30"/>
        <v>SA-4-6</v>
      </c>
      <c r="T330" t="s">
        <v>2346</v>
      </c>
      <c r="U330" t="str">
        <f t="shared" si="33"/>
        <v>IA-5-7</v>
      </c>
    </row>
    <row r="331" spans="1:21">
      <c r="A331" t="s">
        <v>2548</v>
      </c>
      <c r="B331" t="str">
        <f t="shared" si="31"/>
        <v>SI-6-0</v>
      </c>
      <c r="D331" t="s">
        <v>2476</v>
      </c>
      <c r="E331" t="e">
        <f t="shared" si="32"/>
        <v>#N/A</v>
      </c>
      <c r="Q331" t="s">
        <v>2838</v>
      </c>
      <c r="R331" t="str">
        <f t="shared" si="30"/>
        <v>SA-4-5</v>
      </c>
      <c r="T331" t="s">
        <v>2347</v>
      </c>
      <c r="U331" t="str">
        <f t="shared" si="33"/>
        <v>IA-5-8</v>
      </c>
    </row>
    <row r="332" spans="1:21">
      <c r="A332" t="s">
        <v>2549</v>
      </c>
      <c r="B332" t="str">
        <f t="shared" si="31"/>
        <v>SI-7-0</v>
      </c>
      <c r="D332" t="s">
        <v>2477</v>
      </c>
      <c r="E332" t="str">
        <f t="shared" si="32"/>
        <v>SA-11-0</v>
      </c>
      <c r="Q332" t="s">
        <v>2837</v>
      </c>
      <c r="R332" t="str">
        <f t="shared" si="30"/>
        <v>SA-4-4</v>
      </c>
      <c r="T332" t="s">
        <v>2736</v>
      </c>
      <c r="U332" t="str">
        <f t="shared" si="33"/>
        <v>IA-5-9</v>
      </c>
    </row>
    <row r="333" spans="1:21">
      <c r="A333" t="s">
        <v>2550</v>
      </c>
      <c r="B333" t="str">
        <f t="shared" si="31"/>
        <v>SI-7-1</v>
      </c>
      <c r="D333" t="s">
        <v>2478</v>
      </c>
      <c r="E333" t="e">
        <f t="shared" si="32"/>
        <v>#N/A</v>
      </c>
      <c r="Q333" t="s">
        <v>2836</v>
      </c>
      <c r="R333" t="str">
        <f t="shared" si="30"/>
        <v>SA-4-3</v>
      </c>
      <c r="T333" t="s">
        <v>2737</v>
      </c>
      <c r="U333" t="str">
        <f t="shared" si="33"/>
        <v>IA-5-10</v>
      </c>
    </row>
    <row r="334" spans="1:21">
      <c r="A334" t="s">
        <v>2551</v>
      </c>
      <c r="B334" t="str">
        <f t="shared" si="31"/>
        <v>SI-7-2</v>
      </c>
      <c r="D334" t="s">
        <v>2479</v>
      </c>
      <c r="E334" t="e">
        <f t="shared" si="32"/>
        <v>#N/A</v>
      </c>
      <c r="Q334" t="s">
        <v>2464</v>
      </c>
      <c r="R334" t="str">
        <f t="shared" si="30"/>
        <v>SA-4-2</v>
      </c>
      <c r="T334" t="s">
        <v>2348</v>
      </c>
      <c r="U334" t="str">
        <f t="shared" si="33"/>
        <v>IA-5-11</v>
      </c>
    </row>
    <row r="335" spans="1:21">
      <c r="A335" t="s">
        <v>2552</v>
      </c>
      <c r="B335" t="str">
        <f t="shared" si="31"/>
        <v>SI-7-5</v>
      </c>
      <c r="D335" t="s">
        <v>2480</v>
      </c>
      <c r="E335" t="e">
        <f t="shared" si="32"/>
        <v>#N/A</v>
      </c>
      <c r="Q335" t="s">
        <v>2467</v>
      </c>
      <c r="R335" t="str">
        <f t="shared" si="30"/>
        <v>SA-4-10</v>
      </c>
      <c r="T335" t="s">
        <v>2738</v>
      </c>
      <c r="U335" t="str">
        <f t="shared" si="33"/>
        <v>IA-5-12</v>
      </c>
    </row>
    <row r="336" spans="1:21">
      <c r="A336" t="s">
        <v>2553</v>
      </c>
      <c r="B336" t="str">
        <f t="shared" si="31"/>
        <v>SI-7-7</v>
      </c>
      <c r="D336" t="s">
        <v>2481</v>
      </c>
      <c r="E336" t="str">
        <f t="shared" si="32"/>
        <v>SA-12-0</v>
      </c>
      <c r="Q336" t="s">
        <v>2463</v>
      </c>
      <c r="R336" t="str">
        <f t="shared" si="30"/>
        <v>SA-4-1</v>
      </c>
      <c r="T336" t="s">
        <v>2349</v>
      </c>
      <c r="U336" t="str">
        <f t="shared" si="33"/>
        <v>IA-5-13</v>
      </c>
    </row>
    <row r="337" spans="1:21">
      <c r="A337" t="s">
        <v>2554</v>
      </c>
      <c r="B337" t="str">
        <f t="shared" si="31"/>
        <v>SI-7-14</v>
      </c>
      <c r="D337" t="s">
        <v>2482</v>
      </c>
      <c r="E337" t="str">
        <f t="shared" si="32"/>
        <v>SA-15-0</v>
      </c>
      <c r="Q337" t="s">
        <v>2462</v>
      </c>
      <c r="R337" t="str">
        <f t="shared" si="30"/>
        <v>SA-4-0</v>
      </c>
      <c r="T337" t="s">
        <v>2739</v>
      </c>
      <c r="U337" t="str">
        <f t="shared" si="33"/>
        <v>IA-5-14</v>
      </c>
    </row>
    <row r="338" spans="1:21">
      <c r="A338" t="s">
        <v>2555</v>
      </c>
      <c r="B338" t="str">
        <f t="shared" si="31"/>
        <v>SI-8-0</v>
      </c>
      <c r="D338" t="s">
        <v>2483</v>
      </c>
      <c r="E338" t="str">
        <f t="shared" si="32"/>
        <v>SA-16-0</v>
      </c>
      <c r="Q338" t="s">
        <v>2461</v>
      </c>
      <c r="R338" t="str">
        <f t="shared" si="30"/>
        <v>SA-3-0</v>
      </c>
      <c r="T338" t="s">
        <v>2740</v>
      </c>
      <c r="U338" t="str">
        <f t="shared" si="33"/>
        <v>IA-5-15</v>
      </c>
    </row>
    <row r="339" spans="1:21">
      <c r="A339" t="s">
        <v>2556</v>
      </c>
      <c r="B339" t="str">
        <f t="shared" si="31"/>
        <v>SI-8-1</v>
      </c>
      <c r="D339" t="s">
        <v>2484</v>
      </c>
      <c r="E339" t="str">
        <f t="shared" si="32"/>
        <v>SA-17-0</v>
      </c>
      <c r="Q339" t="s">
        <v>2460</v>
      </c>
      <c r="R339" t="str">
        <f t="shared" si="30"/>
        <v>SA-2-0</v>
      </c>
      <c r="T339" t="s">
        <v>2350</v>
      </c>
      <c r="U339" t="str">
        <f t="shared" si="33"/>
        <v>IA-6-0</v>
      </c>
    </row>
    <row r="340" spans="1:21">
      <c r="A340" t="s">
        <v>2557</v>
      </c>
      <c r="B340" t="str">
        <f t="shared" si="31"/>
        <v>SI-8-2</v>
      </c>
      <c r="D340" t="s">
        <v>2485</v>
      </c>
      <c r="E340" t="str">
        <f t="shared" si="32"/>
        <v>SC-1-0</v>
      </c>
      <c r="Q340" t="s">
        <v>2894</v>
      </c>
      <c r="R340" t="str">
        <f t="shared" si="30"/>
        <v>SA-17-7</v>
      </c>
      <c r="T340" t="s">
        <v>2351</v>
      </c>
      <c r="U340" t="str">
        <f t="shared" si="33"/>
        <v>IA-7-0</v>
      </c>
    </row>
    <row r="341" spans="1:21">
      <c r="A341" t="s">
        <v>2558</v>
      </c>
      <c r="B341" t="str">
        <f t="shared" si="31"/>
        <v>SI-10-0</v>
      </c>
      <c r="D341" t="s">
        <v>2486</v>
      </c>
      <c r="E341" t="str">
        <f t="shared" si="32"/>
        <v>SC-2-0</v>
      </c>
      <c r="Q341" t="s">
        <v>2893</v>
      </c>
      <c r="R341" t="str">
        <f t="shared" si="30"/>
        <v>SA-17-6</v>
      </c>
      <c r="T341" t="s">
        <v>2352</v>
      </c>
      <c r="U341" t="str">
        <f t="shared" si="33"/>
        <v>IA-8-0</v>
      </c>
    </row>
    <row r="342" spans="1:21">
      <c r="A342" t="s">
        <v>2559</v>
      </c>
      <c r="B342" t="str">
        <f t="shared" si="31"/>
        <v>SI-11-0</v>
      </c>
      <c r="D342" t="s">
        <v>2487</v>
      </c>
      <c r="E342" t="str">
        <f t="shared" si="32"/>
        <v>SC-3-0</v>
      </c>
      <c r="Q342" t="s">
        <v>2892</v>
      </c>
      <c r="R342" t="str">
        <f t="shared" si="30"/>
        <v>SA-17-5</v>
      </c>
      <c r="T342" t="s">
        <v>2353</v>
      </c>
      <c r="U342" t="str">
        <f t="shared" si="33"/>
        <v>IA-8-1</v>
      </c>
    </row>
    <row r="343" spans="1:21">
      <c r="A343" t="s">
        <v>2560</v>
      </c>
      <c r="B343" t="str">
        <f t="shared" si="31"/>
        <v>SI-12-0</v>
      </c>
      <c r="D343" t="s">
        <v>2488</v>
      </c>
      <c r="E343" t="str">
        <f t="shared" si="32"/>
        <v>SC-4-0</v>
      </c>
      <c r="Q343" t="s">
        <v>2891</v>
      </c>
      <c r="R343" t="str">
        <f t="shared" si="30"/>
        <v>SA-17-4</v>
      </c>
      <c r="T343" t="s">
        <v>2354</v>
      </c>
      <c r="U343" t="str">
        <f t="shared" si="33"/>
        <v>IA-8-2</v>
      </c>
    </row>
    <row r="344" spans="1:21">
      <c r="A344" t="s">
        <v>2561</v>
      </c>
      <c r="B344" t="str">
        <f t="shared" si="31"/>
        <v>SI-16-0</v>
      </c>
      <c r="D344" t="s">
        <v>2489</v>
      </c>
      <c r="E344" t="str">
        <f t="shared" si="32"/>
        <v>SC-5-0</v>
      </c>
      <c r="Q344" t="s">
        <v>2890</v>
      </c>
      <c r="R344" t="str">
        <f t="shared" si="30"/>
        <v>SA-17-3</v>
      </c>
      <c r="T344" t="s">
        <v>2355</v>
      </c>
      <c r="U344" t="str">
        <f t="shared" si="33"/>
        <v>IA-8-3</v>
      </c>
    </row>
    <row r="345" spans="1:21">
      <c r="D345" t="s">
        <v>2490</v>
      </c>
      <c r="E345" t="str">
        <f t="shared" si="32"/>
        <v>SC-7-0</v>
      </c>
      <c r="Q345" t="s">
        <v>2889</v>
      </c>
      <c r="R345" t="str">
        <f t="shared" si="30"/>
        <v>SA-17-2</v>
      </c>
      <c r="T345" t="s">
        <v>2356</v>
      </c>
      <c r="U345" t="str">
        <f t="shared" si="33"/>
        <v>IA-8-4</v>
      </c>
    </row>
    <row r="346" spans="1:21">
      <c r="D346" t="s">
        <v>2491</v>
      </c>
      <c r="E346" t="str">
        <f t="shared" si="32"/>
        <v>SC-7-3</v>
      </c>
      <c r="Q346" t="s">
        <v>2888</v>
      </c>
      <c r="R346" t="str">
        <f t="shared" si="30"/>
        <v>SA-17-1</v>
      </c>
      <c r="T346" t="s">
        <v>2741</v>
      </c>
      <c r="U346" t="str">
        <f t="shared" si="33"/>
        <v>IA-8-5</v>
      </c>
    </row>
    <row r="347" spans="1:21">
      <c r="D347" t="s">
        <v>2492</v>
      </c>
      <c r="E347" t="str">
        <f t="shared" si="32"/>
        <v>SC-7-4</v>
      </c>
      <c r="Q347" t="s">
        <v>2484</v>
      </c>
      <c r="R347" t="str">
        <f t="shared" si="30"/>
        <v>SA-17-0</v>
      </c>
      <c r="T347" t="s">
        <v>2357</v>
      </c>
      <c r="U347" t="str">
        <f t="shared" si="33"/>
        <v>IR-1-0</v>
      </c>
    </row>
    <row r="348" spans="1:21">
      <c r="D348" t="s">
        <v>2493</v>
      </c>
      <c r="E348" t="str">
        <f t="shared" si="32"/>
        <v>SC-7-5</v>
      </c>
      <c r="Q348" t="s">
        <v>2483</v>
      </c>
      <c r="R348" t="str">
        <f t="shared" si="30"/>
        <v>SA-16-0</v>
      </c>
      <c r="T348" t="s">
        <v>2358</v>
      </c>
      <c r="U348" t="str">
        <f t="shared" si="33"/>
        <v>IR-2-0</v>
      </c>
    </row>
    <row r="349" spans="1:21">
      <c r="D349" t="s">
        <v>2494</v>
      </c>
      <c r="E349" t="str">
        <f t="shared" si="32"/>
        <v>SC-7-7</v>
      </c>
      <c r="Q349" t="s">
        <v>2885</v>
      </c>
      <c r="R349" t="str">
        <f t="shared" si="30"/>
        <v>SA-15-9</v>
      </c>
      <c r="T349" t="s">
        <v>2359</v>
      </c>
      <c r="U349" t="str">
        <f t="shared" si="33"/>
        <v>IR-2-1</v>
      </c>
    </row>
    <row r="350" spans="1:21">
      <c r="D350" t="s">
        <v>2495</v>
      </c>
      <c r="E350" t="str">
        <f t="shared" si="32"/>
        <v>SC-7-8</v>
      </c>
      <c r="Q350" t="s">
        <v>2884</v>
      </c>
      <c r="R350" t="str">
        <f t="shared" si="30"/>
        <v>SA-15-8</v>
      </c>
      <c r="T350" t="s">
        <v>2360</v>
      </c>
      <c r="U350" t="str">
        <f t="shared" si="33"/>
        <v>IR-2-2</v>
      </c>
    </row>
    <row r="351" spans="1:21">
      <c r="D351" t="s">
        <v>2496</v>
      </c>
      <c r="E351" t="e">
        <f t="shared" si="32"/>
        <v>#N/A</v>
      </c>
      <c r="Q351" t="s">
        <v>2883</v>
      </c>
      <c r="R351" t="str">
        <f t="shared" si="30"/>
        <v>SA-15-7</v>
      </c>
      <c r="T351" t="s">
        <v>2361</v>
      </c>
      <c r="U351" t="str">
        <f t="shared" si="33"/>
        <v>IR-3-0</v>
      </c>
    </row>
    <row r="352" spans="1:21">
      <c r="D352" t="s">
        <v>2497</v>
      </c>
      <c r="E352" t="e">
        <f t="shared" si="32"/>
        <v>#N/A</v>
      </c>
      <c r="Q352" t="s">
        <v>2882</v>
      </c>
      <c r="R352" t="str">
        <f t="shared" si="30"/>
        <v>SA-15-6</v>
      </c>
      <c r="T352" t="s">
        <v>2747</v>
      </c>
      <c r="U352" t="str">
        <f t="shared" si="33"/>
        <v>IR-3-1</v>
      </c>
    </row>
    <row r="353" spans="4:21">
      <c r="D353" t="s">
        <v>2498</v>
      </c>
      <c r="E353" t="e">
        <f t="shared" si="32"/>
        <v>#N/A</v>
      </c>
      <c r="Q353" t="s">
        <v>2881</v>
      </c>
      <c r="R353" t="str">
        <f t="shared" si="30"/>
        <v>SA-15-5</v>
      </c>
      <c r="T353" t="s">
        <v>2362</v>
      </c>
      <c r="U353" t="str">
        <f t="shared" si="33"/>
        <v>IR-3-2</v>
      </c>
    </row>
    <row r="354" spans="4:21">
      <c r="D354" t="s">
        <v>2499</v>
      </c>
      <c r="E354" t="str">
        <f t="shared" si="32"/>
        <v>SC-7-18</v>
      </c>
      <c r="Q354" t="s">
        <v>2880</v>
      </c>
      <c r="R354" t="str">
        <f t="shared" si="30"/>
        <v>SA-15-4</v>
      </c>
      <c r="T354" t="s">
        <v>2363</v>
      </c>
      <c r="U354" t="str">
        <f t="shared" si="33"/>
        <v>IR-4-0</v>
      </c>
    </row>
    <row r="355" spans="4:21">
      <c r="D355" t="s">
        <v>2500</v>
      </c>
      <c r="E355" t="e">
        <f t="shared" si="32"/>
        <v>#N/A</v>
      </c>
      <c r="Q355" t="s">
        <v>2879</v>
      </c>
      <c r="R355" t="str">
        <f t="shared" si="30"/>
        <v>SA-15-3</v>
      </c>
      <c r="T355" t="s">
        <v>2364</v>
      </c>
      <c r="U355" t="str">
        <f t="shared" si="33"/>
        <v>IR-4-1</v>
      </c>
    </row>
    <row r="356" spans="4:21">
      <c r="D356" t="s">
        <v>2501</v>
      </c>
      <c r="E356" t="str">
        <f t="shared" si="32"/>
        <v>SC-7-21</v>
      </c>
      <c r="Q356" t="s">
        <v>2878</v>
      </c>
      <c r="R356" t="str">
        <f t="shared" si="30"/>
        <v>SA-15-2</v>
      </c>
      <c r="T356" t="s">
        <v>2365</v>
      </c>
      <c r="U356" t="str">
        <f t="shared" si="33"/>
        <v>IR-4-2</v>
      </c>
    </row>
    <row r="357" spans="4:21">
      <c r="D357" t="s">
        <v>2502</v>
      </c>
      <c r="E357" t="str">
        <f t="shared" si="32"/>
        <v>SC-8-0</v>
      </c>
      <c r="Q357" t="s">
        <v>2887</v>
      </c>
      <c r="R357" t="str">
        <f t="shared" si="30"/>
        <v>SA-15-11</v>
      </c>
      <c r="T357" t="s">
        <v>2366</v>
      </c>
      <c r="U357" t="str">
        <f t="shared" si="33"/>
        <v>IR-4-3</v>
      </c>
    </row>
    <row r="358" spans="4:21">
      <c r="D358" t="s">
        <v>2503</v>
      </c>
      <c r="E358" t="str">
        <f t="shared" si="32"/>
        <v>SC-8-1</v>
      </c>
      <c r="Q358" t="s">
        <v>2886</v>
      </c>
      <c r="R358" t="str">
        <f t="shared" si="30"/>
        <v>SA-15-10</v>
      </c>
      <c r="T358" t="s">
        <v>2367</v>
      </c>
      <c r="U358" t="str">
        <f t="shared" si="33"/>
        <v>IR-4-4</v>
      </c>
    </row>
    <row r="359" spans="4:21">
      <c r="D359" t="s">
        <v>2504</v>
      </c>
      <c r="E359" t="str">
        <f t="shared" si="32"/>
        <v>SC-10-0</v>
      </c>
      <c r="Q359" t="s">
        <v>2877</v>
      </c>
      <c r="R359" t="str">
        <f t="shared" si="30"/>
        <v>SA-15-1</v>
      </c>
      <c r="T359" t="s">
        <v>2748</v>
      </c>
      <c r="U359" t="str">
        <f t="shared" si="33"/>
        <v>IR-4-5</v>
      </c>
    </row>
    <row r="360" spans="4:21">
      <c r="D360" t="s">
        <v>2505</v>
      </c>
      <c r="E360" t="str">
        <f t="shared" si="32"/>
        <v>SC-12-0</v>
      </c>
      <c r="Q360" t="s">
        <v>2482</v>
      </c>
      <c r="R360" t="str">
        <f t="shared" si="30"/>
        <v>SA-15-0</v>
      </c>
      <c r="T360" t="s">
        <v>2368</v>
      </c>
      <c r="U360" t="str">
        <f t="shared" si="33"/>
        <v>IR-4-6</v>
      </c>
    </row>
    <row r="361" spans="4:21">
      <c r="D361" t="s">
        <v>2506</v>
      </c>
      <c r="E361" t="str">
        <f t="shared" si="32"/>
        <v>SC-12-1</v>
      </c>
      <c r="Q361" t="s">
        <v>2867</v>
      </c>
      <c r="R361" t="str">
        <f t="shared" si="30"/>
        <v>SA-12-9</v>
      </c>
      <c r="T361" t="s">
        <v>2749</v>
      </c>
      <c r="U361" t="str">
        <f t="shared" si="33"/>
        <v>IR-4-7</v>
      </c>
    </row>
    <row r="362" spans="4:21">
      <c r="D362" t="s">
        <v>2507</v>
      </c>
      <c r="E362" t="e">
        <f t="shared" si="32"/>
        <v>#N/A</v>
      </c>
      <c r="Q362" t="s">
        <v>2866</v>
      </c>
      <c r="R362" t="str">
        <f t="shared" si="30"/>
        <v>SA-12-8</v>
      </c>
      <c r="T362" t="s">
        <v>2369</v>
      </c>
      <c r="U362" t="str">
        <f t="shared" si="33"/>
        <v>IR-4-8</v>
      </c>
    </row>
    <row r="363" spans="4:21">
      <c r="D363" t="s">
        <v>2508</v>
      </c>
      <c r="E363" t="e">
        <f t="shared" si="32"/>
        <v>#N/A</v>
      </c>
      <c r="Q363" t="s">
        <v>2865</v>
      </c>
      <c r="R363" t="str">
        <f t="shared" si="30"/>
        <v>SA-12-7</v>
      </c>
      <c r="T363" t="s">
        <v>2750</v>
      </c>
      <c r="U363" t="str">
        <f t="shared" si="33"/>
        <v>IR-4-9</v>
      </c>
    </row>
    <row r="364" spans="4:21">
      <c r="D364" t="s">
        <v>2509</v>
      </c>
      <c r="E364" t="str">
        <f t="shared" si="32"/>
        <v>SC-13-0</v>
      </c>
      <c r="Q364" t="s">
        <v>2864</v>
      </c>
      <c r="R364" t="str">
        <f t="shared" si="30"/>
        <v>SA-12-6</v>
      </c>
      <c r="T364" t="s">
        <v>2751</v>
      </c>
      <c r="U364" t="str">
        <f t="shared" si="33"/>
        <v>IR-4-10</v>
      </c>
    </row>
    <row r="365" spans="4:21">
      <c r="D365" t="s">
        <v>2510</v>
      </c>
      <c r="E365" t="str">
        <f t="shared" si="32"/>
        <v>SC-15-0</v>
      </c>
      <c r="Q365" t="s">
        <v>2863</v>
      </c>
      <c r="R365" t="str">
        <f t="shared" si="30"/>
        <v>SA-12-5</v>
      </c>
      <c r="T365" t="s">
        <v>2370</v>
      </c>
      <c r="U365" t="str">
        <f t="shared" si="33"/>
        <v>IR-5-0</v>
      </c>
    </row>
    <row r="366" spans="4:21">
      <c r="D366" t="s">
        <v>2511</v>
      </c>
      <c r="E366" t="str">
        <f t="shared" si="32"/>
        <v>SC-17-0</v>
      </c>
      <c r="Q366" t="s">
        <v>2862</v>
      </c>
      <c r="R366" t="str">
        <f t="shared" si="30"/>
        <v>SA-12-4</v>
      </c>
      <c r="T366" t="s">
        <v>2371</v>
      </c>
      <c r="U366" t="str">
        <f t="shared" si="33"/>
        <v>IR-5-1</v>
      </c>
    </row>
    <row r="367" spans="4:21">
      <c r="D367" t="s">
        <v>2512</v>
      </c>
      <c r="E367" t="str">
        <f t="shared" si="32"/>
        <v>SC-18-0</v>
      </c>
      <c r="Q367" t="s">
        <v>2861</v>
      </c>
      <c r="R367" t="str">
        <f t="shared" si="30"/>
        <v>SA-12-3</v>
      </c>
      <c r="T367" t="s">
        <v>2372</v>
      </c>
      <c r="U367" t="str">
        <f t="shared" si="33"/>
        <v>IR-6-0</v>
      </c>
    </row>
    <row r="368" spans="4:21">
      <c r="D368" t="s">
        <v>2513</v>
      </c>
      <c r="E368" t="str">
        <f t="shared" si="32"/>
        <v>SC-19-0</v>
      </c>
      <c r="Q368" t="s">
        <v>2860</v>
      </c>
      <c r="R368" t="str">
        <f t="shared" si="30"/>
        <v>SA-12-2</v>
      </c>
      <c r="T368" t="s">
        <v>2373</v>
      </c>
      <c r="U368" t="str">
        <f t="shared" si="33"/>
        <v>IR-6-1</v>
      </c>
    </row>
    <row r="369" spans="4:21">
      <c r="D369" t="s">
        <v>2514</v>
      </c>
      <c r="E369" t="str">
        <f t="shared" si="32"/>
        <v>SC-20-0</v>
      </c>
      <c r="Q369" t="s">
        <v>2873</v>
      </c>
      <c r="R369" t="str">
        <f t="shared" si="30"/>
        <v>SA-12-15</v>
      </c>
      <c r="T369" t="s">
        <v>2752</v>
      </c>
      <c r="U369" t="str">
        <f t="shared" si="33"/>
        <v>IR-6-2</v>
      </c>
    </row>
    <row r="370" spans="4:21">
      <c r="D370" t="s">
        <v>2515</v>
      </c>
      <c r="E370" t="str">
        <f t="shared" si="32"/>
        <v>SC-21-0</v>
      </c>
      <c r="Q370" t="s">
        <v>2872</v>
      </c>
      <c r="R370" t="str">
        <f t="shared" si="30"/>
        <v>SA-12-14</v>
      </c>
      <c r="T370" t="s">
        <v>2753</v>
      </c>
      <c r="U370" t="str">
        <f t="shared" si="33"/>
        <v>IR-6-3</v>
      </c>
    </row>
    <row r="371" spans="4:21">
      <c r="D371" t="s">
        <v>2516</v>
      </c>
      <c r="E371" t="str">
        <f t="shared" si="32"/>
        <v>SC-22-0</v>
      </c>
      <c r="Q371" t="s">
        <v>2871</v>
      </c>
      <c r="R371" t="str">
        <f t="shared" si="30"/>
        <v>SA-12-13</v>
      </c>
      <c r="T371" t="s">
        <v>2374</v>
      </c>
      <c r="U371" t="str">
        <f t="shared" si="33"/>
        <v>IR-7-0</v>
      </c>
    </row>
    <row r="372" spans="4:21">
      <c r="D372" t="s">
        <v>2517</v>
      </c>
      <c r="E372" t="str">
        <f t="shared" si="32"/>
        <v>SC-23-0</v>
      </c>
      <c r="Q372" t="s">
        <v>2870</v>
      </c>
      <c r="R372" t="str">
        <f t="shared" si="30"/>
        <v>SA-12-12</v>
      </c>
      <c r="T372" t="s">
        <v>2375</v>
      </c>
      <c r="U372" t="str">
        <f t="shared" si="33"/>
        <v>IR-7-1</v>
      </c>
    </row>
    <row r="373" spans="4:21">
      <c r="D373" t="s">
        <v>2518</v>
      </c>
      <c r="E373" t="e">
        <f t="shared" si="32"/>
        <v>#N/A</v>
      </c>
      <c r="Q373" t="s">
        <v>2869</v>
      </c>
      <c r="R373" t="str">
        <f t="shared" si="30"/>
        <v>SA-12-11</v>
      </c>
      <c r="T373" t="s">
        <v>2376</v>
      </c>
      <c r="U373" t="str">
        <f t="shared" si="33"/>
        <v>IR-7-2</v>
      </c>
    </row>
    <row r="374" spans="4:21">
      <c r="D374" t="s">
        <v>2519</v>
      </c>
      <c r="E374" t="str">
        <f t="shared" si="32"/>
        <v>SC-24-0</v>
      </c>
      <c r="Q374" t="s">
        <v>2868</v>
      </c>
      <c r="R374" t="str">
        <f t="shared" si="30"/>
        <v>SA-12-10</v>
      </c>
      <c r="T374" t="s">
        <v>2377</v>
      </c>
      <c r="U374" t="str">
        <f t="shared" si="33"/>
        <v>IR-8-0</v>
      </c>
    </row>
    <row r="375" spans="4:21">
      <c r="D375" t="s">
        <v>2520</v>
      </c>
      <c r="E375" t="str">
        <f t="shared" si="32"/>
        <v>SC-28-0</v>
      </c>
      <c r="Q375" t="s">
        <v>2859</v>
      </c>
      <c r="R375" t="str">
        <f t="shared" si="30"/>
        <v>SA-12-1</v>
      </c>
      <c r="T375" t="s">
        <v>2378</v>
      </c>
      <c r="U375" t="str">
        <f t="shared" si="33"/>
        <v>MA-1-0</v>
      </c>
    </row>
    <row r="376" spans="4:21">
      <c r="D376" t="s">
        <v>2521</v>
      </c>
      <c r="E376" t="e">
        <f t="shared" si="32"/>
        <v>#N/A</v>
      </c>
      <c r="Q376" t="s">
        <v>2481</v>
      </c>
      <c r="R376" t="str">
        <f t="shared" si="30"/>
        <v>SA-12-0</v>
      </c>
      <c r="T376" t="s">
        <v>2379</v>
      </c>
      <c r="U376" t="str">
        <f t="shared" si="33"/>
        <v>MA-2-0</v>
      </c>
    </row>
    <row r="377" spans="4:21">
      <c r="D377" t="s">
        <v>2522</v>
      </c>
      <c r="E377" t="str">
        <f t="shared" si="32"/>
        <v>SC-39-0</v>
      </c>
      <c r="Q377" t="s">
        <v>2480</v>
      </c>
      <c r="R377" t="str">
        <f t="shared" si="30"/>
        <v>SA-11-8</v>
      </c>
      <c r="T377" t="s">
        <v>2760</v>
      </c>
      <c r="U377" t="str">
        <f t="shared" si="33"/>
        <v>MA-2-1</v>
      </c>
    </row>
    <row r="378" spans="4:21">
      <c r="D378" t="s">
        <v>2523</v>
      </c>
      <c r="E378" t="str">
        <f t="shared" si="32"/>
        <v>SI-1-0</v>
      </c>
      <c r="Q378" t="s">
        <v>2858</v>
      </c>
      <c r="R378" t="str">
        <f t="shared" si="30"/>
        <v>SA-11-7</v>
      </c>
      <c r="T378" t="s">
        <v>2380</v>
      </c>
      <c r="U378" t="str">
        <f t="shared" si="33"/>
        <v>MA-2-2</v>
      </c>
    </row>
    <row r="379" spans="4:21">
      <c r="D379" t="s">
        <v>2524</v>
      </c>
      <c r="E379" t="str">
        <f t="shared" si="32"/>
        <v>SI-2-0</v>
      </c>
      <c r="Q379" t="s">
        <v>2857</v>
      </c>
      <c r="R379" t="str">
        <f t="shared" si="30"/>
        <v>SA-11-6</v>
      </c>
      <c r="T379" t="s">
        <v>2381</v>
      </c>
      <c r="U379" t="str">
        <f t="shared" si="33"/>
        <v>MA-3-0</v>
      </c>
    </row>
    <row r="380" spans="4:21">
      <c r="D380" t="s">
        <v>2525</v>
      </c>
      <c r="E380" t="str">
        <f t="shared" si="32"/>
        <v>SI-2-1</v>
      </c>
      <c r="Q380" t="s">
        <v>2856</v>
      </c>
      <c r="R380" t="str">
        <f t="shared" si="30"/>
        <v>SA-11-5</v>
      </c>
      <c r="T380" t="s">
        <v>2382</v>
      </c>
      <c r="U380" t="str">
        <f t="shared" si="33"/>
        <v>MA-3-1</v>
      </c>
    </row>
    <row r="381" spans="4:21">
      <c r="D381" t="s">
        <v>2526</v>
      </c>
      <c r="E381" t="str">
        <f t="shared" si="32"/>
        <v>SI-2-2</v>
      </c>
      <c r="Q381" t="s">
        <v>2855</v>
      </c>
      <c r="R381" t="str">
        <f t="shared" si="30"/>
        <v>SA-11-4</v>
      </c>
      <c r="T381" t="s">
        <v>2383</v>
      </c>
      <c r="U381" t="str">
        <f t="shared" si="33"/>
        <v>MA-3-2</v>
      </c>
    </row>
    <row r="382" spans="4:21">
      <c r="D382" t="s">
        <v>2527</v>
      </c>
      <c r="E382" t="e">
        <f t="shared" si="32"/>
        <v>#N/A</v>
      </c>
      <c r="Q382" t="s">
        <v>2854</v>
      </c>
      <c r="R382" t="str">
        <f t="shared" si="30"/>
        <v>SA-11-3</v>
      </c>
      <c r="T382" t="s">
        <v>2384</v>
      </c>
      <c r="U382" t="str">
        <f t="shared" si="33"/>
        <v>MA-3-3</v>
      </c>
    </row>
    <row r="383" spans="4:21">
      <c r="D383" t="s">
        <v>2528</v>
      </c>
      <c r="E383" t="str">
        <f t="shared" si="32"/>
        <v>SI-3-0</v>
      </c>
      <c r="Q383" t="s">
        <v>2479</v>
      </c>
      <c r="R383" t="str">
        <f t="shared" si="30"/>
        <v>SA-11-2</v>
      </c>
      <c r="T383" t="s">
        <v>2761</v>
      </c>
      <c r="U383" t="str">
        <f t="shared" si="33"/>
        <v>MA-3-4</v>
      </c>
    </row>
    <row r="384" spans="4:21">
      <c r="D384" t="s">
        <v>2529</v>
      </c>
      <c r="E384" t="str">
        <f t="shared" si="32"/>
        <v>SI-3-1</v>
      </c>
      <c r="Q384" t="s">
        <v>2478</v>
      </c>
      <c r="R384" t="str">
        <f t="shared" si="30"/>
        <v>SA-11-1</v>
      </c>
      <c r="T384" t="s">
        <v>2385</v>
      </c>
      <c r="U384" t="str">
        <f t="shared" si="33"/>
        <v>MA-4-0</v>
      </c>
    </row>
    <row r="385" spans="4:21">
      <c r="D385" t="s">
        <v>2530</v>
      </c>
      <c r="E385" t="str">
        <f t="shared" si="32"/>
        <v>SI-3-2</v>
      </c>
      <c r="Q385" t="s">
        <v>2477</v>
      </c>
      <c r="R385" t="str">
        <f t="shared" si="30"/>
        <v>SA-11-0</v>
      </c>
      <c r="T385" t="s">
        <v>2762</v>
      </c>
      <c r="U385" t="str">
        <f t="shared" si="33"/>
        <v>MA-4-1</v>
      </c>
    </row>
    <row r="386" spans="4:21">
      <c r="D386" t="s">
        <v>2531</v>
      </c>
      <c r="E386" t="e">
        <f t="shared" si="32"/>
        <v>#N/A</v>
      </c>
      <c r="Q386" t="s">
        <v>2853</v>
      </c>
      <c r="R386" t="str">
        <f t="shared" ref="R386:R449" si="34">VLOOKUP(Q386,T:T,1,FALSE)</f>
        <v>SA-10-6</v>
      </c>
      <c r="T386" t="s">
        <v>2386</v>
      </c>
      <c r="U386" t="str">
        <f t="shared" si="33"/>
        <v>MA-4-2</v>
      </c>
    </row>
    <row r="387" spans="4:21">
      <c r="D387" t="s">
        <v>2532</v>
      </c>
      <c r="E387" t="str">
        <f t="shared" ref="E387:E416" si="35">VLOOKUP(D387,A:A,1,FALSE)</f>
        <v>SI-4-0</v>
      </c>
      <c r="Q387" t="s">
        <v>2852</v>
      </c>
      <c r="R387" t="str">
        <f t="shared" si="34"/>
        <v>SA-10-5</v>
      </c>
      <c r="T387" t="s">
        <v>2387</v>
      </c>
      <c r="U387" t="str">
        <f t="shared" ref="U387:U450" si="36">VLOOKUP(T387,Q:Q,1,FALSE)</f>
        <v>MA-4-3</v>
      </c>
    </row>
    <row r="388" spans="4:21">
      <c r="D388" t="s">
        <v>2533</v>
      </c>
      <c r="E388" t="e">
        <f t="shared" si="35"/>
        <v>#N/A</v>
      </c>
      <c r="Q388" t="s">
        <v>2851</v>
      </c>
      <c r="R388" t="str">
        <f t="shared" si="34"/>
        <v>SA-10-4</v>
      </c>
      <c r="T388" t="s">
        <v>2763</v>
      </c>
      <c r="U388" t="str">
        <f t="shared" si="36"/>
        <v>MA-4-4</v>
      </c>
    </row>
    <row r="389" spans="4:21">
      <c r="D389" t="s">
        <v>2534</v>
      </c>
      <c r="E389" t="str">
        <f t="shared" si="35"/>
        <v>SI-4-2</v>
      </c>
      <c r="Q389" t="s">
        <v>2850</v>
      </c>
      <c r="R389" t="str">
        <f t="shared" si="34"/>
        <v>SA-10-3</v>
      </c>
      <c r="T389" t="s">
        <v>2764</v>
      </c>
      <c r="U389" t="str">
        <f t="shared" si="36"/>
        <v>MA-4-5</v>
      </c>
    </row>
    <row r="390" spans="4:21">
      <c r="D390" t="s">
        <v>2535</v>
      </c>
      <c r="E390" t="str">
        <f t="shared" si="35"/>
        <v>SI-4-4</v>
      </c>
      <c r="Q390" t="s">
        <v>2849</v>
      </c>
      <c r="R390" t="str">
        <f t="shared" si="34"/>
        <v>SA-10-2</v>
      </c>
      <c r="T390" t="s">
        <v>2388</v>
      </c>
      <c r="U390" t="str">
        <f t="shared" si="36"/>
        <v>MA-4-6</v>
      </c>
    </row>
    <row r="391" spans="4:21">
      <c r="D391" t="s">
        <v>2536</v>
      </c>
      <c r="E391" t="str">
        <f t="shared" si="35"/>
        <v>SI-4-5</v>
      </c>
      <c r="Q391" t="s">
        <v>2476</v>
      </c>
      <c r="R391" t="str">
        <f t="shared" si="34"/>
        <v>SA-10-1</v>
      </c>
      <c r="T391" t="s">
        <v>2765</v>
      </c>
      <c r="U391" t="str">
        <f t="shared" si="36"/>
        <v>MA-4-7</v>
      </c>
    </row>
    <row r="392" spans="4:21">
      <c r="D392" t="s">
        <v>2537</v>
      </c>
      <c r="E392" t="e">
        <f t="shared" si="35"/>
        <v>#N/A</v>
      </c>
      <c r="Q392" t="s">
        <v>2475</v>
      </c>
      <c r="R392" t="str">
        <f t="shared" si="34"/>
        <v>SA-10-0</v>
      </c>
      <c r="T392" t="s">
        <v>2389</v>
      </c>
      <c r="U392" t="str">
        <f t="shared" si="36"/>
        <v>MA-5-0</v>
      </c>
    </row>
    <row r="393" spans="4:21">
      <c r="D393" t="s">
        <v>2538</v>
      </c>
      <c r="E393" t="e">
        <f t="shared" si="35"/>
        <v>#N/A</v>
      </c>
      <c r="Q393" t="s">
        <v>2459</v>
      </c>
      <c r="R393" t="str">
        <f t="shared" si="34"/>
        <v>SA-1-0</v>
      </c>
      <c r="T393" t="s">
        <v>2390</v>
      </c>
      <c r="U393" t="str">
        <f t="shared" si="36"/>
        <v>MA-5-1</v>
      </c>
    </row>
    <row r="394" spans="4:21">
      <c r="D394" t="s">
        <v>2539</v>
      </c>
      <c r="E394" t="e">
        <f t="shared" si="35"/>
        <v>#N/A</v>
      </c>
      <c r="Q394" t="s">
        <v>2834</v>
      </c>
      <c r="R394" t="str">
        <f t="shared" si="34"/>
        <v>RA-5-9</v>
      </c>
      <c r="T394" t="s">
        <v>2766</v>
      </c>
      <c r="U394" t="str">
        <f t="shared" si="36"/>
        <v>MA-5-2</v>
      </c>
    </row>
    <row r="395" spans="4:21">
      <c r="D395" t="s">
        <v>2540</v>
      </c>
      <c r="E395" t="e">
        <f t="shared" si="35"/>
        <v>#N/A</v>
      </c>
      <c r="Q395" t="s">
        <v>2457</v>
      </c>
      <c r="R395" t="str">
        <f t="shared" si="34"/>
        <v>RA-5-8</v>
      </c>
      <c r="T395" t="s">
        <v>2767</v>
      </c>
      <c r="U395" t="str">
        <f t="shared" si="36"/>
        <v>MA-5-3</v>
      </c>
    </row>
    <row r="396" spans="4:21">
      <c r="D396" t="s">
        <v>2541</v>
      </c>
      <c r="E396" t="e">
        <f t="shared" si="35"/>
        <v>#N/A</v>
      </c>
      <c r="Q396" t="s">
        <v>2833</v>
      </c>
      <c r="R396" t="str">
        <f t="shared" si="34"/>
        <v>RA-5-7</v>
      </c>
      <c r="T396" t="s">
        <v>2768</v>
      </c>
      <c r="U396" t="str">
        <f t="shared" si="36"/>
        <v>MA-5-4</v>
      </c>
    </row>
    <row r="397" spans="4:21">
      <c r="D397" t="s">
        <v>2542</v>
      </c>
      <c r="E397" t="e">
        <f t="shared" si="35"/>
        <v>#N/A</v>
      </c>
      <c r="Q397" t="s">
        <v>2456</v>
      </c>
      <c r="R397" t="str">
        <f t="shared" si="34"/>
        <v>RA-5-6</v>
      </c>
      <c r="T397" t="s">
        <v>2769</v>
      </c>
      <c r="U397" t="str">
        <f t="shared" si="36"/>
        <v>MA-5-5</v>
      </c>
    </row>
    <row r="398" spans="4:21">
      <c r="D398" t="s">
        <v>2543</v>
      </c>
      <c r="E398" t="e">
        <f t="shared" si="35"/>
        <v>#N/A</v>
      </c>
      <c r="Q398" t="s">
        <v>2455</v>
      </c>
      <c r="R398" t="str">
        <f t="shared" si="34"/>
        <v>RA-5-5</v>
      </c>
      <c r="T398" t="s">
        <v>2391</v>
      </c>
      <c r="U398" t="str">
        <f t="shared" si="36"/>
        <v>MA-6-0</v>
      </c>
    </row>
    <row r="399" spans="4:21">
      <c r="D399" t="s">
        <v>2544</v>
      </c>
      <c r="E399" t="e">
        <f t="shared" si="35"/>
        <v>#N/A</v>
      </c>
      <c r="Q399" t="s">
        <v>2454</v>
      </c>
      <c r="R399" t="str">
        <f t="shared" si="34"/>
        <v>RA-5-4</v>
      </c>
      <c r="T399" t="s">
        <v>2770</v>
      </c>
      <c r="U399" t="str">
        <f t="shared" si="36"/>
        <v>MA-6-1</v>
      </c>
    </row>
    <row r="400" spans="4:21">
      <c r="D400" t="s">
        <v>2545</v>
      </c>
      <c r="E400" t="e">
        <f t="shared" si="35"/>
        <v>#N/A</v>
      </c>
      <c r="Q400" t="s">
        <v>2453</v>
      </c>
      <c r="R400" t="str">
        <f t="shared" si="34"/>
        <v>RA-5-3</v>
      </c>
      <c r="T400" t="s">
        <v>2771</v>
      </c>
      <c r="U400" t="str">
        <f t="shared" si="36"/>
        <v>MA-6-2</v>
      </c>
    </row>
    <row r="401" spans="4:21">
      <c r="D401" t="s">
        <v>2546</v>
      </c>
      <c r="E401" t="str">
        <f t="shared" si="35"/>
        <v>SI-5-0</v>
      </c>
      <c r="Q401" t="s">
        <v>2452</v>
      </c>
      <c r="R401" t="str">
        <f t="shared" si="34"/>
        <v>RA-5-2</v>
      </c>
      <c r="T401" t="s">
        <v>2772</v>
      </c>
      <c r="U401" t="str">
        <f t="shared" si="36"/>
        <v>MA-6-3</v>
      </c>
    </row>
    <row r="402" spans="4:21">
      <c r="D402" t="s">
        <v>2547</v>
      </c>
      <c r="E402" t="str">
        <f t="shared" si="35"/>
        <v>SI-5-1</v>
      </c>
      <c r="Q402" t="s">
        <v>2458</v>
      </c>
      <c r="R402" t="str">
        <f t="shared" si="34"/>
        <v>RA-5-10</v>
      </c>
      <c r="T402" t="s">
        <v>2392</v>
      </c>
      <c r="U402" t="str">
        <f t="shared" si="36"/>
        <v>MP-1-0</v>
      </c>
    </row>
    <row r="403" spans="4:21">
      <c r="D403" t="s">
        <v>2548</v>
      </c>
      <c r="E403" t="str">
        <f t="shared" si="35"/>
        <v>SI-6-0</v>
      </c>
      <c r="Q403" t="s">
        <v>2451</v>
      </c>
      <c r="R403" t="str">
        <f t="shared" si="34"/>
        <v>RA-5-1</v>
      </c>
      <c r="T403" t="s">
        <v>2393</v>
      </c>
      <c r="U403" t="str">
        <f t="shared" si="36"/>
        <v>MP-2-0</v>
      </c>
    </row>
    <row r="404" spans="4:21">
      <c r="D404" t="s">
        <v>2549</v>
      </c>
      <c r="E404" t="str">
        <f t="shared" si="35"/>
        <v>SI-7-0</v>
      </c>
      <c r="Q404" t="s">
        <v>2450</v>
      </c>
      <c r="R404" t="str">
        <f t="shared" si="34"/>
        <v>RA-5-0</v>
      </c>
      <c r="T404" t="s">
        <v>2773</v>
      </c>
      <c r="U404" t="str">
        <f t="shared" si="36"/>
        <v>MP-2-1</v>
      </c>
    </row>
    <row r="405" spans="4:21">
      <c r="D405" t="s">
        <v>2550</v>
      </c>
      <c r="E405" t="str">
        <f t="shared" si="35"/>
        <v>SI-7-1</v>
      </c>
      <c r="Q405" t="s">
        <v>2449</v>
      </c>
      <c r="R405" t="str">
        <f t="shared" si="34"/>
        <v>RA-3-0</v>
      </c>
      <c r="T405" t="s">
        <v>2774</v>
      </c>
      <c r="U405" t="str">
        <f t="shared" si="36"/>
        <v>MP-2-2</v>
      </c>
    </row>
    <row r="406" spans="4:21">
      <c r="D406" t="s">
        <v>2551</v>
      </c>
      <c r="E406" t="str">
        <f t="shared" si="35"/>
        <v>SI-7-2</v>
      </c>
      <c r="Q406" t="s">
        <v>2448</v>
      </c>
      <c r="R406" t="str">
        <f t="shared" si="34"/>
        <v>RA-2-0</v>
      </c>
      <c r="T406" t="s">
        <v>2394</v>
      </c>
      <c r="U406" t="str">
        <f t="shared" si="36"/>
        <v>MP-3-0</v>
      </c>
    </row>
    <row r="407" spans="4:21">
      <c r="D407" t="s">
        <v>2552</v>
      </c>
      <c r="E407" t="str">
        <f t="shared" si="35"/>
        <v>SI-7-5</v>
      </c>
      <c r="Q407" t="s">
        <v>2447</v>
      </c>
      <c r="R407" t="str">
        <f t="shared" si="34"/>
        <v>RA-1-0</v>
      </c>
      <c r="T407" t="s">
        <v>2395</v>
      </c>
      <c r="U407" t="str">
        <f t="shared" si="36"/>
        <v>MP-4-0</v>
      </c>
    </row>
    <row r="408" spans="4:21">
      <c r="D408" t="s">
        <v>2553</v>
      </c>
      <c r="E408" t="str">
        <f t="shared" si="35"/>
        <v>SI-7-7</v>
      </c>
      <c r="Q408" t="s">
        <v>2446</v>
      </c>
      <c r="R408" t="str">
        <f t="shared" si="34"/>
        <v>PS-8-0</v>
      </c>
      <c r="T408" t="s">
        <v>2775</v>
      </c>
      <c r="U408" t="str">
        <f t="shared" si="36"/>
        <v>MP-4-1</v>
      </c>
    </row>
    <row r="409" spans="4:21">
      <c r="D409" t="s">
        <v>2554</v>
      </c>
      <c r="E409" t="str">
        <f t="shared" si="35"/>
        <v>SI-7-14</v>
      </c>
      <c r="Q409" t="s">
        <v>2445</v>
      </c>
      <c r="R409" t="str">
        <f t="shared" si="34"/>
        <v>PS-7-0</v>
      </c>
      <c r="T409" t="s">
        <v>2776</v>
      </c>
      <c r="U409" t="str">
        <f t="shared" si="36"/>
        <v>MP-4-2</v>
      </c>
    </row>
    <row r="410" spans="4:21">
      <c r="D410" t="s">
        <v>2555</v>
      </c>
      <c r="E410" t="str">
        <f t="shared" si="35"/>
        <v>SI-8-0</v>
      </c>
      <c r="Q410" t="s">
        <v>2831</v>
      </c>
      <c r="R410" t="str">
        <f t="shared" si="34"/>
        <v>PS-6-3</v>
      </c>
      <c r="T410" t="s">
        <v>2396</v>
      </c>
      <c r="U410" t="str">
        <f t="shared" si="36"/>
        <v>MP-5-0</v>
      </c>
    </row>
    <row r="411" spans="4:21">
      <c r="D411" t="s">
        <v>2556</v>
      </c>
      <c r="E411" t="str">
        <f t="shared" si="35"/>
        <v>SI-8-1</v>
      </c>
      <c r="Q411" t="s">
        <v>2830</v>
      </c>
      <c r="R411" t="str">
        <f t="shared" si="34"/>
        <v>PS-6-2</v>
      </c>
      <c r="T411" t="s">
        <v>2777</v>
      </c>
      <c r="U411" t="str">
        <f t="shared" si="36"/>
        <v>MP-5-1</v>
      </c>
    </row>
    <row r="412" spans="4:21">
      <c r="D412" t="s">
        <v>2557</v>
      </c>
      <c r="E412" t="str">
        <f t="shared" si="35"/>
        <v>SI-8-2</v>
      </c>
      <c r="Q412" t="s">
        <v>2829</v>
      </c>
      <c r="R412" t="str">
        <f t="shared" si="34"/>
        <v>PS-6-1</v>
      </c>
      <c r="T412" t="s">
        <v>2778</v>
      </c>
      <c r="U412" t="str">
        <f t="shared" si="36"/>
        <v>MP-5-2</v>
      </c>
    </row>
    <row r="413" spans="4:21">
      <c r="D413" t="s">
        <v>2558</v>
      </c>
      <c r="E413" t="str">
        <f t="shared" si="35"/>
        <v>SI-10-0</v>
      </c>
      <c r="Q413" t="s">
        <v>2444</v>
      </c>
      <c r="R413" t="str">
        <f t="shared" si="34"/>
        <v>PS-6-0</v>
      </c>
      <c r="T413" t="s">
        <v>2779</v>
      </c>
      <c r="U413" t="str">
        <f t="shared" si="36"/>
        <v>MP-5-3</v>
      </c>
    </row>
    <row r="414" spans="4:21">
      <c r="D414" t="s">
        <v>2559</v>
      </c>
      <c r="E414" t="str">
        <f t="shared" si="35"/>
        <v>SI-11-0</v>
      </c>
      <c r="Q414" t="s">
        <v>2443</v>
      </c>
      <c r="R414" t="str">
        <f t="shared" si="34"/>
        <v>PS-5-0</v>
      </c>
      <c r="T414" t="s">
        <v>2397</v>
      </c>
      <c r="U414" t="str">
        <f t="shared" si="36"/>
        <v>MP-5-4</v>
      </c>
    </row>
    <row r="415" spans="4:21">
      <c r="D415" t="s">
        <v>2560</v>
      </c>
      <c r="E415" t="str">
        <f t="shared" si="35"/>
        <v>SI-12-0</v>
      </c>
      <c r="Q415" t="s">
        <v>2442</v>
      </c>
      <c r="R415" t="str">
        <f t="shared" si="34"/>
        <v>PS-4-2</v>
      </c>
      <c r="T415" t="s">
        <v>2398</v>
      </c>
      <c r="U415" t="str">
        <f t="shared" si="36"/>
        <v>MP-6-0</v>
      </c>
    </row>
    <row r="416" spans="4:21">
      <c r="D416" t="s">
        <v>2561</v>
      </c>
      <c r="E416" t="str">
        <f t="shared" si="35"/>
        <v>SI-16-0</v>
      </c>
      <c r="Q416" t="s">
        <v>2828</v>
      </c>
      <c r="R416" t="str">
        <f t="shared" si="34"/>
        <v>PS-4-1</v>
      </c>
      <c r="T416" t="s">
        <v>2399</v>
      </c>
      <c r="U416" t="str">
        <f t="shared" si="36"/>
        <v>MP-6-1</v>
      </c>
    </row>
    <row r="417" spans="17:21">
      <c r="Q417" t="s">
        <v>2441</v>
      </c>
      <c r="R417" t="str">
        <f t="shared" si="34"/>
        <v>PS-4-0</v>
      </c>
      <c r="T417" t="s">
        <v>2400</v>
      </c>
      <c r="U417" t="str">
        <f t="shared" si="36"/>
        <v>MP-6-2</v>
      </c>
    </row>
    <row r="418" spans="17:21">
      <c r="Q418" t="s">
        <v>2440</v>
      </c>
      <c r="R418" t="str">
        <f t="shared" si="34"/>
        <v>PS-3-3</v>
      </c>
      <c r="T418" t="s">
        <v>2401</v>
      </c>
      <c r="U418" t="str">
        <f t="shared" si="36"/>
        <v>MP-6-3</v>
      </c>
    </row>
    <row r="419" spans="17:21">
      <c r="Q419" t="s">
        <v>2827</v>
      </c>
      <c r="R419" t="str">
        <f t="shared" si="34"/>
        <v>PS-3-2</v>
      </c>
      <c r="T419" t="s">
        <v>2780</v>
      </c>
      <c r="U419" t="str">
        <f t="shared" si="36"/>
        <v>MP-6-4</v>
      </c>
    </row>
    <row r="420" spans="17:21">
      <c r="Q420" t="s">
        <v>2826</v>
      </c>
      <c r="R420" t="str">
        <f t="shared" si="34"/>
        <v>PS-3-1</v>
      </c>
      <c r="T420" t="s">
        <v>2781</v>
      </c>
      <c r="U420" t="str">
        <f t="shared" si="36"/>
        <v>MP-6-5</v>
      </c>
    </row>
    <row r="421" spans="17:21">
      <c r="Q421" t="s">
        <v>2439</v>
      </c>
      <c r="R421" t="str">
        <f t="shared" si="34"/>
        <v>PS-3-0</v>
      </c>
      <c r="T421" t="s">
        <v>2782</v>
      </c>
      <c r="U421" t="str">
        <f t="shared" si="36"/>
        <v>MP-6-6</v>
      </c>
    </row>
    <row r="422" spans="17:21">
      <c r="Q422" t="s">
        <v>2438</v>
      </c>
      <c r="R422" t="str">
        <f t="shared" si="34"/>
        <v>PS-2-0</v>
      </c>
      <c r="T422" t="s">
        <v>2783</v>
      </c>
      <c r="U422" t="str">
        <f t="shared" si="36"/>
        <v>MP-6-7</v>
      </c>
    </row>
    <row r="423" spans="17:21">
      <c r="Q423" t="s">
        <v>2437</v>
      </c>
      <c r="R423" t="str">
        <f t="shared" si="34"/>
        <v>PS-1-0</v>
      </c>
      <c r="T423" t="s">
        <v>2784</v>
      </c>
      <c r="U423" t="str">
        <f t="shared" si="36"/>
        <v>MP-6-8</v>
      </c>
    </row>
    <row r="424" spans="17:21">
      <c r="Q424" t="s">
        <v>2824</v>
      </c>
      <c r="R424" t="str">
        <f t="shared" si="34"/>
        <v>PL-8-2</v>
      </c>
      <c r="T424" t="s">
        <v>2402</v>
      </c>
      <c r="U424" t="str">
        <f t="shared" si="36"/>
        <v>MP-7-0</v>
      </c>
    </row>
    <row r="425" spans="17:21">
      <c r="Q425" t="s">
        <v>2823</v>
      </c>
      <c r="R425" t="str">
        <f t="shared" si="34"/>
        <v>PL-8-1</v>
      </c>
      <c r="T425" t="s">
        <v>2403</v>
      </c>
      <c r="U425" t="str">
        <f t="shared" si="36"/>
        <v>MP-7-1</v>
      </c>
    </row>
    <row r="426" spans="17:21">
      <c r="Q426" t="s">
        <v>2436</v>
      </c>
      <c r="R426" t="str">
        <f t="shared" si="34"/>
        <v>PL-8-0</v>
      </c>
      <c r="T426" t="s">
        <v>2785</v>
      </c>
      <c r="U426" t="str">
        <f t="shared" si="36"/>
        <v>MP-7-2</v>
      </c>
    </row>
    <row r="427" spans="17:21">
      <c r="Q427" t="s">
        <v>2435</v>
      </c>
      <c r="R427" t="str">
        <f t="shared" si="34"/>
        <v>PL-4-1</v>
      </c>
      <c r="T427" t="s">
        <v>2404</v>
      </c>
      <c r="U427" t="str">
        <f t="shared" si="36"/>
        <v>PE-1-0</v>
      </c>
    </row>
    <row r="428" spans="17:21">
      <c r="Q428" t="s">
        <v>2434</v>
      </c>
      <c r="R428" t="str">
        <f t="shared" si="34"/>
        <v>PL-4-0</v>
      </c>
      <c r="T428" t="s">
        <v>2405</v>
      </c>
      <c r="U428" t="str">
        <f t="shared" si="36"/>
        <v>PE-2-0</v>
      </c>
    </row>
    <row r="429" spans="17:21">
      <c r="Q429" t="s">
        <v>2433</v>
      </c>
      <c r="R429" t="str">
        <f t="shared" si="34"/>
        <v>PL-2-3</v>
      </c>
      <c r="T429" t="s">
        <v>2791</v>
      </c>
      <c r="U429" t="str">
        <f t="shared" si="36"/>
        <v>PE-2-1</v>
      </c>
    </row>
    <row r="430" spans="17:21">
      <c r="Q430" t="s">
        <v>2818</v>
      </c>
      <c r="R430" t="str">
        <f t="shared" si="34"/>
        <v>PL-2-2</v>
      </c>
      <c r="T430" t="s">
        <v>2792</v>
      </c>
      <c r="U430" t="str">
        <f t="shared" si="36"/>
        <v>PE-2-2</v>
      </c>
    </row>
    <row r="431" spans="17:21">
      <c r="Q431" t="s">
        <v>2817</v>
      </c>
      <c r="R431" t="str">
        <f t="shared" si="34"/>
        <v>PL-2-1</v>
      </c>
      <c r="T431" t="s">
        <v>2793</v>
      </c>
      <c r="U431" t="str">
        <f t="shared" si="36"/>
        <v>PE-2-3</v>
      </c>
    </row>
    <row r="432" spans="17:21">
      <c r="Q432" t="s">
        <v>2432</v>
      </c>
      <c r="R432" t="str">
        <f t="shared" si="34"/>
        <v>PL-2-0</v>
      </c>
      <c r="T432" t="s">
        <v>2406</v>
      </c>
      <c r="U432" t="str">
        <f t="shared" si="36"/>
        <v>PE-3-0</v>
      </c>
    </row>
    <row r="433" spans="17:21">
      <c r="Q433" t="s">
        <v>2431</v>
      </c>
      <c r="R433" t="str">
        <f t="shared" si="34"/>
        <v>PL-1-0</v>
      </c>
      <c r="T433" t="s">
        <v>2407</v>
      </c>
      <c r="U433" t="str">
        <f t="shared" si="36"/>
        <v>PE-3-1</v>
      </c>
    </row>
    <row r="434" spans="17:21">
      <c r="Q434" t="s">
        <v>2807</v>
      </c>
      <c r="R434" t="str">
        <f t="shared" si="34"/>
        <v>PE-9-2</v>
      </c>
      <c r="T434" t="s">
        <v>2794</v>
      </c>
      <c r="U434" t="str">
        <f t="shared" si="36"/>
        <v>PE-3-2</v>
      </c>
    </row>
    <row r="435" spans="17:21">
      <c r="Q435" t="s">
        <v>2806</v>
      </c>
      <c r="R435" t="str">
        <f t="shared" si="34"/>
        <v>PE-9-1</v>
      </c>
      <c r="T435" t="s">
        <v>2795</v>
      </c>
      <c r="U435" t="str">
        <f t="shared" si="36"/>
        <v>PE-3-3</v>
      </c>
    </row>
    <row r="436" spans="17:21">
      <c r="Q436" t="s">
        <v>2415</v>
      </c>
      <c r="R436" t="str">
        <f t="shared" si="34"/>
        <v>PE-9-0</v>
      </c>
      <c r="T436" t="s">
        <v>2796</v>
      </c>
      <c r="U436" t="str">
        <f t="shared" si="36"/>
        <v>PE-3-4</v>
      </c>
    </row>
    <row r="437" spans="17:21">
      <c r="Q437" t="s">
        <v>2805</v>
      </c>
      <c r="R437" t="str">
        <f t="shared" si="34"/>
        <v>PE-8-2</v>
      </c>
      <c r="T437" t="s">
        <v>2797</v>
      </c>
      <c r="U437" t="str">
        <f t="shared" si="36"/>
        <v>PE-3-5</v>
      </c>
    </row>
    <row r="438" spans="17:21">
      <c r="Q438" t="s">
        <v>2414</v>
      </c>
      <c r="R438" t="str">
        <f t="shared" si="34"/>
        <v>PE-8-1</v>
      </c>
      <c r="T438" t="s">
        <v>2798</v>
      </c>
      <c r="U438" t="str">
        <f t="shared" si="36"/>
        <v>PE-3-6</v>
      </c>
    </row>
    <row r="439" spans="17:21">
      <c r="Q439" t="s">
        <v>2413</v>
      </c>
      <c r="R439" t="str">
        <f t="shared" si="34"/>
        <v>PE-8-0</v>
      </c>
      <c r="T439" t="s">
        <v>2408</v>
      </c>
      <c r="U439" t="str">
        <f t="shared" si="36"/>
        <v>PE-4-0</v>
      </c>
    </row>
    <row r="440" spans="17:21">
      <c r="Q440" t="s">
        <v>2412</v>
      </c>
      <c r="R440" t="str">
        <f t="shared" si="34"/>
        <v>PE-6-4</v>
      </c>
      <c r="T440" t="s">
        <v>2409</v>
      </c>
      <c r="U440" t="str">
        <f t="shared" si="36"/>
        <v>PE-5-0</v>
      </c>
    </row>
    <row r="441" spans="17:21">
      <c r="Q441" t="s">
        <v>2803</v>
      </c>
      <c r="R441" t="str">
        <f t="shared" si="34"/>
        <v>PE-6-3</v>
      </c>
      <c r="T441" t="s">
        <v>2799</v>
      </c>
      <c r="U441" t="str">
        <f t="shared" si="36"/>
        <v>PE-5-1</v>
      </c>
    </row>
    <row r="442" spans="17:21">
      <c r="Q442" t="s">
        <v>2802</v>
      </c>
      <c r="R442" t="str">
        <f t="shared" si="34"/>
        <v>PE-6-2</v>
      </c>
      <c r="T442" t="s">
        <v>2800</v>
      </c>
      <c r="U442" t="str">
        <f t="shared" si="36"/>
        <v>PE-5-2</v>
      </c>
    </row>
    <row r="443" spans="17:21">
      <c r="Q443" t="s">
        <v>2411</v>
      </c>
      <c r="R443" t="str">
        <f t="shared" si="34"/>
        <v>PE-6-1</v>
      </c>
      <c r="T443" t="s">
        <v>2801</v>
      </c>
      <c r="U443" t="str">
        <f t="shared" si="36"/>
        <v>PE-5-3</v>
      </c>
    </row>
    <row r="444" spans="17:21">
      <c r="Q444" t="s">
        <v>2410</v>
      </c>
      <c r="R444" t="str">
        <f t="shared" si="34"/>
        <v>PE-6-0</v>
      </c>
      <c r="T444" t="s">
        <v>2410</v>
      </c>
      <c r="U444" t="str">
        <f t="shared" si="36"/>
        <v>PE-6-0</v>
      </c>
    </row>
    <row r="445" spans="17:21">
      <c r="Q445" t="s">
        <v>2801</v>
      </c>
      <c r="R445" t="str">
        <f t="shared" si="34"/>
        <v>PE-5-3</v>
      </c>
      <c r="T445" t="s">
        <v>2411</v>
      </c>
      <c r="U445" t="str">
        <f t="shared" si="36"/>
        <v>PE-6-1</v>
      </c>
    </row>
    <row r="446" spans="17:21">
      <c r="Q446" t="s">
        <v>2800</v>
      </c>
      <c r="R446" t="str">
        <f t="shared" si="34"/>
        <v>PE-5-2</v>
      </c>
      <c r="T446" t="s">
        <v>2802</v>
      </c>
      <c r="U446" t="str">
        <f t="shared" si="36"/>
        <v>PE-6-2</v>
      </c>
    </row>
    <row r="447" spans="17:21">
      <c r="Q447" t="s">
        <v>2799</v>
      </c>
      <c r="R447" t="str">
        <f t="shared" si="34"/>
        <v>PE-5-1</v>
      </c>
      <c r="T447" t="s">
        <v>2803</v>
      </c>
      <c r="U447" t="str">
        <f t="shared" si="36"/>
        <v>PE-6-3</v>
      </c>
    </row>
    <row r="448" spans="17:21">
      <c r="Q448" t="s">
        <v>2409</v>
      </c>
      <c r="R448" t="str">
        <f t="shared" si="34"/>
        <v>PE-5-0</v>
      </c>
      <c r="T448" t="s">
        <v>2412</v>
      </c>
      <c r="U448" t="str">
        <f t="shared" si="36"/>
        <v>PE-6-4</v>
      </c>
    </row>
    <row r="449" spans="17:21">
      <c r="Q449" t="s">
        <v>2408</v>
      </c>
      <c r="R449" t="str">
        <f t="shared" si="34"/>
        <v>PE-4-0</v>
      </c>
      <c r="T449" t="s">
        <v>2413</v>
      </c>
      <c r="U449" t="str">
        <f t="shared" si="36"/>
        <v>PE-8-0</v>
      </c>
    </row>
    <row r="450" spans="17:21">
      <c r="Q450" t="s">
        <v>2798</v>
      </c>
      <c r="R450" t="str">
        <f t="shared" ref="R450:R513" si="37">VLOOKUP(Q450,T:T,1,FALSE)</f>
        <v>PE-3-6</v>
      </c>
      <c r="T450" t="s">
        <v>2414</v>
      </c>
      <c r="U450" t="str">
        <f t="shared" si="36"/>
        <v>PE-8-1</v>
      </c>
    </row>
    <row r="451" spans="17:21">
      <c r="Q451" t="s">
        <v>2797</v>
      </c>
      <c r="R451" t="str">
        <f t="shared" si="37"/>
        <v>PE-3-5</v>
      </c>
      <c r="T451" t="s">
        <v>2805</v>
      </c>
      <c r="U451" t="str">
        <f t="shared" ref="U451:U514" si="38">VLOOKUP(T451,Q:Q,1,FALSE)</f>
        <v>PE-8-2</v>
      </c>
    </row>
    <row r="452" spans="17:21">
      <c r="Q452" t="s">
        <v>2796</v>
      </c>
      <c r="R452" t="str">
        <f t="shared" si="37"/>
        <v>PE-3-4</v>
      </c>
      <c r="T452" t="s">
        <v>2415</v>
      </c>
      <c r="U452" t="str">
        <f t="shared" si="38"/>
        <v>PE-9-0</v>
      </c>
    </row>
    <row r="453" spans="17:21">
      <c r="Q453" t="s">
        <v>2795</v>
      </c>
      <c r="R453" t="str">
        <f t="shared" si="37"/>
        <v>PE-3-3</v>
      </c>
      <c r="T453" t="s">
        <v>2806</v>
      </c>
      <c r="U453" t="str">
        <f t="shared" si="38"/>
        <v>PE-9-1</v>
      </c>
    </row>
    <row r="454" spans="17:21">
      <c r="Q454" t="s">
        <v>2794</v>
      </c>
      <c r="R454" t="str">
        <f t="shared" si="37"/>
        <v>PE-3-2</v>
      </c>
      <c r="T454" t="s">
        <v>2807</v>
      </c>
      <c r="U454" t="str">
        <f t="shared" si="38"/>
        <v>PE-9-2</v>
      </c>
    </row>
    <row r="455" spans="17:21">
      <c r="Q455" t="s">
        <v>2407</v>
      </c>
      <c r="R455" t="str">
        <f t="shared" si="37"/>
        <v>PE-3-1</v>
      </c>
      <c r="T455" t="s">
        <v>2416</v>
      </c>
      <c r="U455" t="str">
        <f t="shared" si="38"/>
        <v>PE-10-0</v>
      </c>
    </row>
    <row r="456" spans="17:21">
      <c r="Q456" t="s">
        <v>2406</v>
      </c>
      <c r="R456" t="str">
        <f t="shared" si="37"/>
        <v>PE-3-0</v>
      </c>
      <c r="T456" t="s">
        <v>2808</v>
      </c>
      <c r="U456" t="str">
        <f t="shared" si="38"/>
        <v>PE-10-1</v>
      </c>
    </row>
    <row r="457" spans="17:21">
      <c r="Q457" t="s">
        <v>2793</v>
      </c>
      <c r="R457" t="str">
        <f t="shared" si="37"/>
        <v>PE-2-3</v>
      </c>
      <c r="T457" t="s">
        <v>2417</v>
      </c>
      <c r="U457" t="str">
        <f t="shared" si="38"/>
        <v>PE-11-0</v>
      </c>
    </row>
    <row r="458" spans="17:21">
      <c r="Q458" t="s">
        <v>2792</v>
      </c>
      <c r="R458" t="str">
        <f t="shared" si="37"/>
        <v>PE-2-2</v>
      </c>
      <c r="T458" t="s">
        <v>2418</v>
      </c>
      <c r="U458" t="str">
        <f t="shared" si="38"/>
        <v>PE-11-1</v>
      </c>
    </row>
    <row r="459" spans="17:21">
      <c r="Q459" t="s">
        <v>2791</v>
      </c>
      <c r="R459" t="str">
        <f t="shared" si="37"/>
        <v>PE-2-1</v>
      </c>
      <c r="T459" t="s">
        <v>2809</v>
      </c>
      <c r="U459" t="str">
        <f t="shared" si="38"/>
        <v>PE-11-2</v>
      </c>
    </row>
    <row r="460" spans="17:21">
      <c r="Q460" t="s">
        <v>2405</v>
      </c>
      <c r="R460" t="str">
        <f t="shared" si="37"/>
        <v>PE-2-0</v>
      </c>
      <c r="T460" t="s">
        <v>2419</v>
      </c>
      <c r="U460" t="str">
        <f t="shared" si="38"/>
        <v>PE-12-0</v>
      </c>
    </row>
    <row r="461" spans="17:21">
      <c r="Q461" t="s">
        <v>2813</v>
      </c>
      <c r="R461" t="str">
        <f t="shared" si="37"/>
        <v>PE-18-1</v>
      </c>
      <c r="T461" t="s">
        <v>2810</v>
      </c>
      <c r="U461" t="str">
        <f t="shared" si="38"/>
        <v>PE-12-1</v>
      </c>
    </row>
    <row r="462" spans="17:21">
      <c r="Q462" t="s">
        <v>2430</v>
      </c>
      <c r="R462" t="str">
        <f t="shared" si="37"/>
        <v>PE-18-0</v>
      </c>
      <c r="T462" t="s">
        <v>2420</v>
      </c>
      <c r="U462" t="str">
        <f t="shared" si="38"/>
        <v>PE-13-0</v>
      </c>
    </row>
    <row r="463" spans="17:21">
      <c r="Q463" t="s">
        <v>2429</v>
      </c>
      <c r="R463" t="str">
        <f t="shared" si="37"/>
        <v>PE-17-0</v>
      </c>
      <c r="T463" t="s">
        <v>2421</v>
      </c>
      <c r="U463" t="str">
        <f t="shared" si="38"/>
        <v>PE-13-1</v>
      </c>
    </row>
    <row r="464" spans="17:21">
      <c r="Q464" t="s">
        <v>2428</v>
      </c>
      <c r="R464" t="str">
        <f t="shared" si="37"/>
        <v>PE-16-0</v>
      </c>
      <c r="T464" t="s">
        <v>2422</v>
      </c>
      <c r="U464" t="str">
        <f t="shared" si="38"/>
        <v>PE-13-2</v>
      </c>
    </row>
    <row r="465" spans="17:21">
      <c r="Q465" t="s">
        <v>2427</v>
      </c>
      <c r="R465" t="str">
        <f t="shared" si="37"/>
        <v>PE-15-1</v>
      </c>
      <c r="T465" t="s">
        <v>2423</v>
      </c>
      <c r="U465" t="str">
        <f t="shared" si="38"/>
        <v>PE-13-3</v>
      </c>
    </row>
    <row r="466" spans="17:21">
      <c r="Q466" t="s">
        <v>2426</v>
      </c>
      <c r="R466" t="str">
        <f t="shared" si="37"/>
        <v>PE-15-0</v>
      </c>
      <c r="T466" t="s">
        <v>2811</v>
      </c>
      <c r="U466" t="str">
        <f t="shared" si="38"/>
        <v>PE-13-4</v>
      </c>
    </row>
    <row r="467" spans="17:21">
      <c r="Q467" t="s">
        <v>2425</v>
      </c>
      <c r="R467" t="str">
        <f t="shared" si="37"/>
        <v>PE-14-2</v>
      </c>
      <c r="T467" t="s">
        <v>2424</v>
      </c>
      <c r="U467" t="str">
        <f t="shared" si="38"/>
        <v>PE-14-0</v>
      </c>
    </row>
    <row r="468" spans="17:21">
      <c r="Q468" t="s">
        <v>2812</v>
      </c>
      <c r="R468" t="str">
        <f t="shared" si="37"/>
        <v>PE-14-1</v>
      </c>
      <c r="T468" t="s">
        <v>2812</v>
      </c>
      <c r="U468" t="str">
        <f t="shared" si="38"/>
        <v>PE-14-1</v>
      </c>
    </row>
    <row r="469" spans="17:21">
      <c r="Q469" t="s">
        <v>2424</v>
      </c>
      <c r="R469" t="str">
        <f t="shared" si="37"/>
        <v>PE-14-0</v>
      </c>
      <c r="T469" t="s">
        <v>2425</v>
      </c>
      <c r="U469" t="str">
        <f t="shared" si="38"/>
        <v>PE-14-2</v>
      </c>
    </row>
    <row r="470" spans="17:21">
      <c r="Q470" t="s">
        <v>2811</v>
      </c>
      <c r="R470" t="str">
        <f t="shared" si="37"/>
        <v>PE-13-4</v>
      </c>
      <c r="T470" t="s">
        <v>2426</v>
      </c>
      <c r="U470" t="str">
        <f t="shared" si="38"/>
        <v>PE-15-0</v>
      </c>
    </row>
    <row r="471" spans="17:21">
      <c r="Q471" t="s">
        <v>2423</v>
      </c>
      <c r="R471" t="str">
        <f t="shared" si="37"/>
        <v>PE-13-3</v>
      </c>
      <c r="T471" t="s">
        <v>2427</v>
      </c>
      <c r="U471" t="str">
        <f t="shared" si="38"/>
        <v>PE-15-1</v>
      </c>
    </row>
    <row r="472" spans="17:21">
      <c r="Q472" t="s">
        <v>2422</v>
      </c>
      <c r="R472" t="str">
        <f t="shared" si="37"/>
        <v>PE-13-2</v>
      </c>
      <c r="T472" t="s">
        <v>2428</v>
      </c>
      <c r="U472" t="str">
        <f t="shared" si="38"/>
        <v>PE-16-0</v>
      </c>
    </row>
    <row r="473" spans="17:21">
      <c r="Q473" t="s">
        <v>2421</v>
      </c>
      <c r="R473" t="str">
        <f t="shared" si="37"/>
        <v>PE-13-1</v>
      </c>
      <c r="T473" t="s">
        <v>2429</v>
      </c>
      <c r="U473" t="str">
        <f t="shared" si="38"/>
        <v>PE-17-0</v>
      </c>
    </row>
    <row r="474" spans="17:21">
      <c r="Q474" t="s">
        <v>2420</v>
      </c>
      <c r="R474" t="str">
        <f t="shared" si="37"/>
        <v>PE-13-0</v>
      </c>
      <c r="T474" t="s">
        <v>2430</v>
      </c>
      <c r="U474" t="str">
        <f t="shared" si="38"/>
        <v>PE-18-0</v>
      </c>
    </row>
    <row r="475" spans="17:21">
      <c r="Q475" t="s">
        <v>2810</v>
      </c>
      <c r="R475" t="str">
        <f t="shared" si="37"/>
        <v>PE-12-1</v>
      </c>
      <c r="T475" t="s">
        <v>2813</v>
      </c>
      <c r="U475" t="str">
        <f t="shared" si="38"/>
        <v>PE-18-1</v>
      </c>
    </row>
    <row r="476" spans="17:21">
      <c r="Q476" t="s">
        <v>2419</v>
      </c>
      <c r="R476" t="str">
        <f t="shared" si="37"/>
        <v>PE-12-0</v>
      </c>
      <c r="T476" t="s">
        <v>2431</v>
      </c>
      <c r="U476" t="str">
        <f t="shared" si="38"/>
        <v>PL-1-0</v>
      </c>
    </row>
    <row r="477" spans="17:21">
      <c r="Q477" t="s">
        <v>2809</v>
      </c>
      <c r="R477" t="str">
        <f t="shared" si="37"/>
        <v>PE-11-2</v>
      </c>
      <c r="T477" t="s">
        <v>2432</v>
      </c>
      <c r="U477" t="str">
        <f t="shared" si="38"/>
        <v>PL-2-0</v>
      </c>
    </row>
    <row r="478" spans="17:21">
      <c r="Q478" t="s">
        <v>2418</v>
      </c>
      <c r="R478" t="str">
        <f t="shared" si="37"/>
        <v>PE-11-1</v>
      </c>
      <c r="T478" t="s">
        <v>2817</v>
      </c>
      <c r="U478" t="str">
        <f t="shared" si="38"/>
        <v>PL-2-1</v>
      </c>
    </row>
    <row r="479" spans="17:21">
      <c r="Q479" t="s">
        <v>2417</v>
      </c>
      <c r="R479" t="str">
        <f t="shared" si="37"/>
        <v>PE-11-0</v>
      </c>
      <c r="T479" t="s">
        <v>2818</v>
      </c>
      <c r="U479" t="str">
        <f t="shared" si="38"/>
        <v>PL-2-2</v>
      </c>
    </row>
    <row r="480" spans="17:21">
      <c r="Q480" t="s">
        <v>2808</v>
      </c>
      <c r="R480" t="str">
        <f t="shared" si="37"/>
        <v>PE-10-1</v>
      </c>
      <c r="T480" t="s">
        <v>2433</v>
      </c>
      <c r="U480" t="str">
        <f t="shared" si="38"/>
        <v>PL-2-3</v>
      </c>
    </row>
    <row r="481" spans="17:21">
      <c r="Q481" t="s">
        <v>2416</v>
      </c>
      <c r="R481" t="str">
        <f t="shared" si="37"/>
        <v>PE-10-0</v>
      </c>
      <c r="T481" t="s">
        <v>2434</v>
      </c>
      <c r="U481" t="str">
        <f t="shared" si="38"/>
        <v>PL-4-0</v>
      </c>
    </row>
    <row r="482" spans="17:21">
      <c r="Q482" t="s">
        <v>2404</v>
      </c>
      <c r="R482" t="str">
        <f t="shared" si="37"/>
        <v>PE-1-0</v>
      </c>
      <c r="T482" t="s">
        <v>2435</v>
      </c>
      <c r="U482" t="str">
        <f t="shared" si="38"/>
        <v>PL-4-1</v>
      </c>
    </row>
    <row r="483" spans="17:21">
      <c r="Q483" t="s">
        <v>2785</v>
      </c>
      <c r="R483" t="str">
        <f t="shared" si="37"/>
        <v>MP-7-2</v>
      </c>
      <c r="T483" t="s">
        <v>2436</v>
      </c>
      <c r="U483" t="str">
        <f t="shared" si="38"/>
        <v>PL-8-0</v>
      </c>
    </row>
    <row r="484" spans="17:21">
      <c r="Q484" t="s">
        <v>2403</v>
      </c>
      <c r="R484" t="str">
        <f t="shared" si="37"/>
        <v>MP-7-1</v>
      </c>
      <c r="T484" t="s">
        <v>2823</v>
      </c>
      <c r="U484" t="str">
        <f t="shared" si="38"/>
        <v>PL-8-1</v>
      </c>
    </row>
    <row r="485" spans="17:21">
      <c r="Q485" t="s">
        <v>2402</v>
      </c>
      <c r="R485" t="str">
        <f t="shared" si="37"/>
        <v>MP-7-0</v>
      </c>
      <c r="T485" t="s">
        <v>2824</v>
      </c>
      <c r="U485" t="str">
        <f t="shared" si="38"/>
        <v>PL-8-2</v>
      </c>
    </row>
    <row r="486" spans="17:21">
      <c r="Q486" t="s">
        <v>2784</v>
      </c>
      <c r="R486" t="str">
        <f t="shared" si="37"/>
        <v>MP-6-8</v>
      </c>
      <c r="T486" t="s">
        <v>2437</v>
      </c>
      <c r="U486" t="str">
        <f t="shared" si="38"/>
        <v>PS-1-0</v>
      </c>
    </row>
    <row r="487" spans="17:21">
      <c r="Q487" t="s">
        <v>2783</v>
      </c>
      <c r="R487" t="str">
        <f t="shared" si="37"/>
        <v>MP-6-7</v>
      </c>
      <c r="T487" t="s">
        <v>2438</v>
      </c>
      <c r="U487" t="str">
        <f t="shared" si="38"/>
        <v>PS-2-0</v>
      </c>
    </row>
    <row r="488" spans="17:21">
      <c r="Q488" t="s">
        <v>2782</v>
      </c>
      <c r="R488" t="str">
        <f t="shared" si="37"/>
        <v>MP-6-6</v>
      </c>
      <c r="T488" t="s">
        <v>2439</v>
      </c>
      <c r="U488" t="str">
        <f t="shared" si="38"/>
        <v>PS-3-0</v>
      </c>
    </row>
    <row r="489" spans="17:21">
      <c r="Q489" t="s">
        <v>2781</v>
      </c>
      <c r="R489" t="str">
        <f t="shared" si="37"/>
        <v>MP-6-5</v>
      </c>
      <c r="T489" t="s">
        <v>2826</v>
      </c>
      <c r="U489" t="str">
        <f t="shared" si="38"/>
        <v>PS-3-1</v>
      </c>
    </row>
    <row r="490" spans="17:21">
      <c r="Q490" t="s">
        <v>2780</v>
      </c>
      <c r="R490" t="str">
        <f t="shared" si="37"/>
        <v>MP-6-4</v>
      </c>
      <c r="T490" t="s">
        <v>2827</v>
      </c>
      <c r="U490" t="str">
        <f t="shared" si="38"/>
        <v>PS-3-2</v>
      </c>
    </row>
    <row r="491" spans="17:21">
      <c r="Q491" t="s">
        <v>2401</v>
      </c>
      <c r="R491" t="str">
        <f t="shared" si="37"/>
        <v>MP-6-3</v>
      </c>
      <c r="T491" t="s">
        <v>2440</v>
      </c>
      <c r="U491" t="str">
        <f t="shared" si="38"/>
        <v>PS-3-3</v>
      </c>
    </row>
    <row r="492" spans="17:21">
      <c r="Q492" t="s">
        <v>2400</v>
      </c>
      <c r="R492" t="str">
        <f t="shared" si="37"/>
        <v>MP-6-2</v>
      </c>
      <c r="T492" t="s">
        <v>2441</v>
      </c>
      <c r="U492" t="str">
        <f t="shared" si="38"/>
        <v>PS-4-0</v>
      </c>
    </row>
    <row r="493" spans="17:21">
      <c r="Q493" t="s">
        <v>2399</v>
      </c>
      <c r="R493" t="str">
        <f t="shared" si="37"/>
        <v>MP-6-1</v>
      </c>
      <c r="T493" t="s">
        <v>2828</v>
      </c>
      <c r="U493" t="str">
        <f t="shared" si="38"/>
        <v>PS-4-1</v>
      </c>
    </row>
    <row r="494" spans="17:21">
      <c r="Q494" t="s">
        <v>2398</v>
      </c>
      <c r="R494" t="str">
        <f t="shared" si="37"/>
        <v>MP-6-0</v>
      </c>
      <c r="T494" t="s">
        <v>2442</v>
      </c>
      <c r="U494" t="str">
        <f t="shared" si="38"/>
        <v>PS-4-2</v>
      </c>
    </row>
    <row r="495" spans="17:21">
      <c r="Q495" t="s">
        <v>2397</v>
      </c>
      <c r="R495" t="str">
        <f t="shared" si="37"/>
        <v>MP-5-4</v>
      </c>
      <c r="T495" t="s">
        <v>2443</v>
      </c>
      <c r="U495" t="str">
        <f t="shared" si="38"/>
        <v>PS-5-0</v>
      </c>
    </row>
    <row r="496" spans="17:21">
      <c r="Q496" t="s">
        <v>2779</v>
      </c>
      <c r="R496" t="str">
        <f t="shared" si="37"/>
        <v>MP-5-3</v>
      </c>
      <c r="T496" t="s">
        <v>2444</v>
      </c>
      <c r="U496" t="str">
        <f t="shared" si="38"/>
        <v>PS-6-0</v>
      </c>
    </row>
    <row r="497" spans="17:21">
      <c r="Q497" t="s">
        <v>2778</v>
      </c>
      <c r="R497" t="str">
        <f t="shared" si="37"/>
        <v>MP-5-2</v>
      </c>
      <c r="T497" t="s">
        <v>2829</v>
      </c>
      <c r="U497" t="str">
        <f t="shared" si="38"/>
        <v>PS-6-1</v>
      </c>
    </row>
    <row r="498" spans="17:21">
      <c r="Q498" t="s">
        <v>2777</v>
      </c>
      <c r="R498" t="str">
        <f t="shared" si="37"/>
        <v>MP-5-1</v>
      </c>
      <c r="T498" t="s">
        <v>2830</v>
      </c>
      <c r="U498" t="str">
        <f t="shared" si="38"/>
        <v>PS-6-2</v>
      </c>
    </row>
    <row r="499" spans="17:21">
      <c r="Q499" t="s">
        <v>2396</v>
      </c>
      <c r="R499" t="str">
        <f t="shared" si="37"/>
        <v>MP-5-0</v>
      </c>
      <c r="T499" t="s">
        <v>2831</v>
      </c>
      <c r="U499" t="str">
        <f t="shared" si="38"/>
        <v>PS-6-3</v>
      </c>
    </row>
    <row r="500" spans="17:21">
      <c r="Q500" t="s">
        <v>2776</v>
      </c>
      <c r="R500" t="str">
        <f t="shared" si="37"/>
        <v>MP-4-2</v>
      </c>
      <c r="T500" t="s">
        <v>2445</v>
      </c>
      <c r="U500" t="str">
        <f t="shared" si="38"/>
        <v>PS-7-0</v>
      </c>
    </row>
    <row r="501" spans="17:21">
      <c r="Q501" t="s">
        <v>2775</v>
      </c>
      <c r="R501" t="str">
        <f t="shared" si="37"/>
        <v>MP-4-1</v>
      </c>
      <c r="T501" t="s">
        <v>2446</v>
      </c>
      <c r="U501" t="str">
        <f t="shared" si="38"/>
        <v>PS-8-0</v>
      </c>
    </row>
    <row r="502" spans="17:21">
      <c r="Q502" t="s">
        <v>2395</v>
      </c>
      <c r="R502" t="str">
        <f t="shared" si="37"/>
        <v>MP-4-0</v>
      </c>
      <c r="T502" t="s">
        <v>2447</v>
      </c>
      <c r="U502" t="str">
        <f t="shared" si="38"/>
        <v>RA-1-0</v>
      </c>
    </row>
    <row r="503" spans="17:21">
      <c r="Q503" t="s">
        <v>2394</v>
      </c>
      <c r="R503" t="str">
        <f t="shared" si="37"/>
        <v>MP-3-0</v>
      </c>
      <c r="T503" t="s">
        <v>2448</v>
      </c>
      <c r="U503" t="str">
        <f t="shared" si="38"/>
        <v>RA-2-0</v>
      </c>
    </row>
    <row r="504" spans="17:21">
      <c r="Q504" t="s">
        <v>2774</v>
      </c>
      <c r="R504" t="str">
        <f t="shared" si="37"/>
        <v>MP-2-2</v>
      </c>
      <c r="T504" t="s">
        <v>2449</v>
      </c>
      <c r="U504" t="str">
        <f t="shared" si="38"/>
        <v>RA-3-0</v>
      </c>
    </row>
    <row r="505" spans="17:21">
      <c r="Q505" t="s">
        <v>2773</v>
      </c>
      <c r="R505" t="str">
        <f t="shared" si="37"/>
        <v>MP-2-1</v>
      </c>
      <c r="T505" t="s">
        <v>2450</v>
      </c>
      <c r="U505" t="str">
        <f t="shared" si="38"/>
        <v>RA-5-0</v>
      </c>
    </row>
    <row r="506" spans="17:21">
      <c r="Q506" t="s">
        <v>2393</v>
      </c>
      <c r="R506" t="str">
        <f t="shared" si="37"/>
        <v>MP-2-0</v>
      </c>
      <c r="T506" t="s">
        <v>2451</v>
      </c>
      <c r="U506" t="str">
        <f t="shared" si="38"/>
        <v>RA-5-1</v>
      </c>
    </row>
    <row r="507" spans="17:21">
      <c r="Q507" t="s">
        <v>2392</v>
      </c>
      <c r="R507" t="str">
        <f t="shared" si="37"/>
        <v>MP-1-0</v>
      </c>
      <c r="T507" t="s">
        <v>2452</v>
      </c>
      <c r="U507" t="str">
        <f t="shared" si="38"/>
        <v>RA-5-2</v>
      </c>
    </row>
    <row r="508" spans="17:21">
      <c r="Q508" t="s">
        <v>2772</v>
      </c>
      <c r="R508" t="str">
        <f t="shared" si="37"/>
        <v>MA-6-3</v>
      </c>
      <c r="T508" t="s">
        <v>2453</v>
      </c>
      <c r="U508" t="str">
        <f t="shared" si="38"/>
        <v>RA-5-3</v>
      </c>
    </row>
    <row r="509" spans="17:21">
      <c r="Q509" t="s">
        <v>2771</v>
      </c>
      <c r="R509" t="str">
        <f t="shared" si="37"/>
        <v>MA-6-2</v>
      </c>
      <c r="T509" t="s">
        <v>2454</v>
      </c>
      <c r="U509" t="str">
        <f t="shared" si="38"/>
        <v>RA-5-4</v>
      </c>
    </row>
    <row r="510" spans="17:21">
      <c r="Q510" t="s">
        <v>2770</v>
      </c>
      <c r="R510" t="str">
        <f t="shared" si="37"/>
        <v>MA-6-1</v>
      </c>
      <c r="T510" t="s">
        <v>2455</v>
      </c>
      <c r="U510" t="str">
        <f t="shared" si="38"/>
        <v>RA-5-5</v>
      </c>
    </row>
    <row r="511" spans="17:21">
      <c r="Q511" t="s">
        <v>2391</v>
      </c>
      <c r="R511" t="str">
        <f t="shared" si="37"/>
        <v>MA-6-0</v>
      </c>
      <c r="T511" t="s">
        <v>2456</v>
      </c>
      <c r="U511" t="str">
        <f t="shared" si="38"/>
        <v>RA-5-6</v>
      </c>
    </row>
    <row r="512" spans="17:21">
      <c r="Q512" t="s">
        <v>2769</v>
      </c>
      <c r="R512" t="str">
        <f t="shared" si="37"/>
        <v>MA-5-5</v>
      </c>
      <c r="T512" t="s">
        <v>2833</v>
      </c>
      <c r="U512" t="str">
        <f t="shared" si="38"/>
        <v>RA-5-7</v>
      </c>
    </row>
    <row r="513" spans="17:21">
      <c r="Q513" t="s">
        <v>2768</v>
      </c>
      <c r="R513" t="str">
        <f t="shared" si="37"/>
        <v>MA-5-4</v>
      </c>
      <c r="T513" t="s">
        <v>2457</v>
      </c>
      <c r="U513" t="str">
        <f t="shared" si="38"/>
        <v>RA-5-8</v>
      </c>
    </row>
    <row r="514" spans="17:21">
      <c r="Q514" t="s">
        <v>2767</v>
      </c>
      <c r="R514" t="str">
        <f t="shared" ref="R514:R577" si="39">VLOOKUP(Q514,T:T,1,FALSE)</f>
        <v>MA-5-3</v>
      </c>
      <c r="T514" t="s">
        <v>2834</v>
      </c>
      <c r="U514" t="str">
        <f t="shared" si="38"/>
        <v>RA-5-9</v>
      </c>
    </row>
    <row r="515" spans="17:21">
      <c r="Q515" t="s">
        <v>2766</v>
      </c>
      <c r="R515" t="str">
        <f t="shared" si="39"/>
        <v>MA-5-2</v>
      </c>
      <c r="T515" t="s">
        <v>2458</v>
      </c>
      <c r="U515" t="str">
        <f t="shared" ref="U515:U578" si="40">VLOOKUP(T515,Q:Q,1,FALSE)</f>
        <v>RA-5-10</v>
      </c>
    </row>
    <row r="516" spans="17:21">
      <c r="Q516" t="s">
        <v>2390</v>
      </c>
      <c r="R516" t="str">
        <f t="shared" si="39"/>
        <v>MA-5-1</v>
      </c>
      <c r="T516" t="s">
        <v>2459</v>
      </c>
      <c r="U516" t="str">
        <f t="shared" si="40"/>
        <v>SA-1-0</v>
      </c>
    </row>
    <row r="517" spans="17:21">
      <c r="Q517" t="s">
        <v>2389</v>
      </c>
      <c r="R517" t="str">
        <f t="shared" si="39"/>
        <v>MA-5-0</v>
      </c>
      <c r="T517" t="s">
        <v>2460</v>
      </c>
      <c r="U517" t="str">
        <f t="shared" si="40"/>
        <v>SA-2-0</v>
      </c>
    </row>
    <row r="518" spans="17:21">
      <c r="Q518" t="s">
        <v>2765</v>
      </c>
      <c r="R518" t="str">
        <f t="shared" si="39"/>
        <v>MA-4-7</v>
      </c>
      <c r="T518" t="s">
        <v>2461</v>
      </c>
      <c r="U518" t="str">
        <f t="shared" si="40"/>
        <v>SA-3-0</v>
      </c>
    </row>
    <row r="519" spans="17:21">
      <c r="Q519" t="s">
        <v>2388</v>
      </c>
      <c r="R519" t="str">
        <f t="shared" si="39"/>
        <v>MA-4-6</v>
      </c>
      <c r="T519" t="s">
        <v>2462</v>
      </c>
      <c r="U519" t="str">
        <f t="shared" si="40"/>
        <v>SA-4-0</v>
      </c>
    </row>
    <row r="520" spans="17:21">
      <c r="Q520" t="s">
        <v>2764</v>
      </c>
      <c r="R520" t="str">
        <f t="shared" si="39"/>
        <v>MA-4-5</v>
      </c>
      <c r="T520" t="s">
        <v>2463</v>
      </c>
      <c r="U520" t="str">
        <f t="shared" si="40"/>
        <v>SA-4-1</v>
      </c>
    </row>
    <row r="521" spans="17:21">
      <c r="Q521" t="s">
        <v>2763</v>
      </c>
      <c r="R521" t="str">
        <f t="shared" si="39"/>
        <v>MA-4-4</v>
      </c>
      <c r="T521" t="s">
        <v>2464</v>
      </c>
      <c r="U521" t="str">
        <f t="shared" si="40"/>
        <v>SA-4-2</v>
      </c>
    </row>
    <row r="522" spans="17:21">
      <c r="Q522" t="s">
        <v>2387</v>
      </c>
      <c r="R522" t="str">
        <f t="shared" si="39"/>
        <v>MA-4-3</v>
      </c>
      <c r="T522" t="s">
        <v>2836</v>
      </c>
      <c r="U522" t="str">
        <f t="shared" si="40"/>
        <v>SA-4-3</v>
      </c>
    </row>
    <row r="523" spans="17:21">
      <c r="Q523" t="s">
        <v>2386</v>
      </c>
      <c r="R523" t="str">
        <f t="shared" si="39"/>
        <v>MA-4-2</v>
      </c>
      <c r="T523" t="s">
        <v>2837</v>
      </c>
      <c r="U523" t="str">
        <f t="shared" si="40"/>
        <v>SA-4-4</v>
      </c>
    </row>
    <row r="524" spans="17:21">
      <c r="Q524" t="s">
        <v>2762</v>
      </c>
      <c r="R524" t="str">
        <f t="shared" si="39"/>
        <v>MA-4-1</v>
      </c>
      <c r="T524" t="s">
        <v>2838</v>
      </c>
      <c r="U524" t="str">
        <f t="shared" si="40"/>
        <v>SA-4-5</v>
      </c>
    </row>
    <row r="525" spans="17:21">
      <c r="Q525" t="s">
        <v>2385</v>
      </c>
      <c r="R525" t="str">
        <f t="shared" si="39"/>
        <v>MA-4-0</v>
      </c>
      <c r="T525" t="s">
        <v>2839</v>
      </c>
      <c r="U525" t="str">
        <f t="shared" si="40"/>
        <v>SA-4-6</v>
      </c>
    </row>
    <row r="526" spans="17:21">
      <c r="Q526" t="s">
        <v>2761</v>
      </c>
      <c r="R526" t="str">
        <f t="shared" si="39"/>
        <v>MA-3-4</v>
      </c>
      <c r="T526" t="s">
        <v>2840</v>
      </c>
      <c r="U526" t="str">
        <f t="shared" si="40"/>
        <v>SA-4-7</v>
      </c>
    </row>
    <row r="527" spans="17:21">
      <c r="Q527" t="s">
        <v>2384</v>
      </c>
      <c r="R527" t="str">
        <f t="shared" si="39"/>
        <v>MA-3-3</v>
      </c>
      <c r="T527" t="s">
        <v>2465</v>
      </c>
      <c r="U527" t="str">
        <f t="shared" si="40"/>
        <v>SA-4-8</v>
      </c>
    </row>
    <row r="528" spans="17:21">
      <c r="Q528" t="s">
        <v>2383</v>
      </c>
      <c r="R528" t="str">
        <f t="shared" si="39"/>
        <v>MA-3-2</v>
      </c>
      <c r="T528" t="s">
        <v>2466</v>
      </c>
      <c r="U528" t="str">
        <f t="shared" si="40"/>
        <v>SA-4-9</v>
      </c>
    </row>
    <row r="529" spans="17:21">
      <c r="Q529" t="s">
        <v>2382</v>
      </c>
      <c r="R529" t="str">
        <f t="shared" si="39"/>
        <v>MA-3-1</v>
      </c>
      <c r="T529" t="s">
        <v>2467</v>
      </c>
      <c r="U529" t="str">
        <f t="shared" si="40"/>
        <v>SA-4-10</v>
      </c>
    </row>
    <row r="530" spans="17:21">
      <c r="Q530" t="s">
        <v>2381</v>
      </c>
      <c r="R530" t="str">
        <f t="shared" si="39"/>
        <v>MA-3-0</v>
      </c>
      <c r="T530" t="s">
        <v>2468</v>
      </c>
      <c r="U530" t="str">
        <f t="shared" si="40"/>
        <v>SA-5-0</v>
      </c>
    </row>
    <row r="531" spans="17:21">
      <c r="Q531" t="s">
        <v>2380</v>
      </c>
      <c r="R531" t="str">
        <f t="shared" si="39"/>
        <v>MA-2-2</v>
      </c>
      <c r="T531" t="s">
        <v>2841</v>
      </c>
      <c r="U531" t="str">
        <f t="shared" si="40"/>
        <v>SA-5-1</v>
      </c>
    </row>
    <row r="532" spans="17:21">
      <c r="Q532" t="s">
        <v>2760</v>
      </c>
      <c r="R532" t="str">
        <f t="shared" si="39"/>
        <v>MA-2-1</v>
      </c>
      <c r="T532" t="s">
        <v>2842</v>
      </c>
      <c r="U532" t="str">
        <f t="shared" si="40"/>
        <v>SA-5-2</v>
      </c>
    </row>
    <row r="533" spans="17:21">
      <c r="Q533" t="s">
        <v>2379</v>
      </c>
      <c r="R533" t="str">
        <f t="shared" si="39"/>
        <v>MA-2-0</v>
      </c>
      <c r="T533" t="s">
        <v>2843</v>
      </c>
      <c r="U533" t="str">
        <f t="shared" si="40"/>
        <v>SA-5-3</v>
      </c>
    </row>
    <row r="534" spans="17:21">
      <c r="Q534" t="s">
        <v>2378</v>
      </c>
      <c r="R534" t="str">
        <f t="shared" si="39"/>
        <v>MA-1-0</v>
      </c>
      <c r="T534" t="s">
        <v>2844</v>
      </c>
      <c r="U534" t="str">
        <f t="shared" si="40"/>
        <v>SA-5-4</v>
      </c>
    </row>
    <row r="535" spans="17:21">
      <c r="Q535" t="s">
        <v>2377</v>
      </c>
      <c r="R535" t="str">
        <f t="shared" si="39"/>
        <v>IR-8-0</v>
      </c>
      <c r="T535" t="s">
        <v>2845</v>
      </c>
      <c r="U535" t="str">
        <f t="shared" si="40"/>
        <v>SA-5-5</v>
      </c>
    </row>
    <row r="536" spans="17:21">
      <c r="Q536" t="s">
        <v>2376</v>
      </c>
      <c r="R536" t="str">
        <f t="shared" si="39"/>
        <v>IR-7-2</v>
      </c>
      <c r="T536" t="s">
        <v>2469</v>
      </c>
      <c r="U536" t="str">
        <f t="shared" si="40"/>
        <v>SA-8-0</v>
      </c>
    </row>
    <row r="537" spans="17:21">
      <c r="Q537" t="s">
        <v>2375</v>
      </c>
      <c r="R537" t="str">
        <f t="shared" si="39"/>
        <v>IR-7-1</v>
      </c>
      <c r="T537" t="s">
        <v>2470</v>
      </c>
      <c r="U537" t="str">
        <f t="shared" si="40"/>
        <v>SA-9-0</v>
      </c>
    </row>
    <row r="538" spans="17:21">
      <c r="Q538" t="s">
        <v>2374</v>
      </c>
      <c r="R538" t="str">
        <f t="shared" si="39"/>
        <v>IR-7-0</v>
      </c>
      <c r="T538" t="s">
        <v>2471</v>
      </c>
      <c r="U538" t="str">
        <f t="shared" si="40"/>
        <v>SA-9-1</v>
      </c>
    </row>
    <row r="539" spans="17:21">
      <c r="Q539" t="s">
        <v>2753</v>
      </c>
      <c r="R539" t="str">
        <f t="shared" si="39"/>
        <v>IR-6-3</v>
      </c>
      <c r="T539" t="s">
        <v>2472</v>
      </c>
      <c r="U539" t="str">
        <f t="shared" si="40"/>
        <v>SA-9-2</v>
      </c>
    </row>
    <row r="540" spans="17:21">
      <c r="Q540" t="s">
        <v>2752</v>
      </c>
      <c r="R540" t="str">
        <f t="shared" si="39"/>
        <v>IR-6-2</v>
      </c>
      <c r="T540" t="s">
        <v>2848</v>
      </c>
      <c r="U540" t="str">
        <f t="shared" si="40"/>
        <v>SA-9-3</v>
      </c>
    </row>
    <row r="541" spans="17:21">
      <c r="Q541" t="s">
        <v>2373</v>
      </c>
      <c r="R541" t="str">
        <f t="shared" si="39"/>
        <v>IR-6-1</v>
      </c>
      <c r="T541" t="s">
        <v>2473</v>
      </c>
      <c r="U541" t="str">
        <f t="shared" si="40"/>
        <v>SA-9-4</v>
      </c>
    </row>
    <row r="542" spans="17:21">
      <c r="Q542" t="s">
        <v>2372</v>
      </c>
      <c r="R542" t="str">
        <f t="shared" si="39"/>
        <v>IR-6-0</v>
      </c>
      <c r="T542" t="s">
        <v>2474</v>
      </c>
      <c r="U542" t="str">
        <f t="shared" si="40"/>
        <v>SA-9-5</v>
      </c>
    </row>
    <row r="543" spans="17:21">
      <c r="Q543" t="s">
        <v>2371</v>
      </c>
      <c r="R543" t="str">
        <f t="shared" si="39"/>
        <v>IR-5-1</v>
      </c>
      <c r="T543" t="s">
        <v>2475</v>
      </c>
      <c r="U543" t="str">
        <f t="shared" si="40"/>
        <v>SA-10-0</v>
      </c>
    </row>
    <row r="544" spans="17:21">
      <c r="Q544" t="s">
        <v>2370</v>
      </c>
      <c r="R544" t="str">
        <f t="shared" si="39"/>
        <v>IR-5-0</v>
      </c>
      <c r="T544" t="s">
        <v>2476</v>
      </c>
      <c r="U544" t="str">
        <f t="shared" si="40"/>
        <v>SA-10-1</v>
      </c>
    </row>
    <row r="545" spans="17:21">
      <c r="Q545" t="s">
        <v>2750</v>
      </c>
      <c r="R545" t="str">
        <f t="shared" si="39"/>
        <v>IR-4-9</v>
      </c>
      <c r="T545" t="s">
        <v>2849</v>
      </c>
      <c r="U545" t="str">
        <f t="shared" si="40"/>
        <v>SA-10-2</v>
      </c>
    </row>
    <row r="546" spans="17:21">
      <c r="Q546" t="s">
        <v>2369</v>
      </c>
      <c r="R546" t="str">
        <f t="shared" si="39"/>
        <v>IR-4-8</v>
      </c>
      <c r="T546" t="s">
        <v>2850</v>
      </c>
      <c r="U546" t="str">
        <f t="shared" si="40"/>
        <v>SA-10-3</v>
      </c>
    </row>
    <row r="547" spans="17:21">
      <c r="Q547" t="s">
        <v>2749</v>
      </c>
      <c r="R547" t="str">
        <f t="shared" si="39"/>
        <v>IR-4-7</v>
      </c>
      <c r="T547" t="s">
        <v>2851</v>
      </c>
      <c r="U547" t="str">
        <f t="shared" si="40"/>
        <v>SA-10-4</v>
      </c>
    </row>
    <row r="548" spans="17:21">
      <c r="Q548" t="s">
        <v>2368</v>
      </c>
      <c r="R548" t="str">
        <f t="shared" si="39"/>
        <v>IR-4-6</v>
      </c>
      <c r="T548" t="s">
        <v>2852</v>
      </c>
      <c r="U548" t="str">
        <f t="shared" si="40"/>
        <v>SA-10-5</v>
      </c>
    </row>
    <row r="549" spans="17:21">
      <c r="Q549" t="s">
        <v>2748</v>
      </c>
      <c r="R549" t="str">
        <f t="shared" si="39"/>
        <v>IR-4-5</v>
      </c>
      <c r="T549" t="s">
        <v>2853</v>
      </c>
      <c r="U549" t="str">
        <f t="shared" si="40"/>
        <v>SA-10-6</v>
      </c>
    </row>
    <row r="550" spans="17:21">
      <c r="Q550" t="s">
        <v>2367</v>
      </c>
      <c r="R550" t="str">
        <f t="shared" si="39"/>
        <v>IR-4-4</v>
      </c>
      <c r="T550" t="s">
        <v>2477</v>
      </c>
      <c r="U550" t="str">
        <f t="shared" si="40"/>
        <v>SA-11-0</v>
      </c>
    </row>
    <row r="551" spans="17:21">
      <c r="Q551" t="s">
        <v>2366</v>
      </c>
      <c r="R551" t="str">
        <f t="shared" si="39"/>
        <v>IR-4-3</v>
      </c>
      <c r="T551" t="s">
        <v>2478</v>
      </c>
      <c r="U551" t="str">
        <f t="shared" si="40"/>
        <v>SA-11-1</v>
      </c>
    </row>
    <row r="552" spans="17:21">
      <c r="Q552" t="s">
        <v>2365</v>
      </c>
      <c r="R552" t="str">
        <f t="shared" si="39"/>
        <v>IR-4-2</v>
      </c>
      <c r="T552" t="s">
        <v>2479</v>
      </c>
      <c r="U552" t="str">
        <f t="shared" si="40"/>
        <v>SA-11-2</v>
      </c>
    </row>
    <row r="553" spans="17:21">
      <c r="Q553" t="s">
        <v>2751</v>
      </c>
      <c r="R553" t="str">
        <f t="shared" si="39"/>
        <v>IR-4-10</v>
      </c>
      <c r="T553" t="s">
        <v>2854</v>
      </c>
      <c r="U553" t="str">
        <f t="shared" si="40"/>
        <v>SA-11-3</v>
      </c>
    </row>
    <row r="554" spans="17:21">
      <c r="Q554" t="s">
        <v>2364</v>
      </c>
      <c r="R554" t="str">
        <f t="shared" si="39"/>
        <v>IR-4-1</v>
      </c>
      <c r="T554" t="s">
        <v>2855</v>
      </c>
      <c r="U554" t="str">
        <f t="shared" si="40"/>
        <v>SA-11-4</v>
      </c>
    </row>
    <row r="555" spans="17:21">
      <c r="Q555" t="s">
        <v>2363</v>
      </c>
      <c r="R555" t="str">
        <f t="shared" si="39"/>
        <v>IR-4-0</v>
      </c>
      <c r="T555" t="s">
        <v>2856</v>
      </c>
      <c r="U555" t="str">
        <f t="shared" si="40"/>
        <v>SA-11-5</v>
      </c>
    </row>
    <row r="556" spans="17:21">
      <c r="Q556" t="s">
        <v>2362</v>
      </c>
      <c r="R556" t="str">
        <f t="shared" si="39"/>
        <v>IR-3-2</v>
      </c>
      <c r="T556" t="s">
        <v>2857</v>
      </c>
      <c r="U556" t="str">
        <f t="shared" si="40"/>
        <v>SA-11-6</v>
      </c>
    </row>
    <row r="557" spans="17:21">
      <c r="Q557" t="s">
        <v>2747</v>
      </c>
      <c r="R557" t="str">
        <f t="shared" si="39"/>
        <v>IR-3-1</v>
      </c>
      <c r="T557" t="s">
        <v>2858</v>
      </c>
      <c r="U557" t="str">
        <f t="shared" si="40"/>
        <v>SA-11-7</v>
      </c>
    </row>
    <row r="558" spans="17:21">
      <c r="Q558" t="s">
        <v>2361</v>
      </c>
      <c r="R558" t="str">
        <f t="shared" si="39"/>
        <v>IR-3-0</v>
      </c>
      <c r="T558" t="s">
        <v>2480</v>
      </c>
      <c r="U558" t="str">
        <f t="shared" si="40"/>
        <v>SA-11-8</v>
      </c>
    </row>
    <row r="559" spans="17:21">
      <c r="Q559" t="s">
        <v>2360</v>
      </c>
      <c r="R559" t="str">
        <f t="shared" si="39"/>
        <v>IR-2-2</v>
      </c>
      <c r="T559" t="s">
        <v>2481</v>
      </c>
      <c r="U559" t="str">
        <f t="shared" si="40"/>
        <v>SA-12-0</v>
      </c>
    </row>
    <row r="560" spans="17:21">
      <c r="Q560" t="s">
        <v>2359</v>
      </c>
      <c r="R560" t="str">
        <f t="shared" si="39"/>
        <v>IR-2-1</v>
      </c>
      <c r="T560" t="s">
        <v>2859</v>
      </c>
      <c r="U560" t="str">
        <f t="shared" si="40"/>
        <v>SA-12-1</v>
      </c>
    </row>
    <row r="561" spans="17:21">
      <c r="Q561" t="s">
        <v>2358</v>
      </c>
      <c r="R561" t="str">
        <f t="shared" si="39"/>
        <v>IR-2-0</v>
      </c>
      <c r="T561" t="s">
        <v>2860</v>
      </c>
      <c r="U561" t="str">
        <f t="shared" si="40"/>
        <v>SA-12-2</v>
      </c>
    </row>
    <row r="562" spans="17:21">
      <c r="Q562" t="s">
        <v>2357</v>
      </c>
      <c r="R562" t="str">
        <f t="shared" si="39"/>
        <v>IR-1-0</v>
      </c>
      <c r="T562" t="s">
        <v>2861</v>
      </c>
      <c r="U562" t="str">
        <f t="shared" si="40"/>
        <v>SA-12-3</v>
      </c>
    </row>
    <row r="563" spans="17:21">
      <c r="Q563" t="s">
        <v>2741</v>
      </c>
      <c r="R563" t="str">
        <f t="shared" si="39"/>
        <v>IA-8-5</v>
      </c>
      <c r="T563" t="s">
        <v>2862</v>
      </c>
      <c r="U563" t="str">
        <f t="shared" si="40"/>
        <v>SA-12-4</v>
      </c>
    </row>
    <row r="564" spans="17:21">
      <c r="Q564" t="s">
        <v>2356</v>
      </c>
      <c r="R564" t="str">
        <f t="shared" si="39"/>
        <v>IA-8-4</v>
      </c>
      <c r="T564" t="s">
        <v>2863</v>
      </c>
      <c r="U564" t="str">
        <f t="shared" si="40"/>
        <v>SA-12-5</v>
      </c>
    </row>
    <row r="565" spans="17:21">
      <c r="Q565" t="s">
        <v>2355</v>
      </c>
      <c r="R565" t="str">
        <f t="shared" si="39"/>
        <v>IA-8-3</v>
      </c>
      <c r="T565" t="s">
        <v>2864</v>
      </c>
      <c r="U565" t="str">
        <f t="shared" si="40"/>
        <v>SA-12-6</v>
      </c>
    </row>
    <row r="566" spans="17:21">
      <c r="Q566" t="s">
        <v>2354</v>
      </c>
      <c r="R566" t="str">
        <f t="shared" si="39"/>
        <v>IA-8-2</v>
      </c>
      <c r="T566" t="s">
        <v>2865</v>
      </c>
      <c r="U566" t="str">
        <f t="shared" si="40"/>
        <v>SA-12-7</v>
      </c>
    </row>
    <row r="567" spans="17:21">
      <c r="Q567" t="s">
        <v>2353</v>
      </c>
      <c r="R567" t="str">
        <f t="shared" si="39"/>
        <v>IA-8-1</v>
      </c>
      <c r="T567" t="s">
        <v>2866</v>
      </c>
      <c r="U567" t="str">
        <f t="shared" si="40"/>
        <v>SA-12-8</v>
      </c>
    </row>
    <row r="568" spans="17:21">
      <c r="Q568" t="s">
        <v>2352</v>
      </c>
      <c r="R568" t="str">
        <f t="shared" si="39"/>
        <v>IA-8-0</v>
      </c>
      <c r="T568" t="s">
        <v>2867</v>
      </c>
      <c r="U568" t="str">
        <f t="shared" si="40"/>
        <v>SA-12-9</v>
      </c>
    </row>
    <row r="569" spans="17:21">
      <c r="Q569" t="s">
        <v>2351</v>
      </c>
      <c r="R569" t="str">
        <f t="shared" si="39"/>
        <v>IA-7-0</v>
      </c>
      <c r="T569" t="s">
        <v>2868</v>
      </c>
      <c r="U569" t="str">
        <f t="shared" si="40"/>
        <v>SA-12-10</v>
      </c>
    </row>
    <row r="570" spans="17:21">
      <c r="Q570" t="s">
        <v>2350</v>
      </c>
      <c r="R570" t="str">
        <f t="shared" si="39"/>
        <v>IA-6-0</v>
      </c>
      <c r="T570" t="s">
        <v>2869</v>
      </c>
      <c r="U570" t="str">
        <f t="shared" si="40"/>
        <v>SA-12-11</v>
      </c>
    </row>
    <row r="571" spans="17:21">
      <c r="Q571" t="s">
        <v>2736</v>
      </c>
      <c r="R571" t="str">
        <f t="shared" si="39"/>
        <v>IA-5-9</v>
      </c>
      <c r="T571" t="s">
        <v>2870</v>
      </c>
      <c r="U571" t="str">
        <f t="shared" si="40"/>
        <v>SA-12-12</v>
      </c>
    </row>
    <row r="572" spans="17:21">
      <c r="Q572" t="s">
        <v>2347</v>
      </c>
      <c r="R572" t="str">
        <f t="shared" si="39"/>
        <v>IA-5-8</v>
      </c>
      <c r="T572" t="s">
        <v>2871</v>
      </c>
      <c r="U572" t="str">
        <f t="shared" si="40"/>
        <v>SA-12-13</v>
      </c>
    </row>
    <row r="573" spans="17:21">
      <c r="Q573" t="s">
        <v>2346</v>
      </c>
      <c r="R573" t="str">
        <f t="shared" si="39"/>
        <v>IA-5-7</v>
      </c>
      <c r="T573" t="s">
        <v>2872</v>
      </c>
      <c r="U573" t="str">
        <f t="shared" si="40"/>
        <v>SA-12-14</v>
      </c>
    </row>
    <row r="574" spans="17:21">
      <c r="Q574" t="s">
        <v>2345</v>
      </c>
      <c r="R574" t="str">
        <f t="shared" si="39"/>
        <v>IA-5-6</v>
      </c>
      <c r="T574" t="s">
        <v>2873</v>
      </c>
      <c r="U574" t="str">
        <f t="shared" si="40"/>
        <v>SA-12-15</v>
      </c>
    </row>
    <row r="575" spans="17:21">
      <c r="Q575" t="s">
        <v>2735</v>
      </c>
      <c r="R575" t="str">
        <f t="shared" si="39"/>
        <v>IA-5-5</v>
      </c>
      <c r="T575" t="s">
        <v>2482</v>
      </c>
      <c r="U575" t="str">
        <f t="shared" si="40"/>
        <v>SA-15-0</v>
      </c>
    </row>
    <row r="576" spans="17:21">
      <c r="Q576" t="s">
        <v>2344</v>
      </c>
      <c r="R576" t="str">
        <f t="shared" si="39"/>
        <v>IA-5-4</v>
      </c>
      <c r="T576" t="s">
        <v>2877</v>
      </c>
      <c r="U576" t="str">
        <f t="shared" si="40"/>
        <v>SA-15-1</v>
      </c>
    </row>
    <row r="577" spans="17:21">
      <c r="Q577" t="s">
        <v>2343</v>
      </c>
      <c r="R577" t="str">
        <f t="shared" si="39"/>
        <v>IA-5-3</v>
      </c>
      <c r="T577" t="s">
        <v>2878</v>
      </c>
      <c r="U577" t="str">
        <f t="shared" si="40"/>
        <v>SA-15-2</v>
      </c>
    </row>
    <row r="578" spans="17:21">
      <c r="Q578" t="s">
        <v>2342</v>
      </c>
      <c r="R578" t="str">
        <f t="shared" ref="R578:R641" si="41">VLOOKUP(Q578,T:T,1,FALSE)</f>
        <v>IA-5-2</v>
      </c>
      <c r="T578" t="s">
        <v>2879</v>
      </c>
      <c r="U578" t="str">
        <f t="shared" si="40"/>
        <v>SA-15-3</v>
      </c>
    </row>
    <row r="579" spans="17:21">
      <c r="Q579" t="s">
        <v>2740</v>
      </c>
      <c r="R579" t="str">
        <f t="shared" si="41"/>
        <v>IA-5-15</v>
      </c>
      <c r="T579" t="s">
        <v>2880</v>
      </c>
      <c r="U579" t="str">
        <f t="shared" ref="U579:U642" si="42">VLOOKUP(T579,Q:Q,1,FALSE)</f>
        <v>SA-15-4</v>
      </c>
    </row>
    <row r="580" spans="17:21">
      <c r="Q580" t="s">
        <v>2739</v>
      </c>
      <c r="R580" t="str">
        <f t="shared" si="41"/>
        <v>IA-5-14</v>
      </c>
      <c r="T580" t="s">
        <v>2881</v>
      </c>
      <c r="U580" t="str">
        <f t="shared" si="42"/>
        <v>SA-15-5</v>
      </c>
    </row>
    <row r="581" spans="17:21">
      <c r="Q581" t="s">
        <v>2349</v>
      </c>
      <c r="R581" t="str">
        <f t="shared" si="41"/>
        <v>IA-5-13</v>
      </c>
      <c r="T581" t="s">
        <v>2882</v>
      </c>
      <c r="U581" t="str">
        <f t="shared" si="42"/>
        <v>SA-15-6</v>
      </c>
    </row>
    <row r="582" spans="17:21">
      <c r="Q582" t="s">
        <v>2738</v>
      </c>
      <c r="R582" t="str">
        <f t="shared" si="41"/>
        <v>IA-5-12</v>
      </c>
      <c r="T582" t="s">
        <v>2883</v>
      </c>
      <c r="U582" t="str">
        <f t="shared" si="42"/>
        <v>SA-15-7</v>
      </c>
    </row>
    <row r="583" spans="17:21">
      <c r="Q583" t="s">
        <v>2348</v>
      </c>
      <c r="R583" t="str">
        <f t="shared" si="41"/>
        <v>IA-5-11</v>
      </c>
      <c r="T583" t="s">
        <v>2884</v>
      </c>
      <c r="U583" t="str">
        <f t="shared" si="42"/>
        <v>SA-15-8</v>
      </c>
    </row>
    <row r="584" spans="17:21">
      <c r="Q584" t="s">
        <v>2737</v>
      </c>
      <c r="R584" t="str">
        <f t="shared" si="41"/>
        <v>IA-5-10</v>
      </c>
      <c r="T584" t="s">
        <v>2885</v>
      </c>
      <c r="U584" t="str">
        <f t="shared" si="42"/>
        <v>SA-15-9</v>
      </c>
    </row>
    <row r="585" spans="17:21">
      <c r="Q585" t="s">
        <v>2341</v>
      </c>
      <c r="R585" t="str">
        <f t="shared" si="41"/>
        <v>IA-5-1</v>
      </c>
      <c r="T585" t="s">
        <v>2886</v>
      </c>
      <c r="U585" t="str">
        <f t="shared" si="42"/>
        <v>SA-15-10</v>
      </c>
    </row>
    <row r="586" spans="17:21">
      <c r="Q586" t="s">
        <v>2340</v>
      </c>
      <c r="R586" t="str">
        <f t="shared" si="41"/>
        <v>IA-5-0</v>
      </c>
      <c r="T586" t="s">
        <v>2887</v>
      </c>
      <c r="U586" t="str">
        <f t="shared" si="42"/>
        <v>SA-15-11</v>
      </c>
    </row>
    <row r="587" spans="17:21">
      <c r="Q587" t="s">
        <v>2734</v>
      </c>
      <c r="R587" t="str">
        <f t="shared" si="41"/>
        <v>IA-4-7</v>
      </c>
      <c r="T587" t="s">
        <v>2483</v>
      </c>
      <c r="U587" t="str">
        <f t="shared" si="42"/>
        <v>SA-16-0</v>
      </c>
    </row>
    <row r="588" spans="17:21">
      <c r="Q588" t="s">
        <v>2733</v>
      </c>
      <c r="R588" t="str">
        <f t="shared" si="41"/>
        <v>IA-4-6</v>
      </c>
      <c r="T588" t="s">
        <v>2484</v>
      </c>
      <c r="U588" t="str">
        <f t="shared" si="42"/>
        <v>SA-17-0</v>
      </c>
    </row>
    <row r="589" spans="17:21">
      <c r="Q589" t="s">
        <v>2732</v>
      </c>
      <c r="R589" t="str">
        <f t="shared" si="41"/>
        <v>IA-4-5</v>
      </c>
      <c r="T589" t="s">
        <v>2888</v>
      </c>
      <c r="U589" t="str">
        <f t="shared" si="42"/>
        <v>SA-17-1</v>
      </c>
    </row>
    <row r="590" spans="17:21">
      <c r="Q590" t="s">
        <v>2339</v>
      </c>
      <c r="R590" t="str">
        <f t="shared" si="41"/>
        <v>IA-4-4</v>
      </c>
      <c r="T590" t="s">
        <v>2889</v>
      </c>
      <c r="U590" t="str">
        <f t="shared" si="42"/>
        <v>SA-17-2</v>
      </c>
    </row>
    <row r="591" spans="17:21">
      <c r="Q591" t="s">
        <v>2731</v>
      </c>
      <c r="R591" t="str">
        <f t="shared" si="41"/>
        <v>IA-4-3</v>
      </c>
      <c r="T591" t="s">
        <v>2890</v>
      </c>
      <c r="U591" t="str">
        <f t="shared" si="42"/>
        <v>SA-17-3</v>
      </c>
    </row>
    <row r="592" spans="17:21">
      <c r="Q592" t="s">
        <v>2730</v>
      </c>
      <c r="R592" t="str">
        <f t="shared" si="41"/>
        <v>IA-4-2</v>
      </c>
      <c r="T592" t="s">
        <v>2891</v>
      </c>
      <c r="U592" t="str">
        <f t="shared" si="42"/>
        <v>SA-17-4</v>
      </c>
    </row>
    <row r="593" spans="17:21">
      <c r="Q593" t="s">
        <v>2729</v>
      </c>
      <c r="R593" t="str">
        <f t="shared" si="41"/>
        <v>IA-4-1</v>
      </c>
      <c r="T593" t="s">
        <v>2892</v>
      </c>
      <c r="U593" t="str">
        <f t="shared" si="42"/>
        <v>SA-17-5</v>
      </c>
    </row>
    <row r="594" spans="17:21">
      <c r="Q594" t="s">
        <v>2338</v>
      </c>
      <c r="R594" t="str">
        <f t="shared" si="41"/>
        <v>IA-4-0</v>
      </c>
      <c r="T594" t="s">
        <v>2893</v>
      </c>
      <c r="U594" t="str">
        <f t="shared" si="42"/>
        <v>SA-17-6</v>
      </c>
    </row>
    <row r="595" spans="17:21">
      <c r="Q595" t="s">
        <v>2728</v>
      </c>
      <c r="R595" t="str">
        <f t="shared" si="41"/>
        <v>IA-3-4</v>
      </c>
      <c r="T595" t="s">
        <v>2894</v>
      </c>
      <c r="U595" t="str">
        <f t="shared" si="42"/>
        <v>SA-17-7</v>
      </c>
    </row>
    <row r="596" spans="17:21">
      <c r="Q596" t="s">
        <v>2727</v>
      </c>
      <c r="R596" t="str">
        <f t="shared" si="41"/>
        <v>IA-3-3</v>
      </c>
      <c r="T596" t="s">
        <v>2485</v>
      </c>
      <c r="U596" t="str">
        <f t="shared" si="42"/>
        <v>SC-1-0</v>
      </c>
    </row>
    <row r="597" spans="17:21">
      <c r="Q597" t="s">
        <v>2726</v>
      </c>
      <c r="R597" t="str">
        <f t="shared" si="41"/>
        <v>IA-3-2</v>
      </c>
      <c r="T597" t="s">
        <v>2486</v>
      </c>
      <c r="U597" t="str">
        <f t="shared" si="42"/>
        <v>SC-2-0</v>
      </c>
    </row>
    <row r="598" spans="17:21">
      <c r="Q598" t="s">
        <v>2725</v>
      </c>
      <c r="R598" t="str">
        <f t="shared" si="41"/>
        <v>IA-3-1</v>
      </c>
      <c r="T598" t="s">
        <v>2908</v>
      </c>
      <c r="U598" t="str">
        <f t="shared" si="42"/>
        <v>SC-2-1</v>
      </c>
    </row>
    <row r="599" spans="17:21">
      <c r="Q599" t="s">
        <v>2337</v>
      </c>
      <c r="R599" t="str">
        <f t="shared" si="41"/>
        <v>IA-3-0</v>
      </c>
      <c r="T599" t="s">
        <v>2487</v>
      </c>
      <c r="U599" t="str">
        <f t="shared" si="42"/>
        <v>SC-3-0</v>
      </c>
    </row>
    <row r="600" spans="17:21">
      <c r="Q600" t="s">
        <v>2334</v>
      </c>
      <c r="R600" t="str">
        <f t="shared" si="41"/>
        <v>IA-2-9</v>
      </c>
      <c r="T600" t="s">
        <v>2909</v>
      </c>
      <c r="U600" t="str">
        <f t="shared" si="42"/>
        <v>SC-3-1</v>
      </c>
    </row>
    <row r="601" spans="17:21">
      <c r="Q601" t="s">
        <v>2333</v>
      </c>
      <c r="R601" t="str">
        <f t="shared" si="41"/>
        <v>IA-2-8</v>
      </c>
      <c r="T601" t="s">
        <v>2910</v>
      </c>
      <c r="U601" t="str">
        <f t="shared" si="42"/>
        <v>SC-3-2</v>
      </c>
    </row>
    <row r="602" spans="17:21">
      <c r="Q602" t="s">
        <v>2722</v>
      </c>
      <c r="R602" t="str">
        <f t="shared" si="41"/>
        <v>IA-2-7</v>
      </c>
      <c r="T602" t="s">
        <v>2911</v>
      </c>
      <c r="U602" t="str">
        <f t="shared" si="42"/>
        <v>SC-3-3</v>
      </c>
    </row>
    <row r="603" spans="17:21">
      <c r="Q603" t="s">
        <v>2721</v>
      </c>
      <c r="R603" t="str">
        <f t="shared" si="41"/>
        <v>IA-2-6</v>
      </c>
      <c r="T603" t="s">
        <v>2912</v>
      </c>
      <c r="U603" t="str">
        <f t="shared" si="42"/>
        <v>SC-3-4</v>
      </c>
    </row>
    <row r="604" spans="17:21">
      <c r="Q604" t="s">
        <v>2332</v>
      </c>
      <c r="R604" t="str">
        <f t="shared" si="41"/>
        <v>IA-2-5</v>
      </c>
      <c r="T604" t="s">
        <v>2913</v>
      </c>
      <c r="U604" t="str">
        <f t="shared" si="42"/>
        <v>SC-3-5</v>
      </c>
    </row>
    <row r="605" spans="17:21">
      <c r="Q605" t="s">
        <v>2331</v>
      </c>
      <c r="R605" t="str">
        <f t="shared" si="41"/>
        <v>IA-2-4</v>
      </c>
      <c r="T605" t="s">
        <v>2488</v>
      </c>
      <c r="U605" t="str">
        <f t="shared" si="42"/>
        <v>SC-4-0</v>
      </c>
    </row>
    <row r="606" spans="17:21">
      <c r="Q606" t="s">
        <v>2330</v>
      </c>
      <c r="R606" t="str">
        <f t="shared" si="41"/>
        <v>IA-2-3</v>
      </c>
      <c r="T606" t="s">
        <v>2914</v>
      </c>
      <c r="U606" t="str">
        <f t="shared" si="42"/>
        <v>SC-4-1</v>
      </c>
    </row>
    <row r="607" spans="17:21">
      <c r="Q607" t="s">
        <v>2329</v>
      </c>
      <c r="R607" t="str">
        <f t="shared" si="41"/>
        <v>IA-2-2</v>
      </c>
      <c r="T607" t="s">
        <v>2915</v>
      </c>
      <c r="U607" t="str">
        <f t="shared" si="42"/>
        <v>SC-4-2</v>
      </c>
    </row>
    <row r="608" spans="17:21">
      <c r="Q608" t="s">
        <v>2724</v>
      </c>
      <c r="R608" t="str">
        <f t="shared" si="41"/>
        <v>IA-2-13</v>
      </c>
      <c r="T608" t="s">
        <v>2489</v>
      </c>
      <c r="U608" t="str">
        <f t="shared" si="42"/>
        <v>SC-5-0</v>
      </c>
    </row>
    <row r="609" spans="17:21">
      <c r="Q609" t="s">
        <v>2336</v>
      </c>
      <c r="R609" t="str">
        <f t="shared" si="41"/>
        <v>IA-2-12</v>
      </c>
      <c r="T609" t="s">
        <v>2916</v>
      </c>
      <c r="U609" t="str">
        <f t="shared" si="42"/>
        <v>SC-5-1</v>
      </c>
    </row>
    <row r="610" spans="17:21">
      <c r="Q610" t="s">
        <v>2335</v>
      </c>
      <c r="R610" t="str">
        <f t="shared" si="41"/>
        <v>IA-2-11</v>
      </c>
      <c r="T610" t="s">
        <v>2917</v>
      </c>
      <c r="U610" t="str">
        <f t="shared" si="42"/>
        <v>SC-5-2</v>
      </c>
    </row>
    <row r="611" spans="17:21">
      <c r="Q611" t="s">
        <v>2723</v>
      </c>
      <c r="R611" t="str">
        <f t="shared" si="41"/>
        <v>IA-2-10</v>
      </c>
      <c r="T611" t="s">
        <v>2918</v>
      </c>
      <c r="U611" t="str">
        <f t="shared" si="42"/>
        <v>SC-5-3</v>
      </c>
    </row>
    <row r="612" spans="17:21">
      <c r="Q612" t="s">
        <v>2328</v>
      </c>
      <c r="R612" t="str">
        <f t="shared" si="41"/>
        <v>IA-2-1</v>
      </c>
      <c r="T612" t="s">
        <v>2490</v>
      </c>
      <c r="U612" t="str">
        <f t="shared" si="42"/>
        <v>SC-7-0</v>
      </c>
    </row>
    <row r="613" spans="17:21">
      <c r="Q613" t="s">
        <v>2327</v>
      </c>
      <c r="R613" t="str">
        <f t="shared" si="41"/>
        <v>IA-2-0</v>
      </c>
      <c r="T613" t="s">
        <v>2920</v>
      </c>
      <c r="U613" t="str">
        <f t="shared" si="42"/>
        <v>SC-7-1</v>
      </c>
    </row>
    <row r="614" spans="17:21">
      <c r="Q614" t="s">
        <v>2326</v>
      </c>
      <c r="R614" t="str">
        <f t="shared" si="41"/>
        <v>IA-1-0</v>
      </c>
      <c r="T614" t="s">
        <v>2921</v>
      </c>
      <c r="U614" t="str">
        <f t="shared" si="42"/>
        <v>SC-7-2</v>
      </c>
    </row>
    <row r="615" spans="17:21">
      <c r="Q615" t="s">
        <v>2713</v>
      </c>
      <c r="R615" t="str">
        <f t="shared" si="41"/>
        <v>CP-9-7</v>
      </c>
      <c r="T615" t="s">
        <v>2491</v>
      </c>
      <c r="U615" t="str">
        <f t="shared" si="42"/>
        <v>SC-7-3</v>
      </c>
    </row>
    <row r="616" spans="17:21">
      <c r="Q616" t="s">
        <v>2712</v>
      </c>
      <c r="R616" t="str">
        <f t="shared" si="41"/>
        <v>CP-9-6</v>
      </c>
      <c r="T616" t="s">
        <v>2492</v>
      </c>
      <c r="U616" t="str">
        <f t="shared" si="42"/>
        <v>SC-7-4</v>
      </c>
    </row>
    <row r="617" spans="17:21">
      <c r="Q617" t="s">
        <v>2322</v>
      </c>
      <c r="R617" t="str">
        <f t="shared" si="41"/>
        <v>CP-9-5</v>
      </c>
      <c r="T617" t="s">
        <v>2493</v>
      </c>
      <c r="U617" t="str">
        <f t="shared" si="42"/>
        <v>SC-7-5</v>
      </c>
    </row>
    <row r="618" spans="17:21">
      <c r="Q618" t="s">
        <v>2711</v>
      </c>
      <c r="R618" t="str">
        <f t="shared" si="41"/>
        <v>CP-9-4</v>
      </c>
      <c r="T618" t="s">
        <v>2922</v>
      </c>
      <c r="U618" t="str">
        <f t="shared" si="42"/>
        <v>SC-7-6</v>
      </c>
    </row>
    <row r="619" spans="17:21">
      <c r="Q619" t="s">
        <v>2321</v>
      </c>
      <c r="R619" t="str">
        <f t="shared" si="41"/>
        <v>CP-9-3</v>
      </c>
      <c r="T619" t="s">
        <v>2494</v>
      </c>
      <c r="U619" t="str">
        <f t="shared" si="42"/>
        <v>SC-7-7</v>
      </c>
    </row>
    <row r="620" spans="17:21">
      <c r="Q620" t="s">
        <v>2320</v>
      </c>
      <c r="R620" t="str">
        <f t="shared" si="41"/>
        <v>CP-9-2</v>
      </c>
      <c r="T620" t="s">
        <v>2495</v>
      </c>
      <c r="U620" t="str">
        <f t="shared" si="42"/>
        <v>SC-7-8</v>
      </c>
    </row>
    <row r="621" spans="17:21">
      <c r="Q621" t="s">
        <v>2319</v>
      </c>
      <c r="R621" t="str">
        <f t="shared" si="41"/>
        <v>CP-9-1</v>
      </c>
      <c r="T621" t="s">
        <v>2923</v>
      </c>
      <c r="U621" t="str">
        <f t="shared" si="42"/>
        <v>SC-7-9</v>
      </c>
    </row>
    <row r="622" spans="17:21">
      <c r="Q622" t="s">
        <v>2318</v>
      </c>
      <c r="R622" t="str">
        <f t="shared" si="41"/>
        <v>CP-9-0</v>
      </c>
      <c r="T622" t="s">
        <v>2496</v>
      </c>
      <c r="U622" t="str">
        <f t="shared" si="42"/>
        <v>SC-7-10</v>
      </c>
    </row>
    <row r="623" spans="17:21">
      <c r="Q623" t="s">
        <v>2710</v>
      </c>
      <c r="R623" t="str">
        <f t="shared" si="41"/>
        <v>CP-8-5</v>
      </c>
      <c r="T623" t="s">
        <v>2924</v>
      </c>
      <c r="U623" t="str">
        <f t="shared" si="42"/>
        <v>SC-7-11</v>
      </c>
    </row>
    <row r="624" spans="17:21">
      <c r="Q624" t="s">
        <v>2317</v>
      </c>
      <c r="R624" t="str">
        <f t="shared" si="41"/>
        <v>CP-8-4</v>
      </c>
      <c r="T624" t="s">
        <v>2497</v>
      </c>
      <c r="U624" t="str">
        <f t="shared" si="42"/>
        <v>SC-7-12</v>
      </c>
    </row>
    <row r="625" spans="17:21">
      <c r="Q625" t="s">
        <v>2316</v>
      </c>
      <c r="R625" t="str">
        <f t="shared" si="41"/>
        <v>CP-8-3</v>
      </c>
      <c r="T625" t="s">
        <v>2498</v>
      </c>
      <c r="U625" t="str">
        <f t="shared" si="42"/>
        <v>SC-7-13</v>
      </c>
    </row>
    <row r="626" spans="17:21">
      <c r="Q626" t="s">
        <v>2315</v>
      </c>
      <c r="R626" t="str">
        <f t="shared" si="41"/>
        <v>CP-8-2</v>
      </c>
      <c r="T626" t="s">
        <v>2925</v>
      </c>
      <c r="U626" t="str">
        <f t="shared" si="42"/>
        <v>SC-7-14</v>
      </c>
    </row>
    <row r="627" spans="17:21">
      <c r="Q627" t="s">
        <v>2314</v>
      </c>
      <c r="R627" t="str">
        <f t="shared" si="41"/>
        <v>CP-8-1</v>
      </c>
      <c r="T627" t="s">
        <v>2926</v>
      </c>
      <c r="U627" t="str">
        <f t="shared" si="42"/>
        <v>SC-7-15</v>
      </c>
    </row>
    <row r="628" spans="17:21">
      <c r="Q628" t="s">
        <v>2313</v>
      </c>
      <c r="R628" t="str">
        <f t="shared" si="41"/>
        <v>CP-8-0</v>
      </c>
      <c r="T628" t="s">
        <v>2927</v>
      </c>
      <c r="U628" t="str">
        <f t="shared" si="42"/>
        <v>SC-7-16</v>
      </c>
    </row>
    <row r="629" spans="17:21">
      <c r="Q629" t="s">
        <v>2709</v>
      </c>
      <c r="R629" t="str">
        <f t="shared" si="41"/>
        <v>CP-7-6</v>
      </c>
      <c r="T629" t="s">
        <v>2928</v>
      </c>
      <c r="U629" t="str">
        <f t="shared" si="42"/>
        <v>SC-7-17</v>
      </c>
    </row>
    <row r="630" spans="17:21">
      <c r="Q630" t="s">
        <v>2708</v>
      </c>
      <c r="R630" t="str">
        <f t="shared" si="41"/>
        <v>CP-7-5</v>
      </c>
      <c r="T630" t="s">
        <v>2499</v>
      </c>
      <c r="U630" t="str">
        <f t="shared" si="42"/>
        <v>SC-7-18</v>
      </c>
    </row>
    <row r="631" spans="17:21">
      <c r="Q631" t="s">
        <v>2312</v>
      </c>
      <c r="R631" t="str">
        <f t="shared" si="41"/>
        <v>CP-7-4</v>
      </c>
      <c r="T631" t="s">
        <v>2929</v>
      </c>
      <c r="U631" t="str">
        <f t="shared" si="42"/>
        <v>SC-7-19</v>
      </c>
    </row>
    <row r="632" spans="17:21">
      <c r="Q632" t="s">
        <v>2311</v>
      </c>
      <c r="R632" t="str">
        <f t="shared" si="41"/>
        <v>CP-7-3</v>
      </c>
      <c r="T632" t="s">
        <v>2500</v>
      </c>
      <c r="U632" t="str">
        <f t="shared" si="42"/>
        <v>SC-7-20</v>
      </c>
    </row>
    <row r="633" spans="17:21">
      <c r="Q633" t="s">
        <v>2310</v>
      </c>
      <c r="R633" t="str">
        <f t="shared" si="41"/>
        <v>CP-7-2</v>
      </c>
      <c r="T633" t="s">
        <v>2501</v>
      </c>
      <c r="U633" t="str">
        <f t="shared" si="42"/>
        <v>SC-7-21</v>
      </c>
    </row>
    <row r="634" spans="17:21">
      <c r="Q634" t="s">
        <v>2309</v>
      </c>
      <c r="R634" t="str">
        <f t="shared" si="41"/>
        <v>CP-7-1</v>
      </c>
      <c r="T634" t="s">
        <v>2930</v>
      </c>
      <c r="U634" t="str">
        <f t="shared" si="42"/>
        <v>SC-7-22</v>
      </c>
    </row>
    <row r="635" spans="17:21">
      <c r="Q635" t="s">
        <v>2308</v>
      </c>
      <c r="R635" t="str">
        <f t="shared" si="41"/>
        <v>CP-7-0</v>
      </c>
      <c r="T635" t="s">
        <v>2931</v>
      </c>
      <c r="U635" t="str">
        <f t="shared" si="42"/>
        <v>SC-7-23</v>
      </c>
    </row>
    <row r="636" spans="17:21">
      <c r="Q636" t="s">
        <v>2307</v>
      </c>
      <c r="R636" t="str">
        <f t="shared" si="41"/>
        <v>CP-6-3</v>
      </c>
      <c r="T636" t="s">
        <v>2502</v>
      </c>
      <c r="U636" t="str">
        <f t="shared" si="42"/>
        <v>SC-8-0</v>
      </c>
    </row>
    <row r="637" spans="17:21">
      <c r="Q637" t="s">
        <v>2306</v>
      </c>
      <c r="R637" t="str">
        <f t="shared" si="41"/>
        <v>CP-6-2</v>
      </c>
      <c r="T637" t="s">
        <v>2503</v>
      </c>
      <c r="U637" t="str">
        <f t="shared" si="42"/>
        <v>SC-8-1</v>
      </c>
    </row>
    <row r="638" spans="17:21">
      <c r="Q638" t="s">
        <v>2305</v>
      </c>
      <c r="R638" t="str">
        <f t="shared" si="41"/>
        <v>CP-6-1</v>
      </c>
      <c r="T638" t="s">
        <v>2932</v>
      </c>
      <c r="U638" t="str">
        <f t="shared" si="42"/>
        <v>SC-8-2</v>
      </c>
    </row>
    <row r="639" spans="17:21">
      <c r="Q639" t="s">
        <v>2304</v>
      </c>
      <c r="R639" t="str">
        <f t="shared" si="41"/>
        <v>CP-6-0</v>
      </c>
      <c r="T639" t="s">
        <v>2933</v>
      </c>
      <c r="U639" t="str">
        <f t="shared" si="42"/>
        <v>SC-8-3</v>
      </c>
    </row>
    <row r="640" spans="17:21">
      <c r="Q640" t="s">
        <v>2706</v>
      </c>
      <c r="R640" t="str">
        <f t="shared" si="41"/>
        <v>CP-4-4</v>
      </c>
      <c r="T640" t="s">
        <v>2934</v>
      </c>
      <c r="U640" t="str">
        <f t="shared" si="42"/>
        <v>SC-8-4</v>
      </c>
    </row>
    <row r="641" spans="17:21">
      <c r="Q641" t="s">
        <v>2705</v>
      </c>
      <c r="R641" t="str">
        <f t="shared" si="41"/>
        <v>CP-4-3</v>
      </c>
      <c r="T641" t="s">
        <v>2504</v>
      </c>
      <c r="U641" t="str">
        <f t="shared" si="42"/>
        <v>SC-10-0</v>
      </c>
    </row>
    <row r="642" spans="17:21">
      <c r="Q642" t="s">
        <v>2303</v>
      </c>
      <c r="R642" t="str">
        <f t="shared" ref="R642:R705" si="43">VLOOKUP(Q642,T:T,1,FALSE)</f>
        <v>CP-4-2</v>
      </c>
      <c r="T642" t="s">
        <v>2505</v>
      </c>
      <c r="U642" t="str">
        <f t="shared" si="42"/>
        <v>SC-12-0</v>
      </c>
    </row>
    <row r="643" spans="17:21">
      <c r="Q643" t="s">
        <v>2302</v>
      </c>
      <c r="R643" t="str">
        <f t="shared" si="43"/>
        <v>CP-4-1</v>
      </c>
      <c r="T643" t="s">
        <v>2506</v>
      </c>
      <c r="U643" t="str">
        <f t="shared" ref="U643:U706" si="44">VLOOKUP(T643,Q:Q,1,FALSE)</f>
        <v>SC-12-1</v>
      </c>
    </row>
    <row r="644" spans="17:21">
      <c r="Q644" t="s">
        <v>2301</v>
      </c>
      <c r="R644" t="str">
        <f t="shared" si="43"/>
        <v>CP-4-0</v>
      </c>
      <c r="T644" t="s">
        <v>2507</v>
      </c>
      <c r="U644" t="str">
        <f t="shared" si="44"/>
        <v>SC-12-2</v>
      </c>
    </row>
    <row r="645" spans="17:21">
      <c r="Q645" t="s">
        <v>2704</v>
      </c>
      <c r="R645" t="str">
        <f t="shared" si="43"/>
        <v>CP-3-2</v>
      </c>
      <c r="T645" t="s">
        <v>2508</v>
      </c>
      <c r="U645" t="str">
        <f t="shared" si="44"/>
        <v>SC-12-3</v>
      </c>
    </row>
    <row r="646" spans="17:21">
      <c r="Q646" t="s">
        <v>2300</v>
      </c>
      <c r="R646" t="str">
        <f t="shared" si="43"/>
        <v>CP-3-1</v>
      </c>
      <c r="T646" t="s">
        <v>2938</v>
      </c>
      <c r="U646" t="str">
        <f t="shared" si="44"/>
        <v>SC-12-4</v>
      </c>
    </row>
    <row r="647" spans="17:21">
      <c r="Q647" t="s">
        <v>2299</v>
      </c>
      <c r="R647" t="str">
        <f t="shared" si="43"/>
        <v>CP-3-0</v>
      </c>
      <c r="T647" t="s">
        <v>2939</v>
      </c>
      <c r="U647" t="str">
        <f t="shared" si="44"/>
        <v>SC-12-5</v>
      </c>
    </row>
    <row r="648" spans="17:21">
      <c r="Q648" t="s">
        <v>2298</v>
      </c>
      <c r="R648" t="str">
        <f t="shared" si="43"/>
        <v>CP-2-8</v>
      </c>
      <c r="T648" t="s">
        <v>2509</v>
      </c>
      <c r="U648" t="str">
        <f t="shared" si="44"/>
        <v>SC-13-0</v>
      </c>
    </row>
    <row r="649" spans="17:21">
      <c r="Q649" t="s">
        <v>2703</v>
      </c>
      <c r="R649" t="str">
        <f t="shared" si="43"/>
        <v>CP-2-7</v>
      </c>
      <c r="T649" t="s">
        <v>2940</v>
      </c>
      <c r="U649" t="str">
        <f t="shared" si="44"/>
        <v>SC-13-1</v>
      </c>
    </row>
    <row r="650" spans="17:21">
      <c r="Q650" t="s">
        <v>2702</v>
      </c>
      <c r="R650" t="str">
        <f t="shared" si="43"/>
        <v>CP-2-6</v>
      </c>
      <c r="T650" t="s">
        <v>2941</v>
      </c>
      <c r="U650" t="str">
        <f t="shared" si="44"/>
        <v>SC-13-2</v>
      </c>
    </row>
    <row r="651" spans="17:21">
      <c r="Q651" t="s">
        <v>2297</v>
      </c>
      <c r="R651" t="str">
        <f t="shared" si="43"/>
        <v>CP-2-5</v>
      </c>
      <c r="T651" t="s">
        <v>2942</v>
      </c>
      <c r="U651" t="str">
        <f t="shared" si="44"/>
        <v>SC-13-3</v>
      </c>
    </row>
    <row r="652" spans="17:21">
      <c r="Q652" t="s">
        <v>2296</v>
      </c>
      <c r="R652" t="str">
        <f t="shared" si="43"/>
        <v>CP-2-4</v>
      </c>
      <c r="T652" t="s">
        <v>2943</v>
      </c>
      <c r="U652" t="str">
        <f t="shared" si="44"/>
        <v>SC-13-4</v>
      </c>
    </row>
    <row r="653" spans="17:21">
      <c r="Q653" t="s">
        <v>2295</v>
      </c>
      <c r="R653" t="str">
        <f t="shared" si="43"/>
        <v>CP-2-3</v>
      </c>
      <c r="T653" t="s">
        <v>2510</v>
      </c>
      <c r="U653" t="str">
        <f t="shared" si="44"/>
        <v>SC-15-0</v>
      </c>
    </row>
    <row r="654" spans="17:21">
      <c r="Q654" t="s">
        <v>2294</v>
      </c>
      <c r="R654" t="str">
        <f t="shared" si="43"/>
        <v>CP-2-2</v>
      </c>
      <c r="T654" t="s">
        <v>2945</v>
      </c>
      <c r="U654" t="str">
        <f t="shared" si="44"/>
        <v>SC-15-1</v>
      </c>
    </row>
    <row r="655" spans="17:21">
      <c r="Q655" t="s">
        <v>2293</v>
      </c>
      <c r="R655" t="str">
        <f t="shared" si="43"/>
        <v>CP-2-1</v>
      </c>
      <c r="T655" t="s">
        <v>2946</v>
      </c>
      <c r="U655" t="str">
        <f t="shared" si="44"/>
        <v>SC-15-2</v>
      </c>
    </row>
    <row r="656" spans="17:21">
      <c r="Q656" t="s">
        <v>2292</v>
      </c>
      <c r="R656" t="str">
        <f t="shared" si="43"/>
        <v>CP-2-0</v>
      </c>
      <c r="T656" t="s">
        <v>2947</v>
      </c>
      <c r="U656" t="str">
        <f t="shared" si="44"/>
        <v>SC-15-3</v>
      </c>
    </row>
    <row r="657" spans="17:21">
      <c r="Q657" t="s">
        <v>2717</v>
      </c>
      <c r="R657" t="str">
        <f t="shared" si="43"/>
        <v>CP-10-6</v>
      </c>
      <c r="T657" t="s">
        <v>2948</v>
      </c>
      <c r="U657" t="str">
        <f t="shared" si="44"/>
        <v>SC-15-4</v>
      </c>
    </row>
    <row r="658" spans="17:21">
      <c r="Q658" t="s">
        <v>2716</v>
      </c>
      <c r="R658" t="str">
        <f t="shared" si="43"/>
        <v>CP-10-5</v>
      </c>
      <c r="T658" t="s">
        <v>2511</v>
      </c>
      <c r="U658" t="str">
        <f t="shared" si="44"/>
        <v>SC-17-0</v>
      </c>
    </row>
    <row r="659" spans="17:21">
      <c r="Q659" t="s">
        <v>2325</v>
      </c>
      <c r="R659" t="str">
        <f t="shared" si="43"/>
        <v>CP-10-4</v>
      </c>
      <c r="T659" t="s">
        <v>2512</v>
      </c>
      <c r="U659" t="str">
        <f t="shared" si="44"/>
        <v>SC-18-0</v>
      </c>
    </row>
    <row r="660" spans="17:21">
      <c r="Q660" t="s">
        <v>2715</v>
      </c>
      <c r="R660" t="str">
        <f t="shared" si="43"/>
        <v>CP-10-3</v>
      </c>
      <c r="T660" t="s">
        <v>2951</v>
      </c>
      <c r="U660" t="str">
        <f t="shared" si="44"/>
        <v>SC-18-1</v>
      </c>
    </row>
    <row r="661" spans="17:21">
      <c r="Q661" t="s">
        <v>2324</v>
      </c>
      <c r="R661" t="str">
        <f t="shared" si="43"/>
        <v>CP-10-2</v>
      </c>
      <c r="T661" t="s">
        <v>2952</v>
      </c>
      <c r="U661" t="str">
        <f t="shared" si="44"/>
        <v>SC-18-2</v>
      </c>
    </row>
    <row r="662" spans="17:21">
      <c r="Q662" t="s">
        <v>2714</v>
      </c>
      <c r="R662" t="str">
        <f t="shared" si="43"/>
        <v>CP-10-1</v>
      </c>
      <c r="T662" t="s">
        <v>2953</v>
      </c>
      <c r="U662" t="str">
        <f t="shared" si="44"/>
        <v>SC-18-3</v>
      </c>
    </row>
    <row r="663" spans="17:21">
      <c r="Q663" t="s">
        <v>2323</v>
      </c>
      <c r="R663" t="str">
        <f t="shared" si="43"/>
        <v>CP-10-0</v>
      </c>
      <c r="T663" t="s">
        <v>2954</v>
      </c>
      <c r="U663" t="str">
        <f t="shared" si="44"/>
        <v>SC-18-4</v>
      </c>
    </row>
    <row r="664" spans="17:21">
      <c r="Q664" t="s">
        <v>2291</v>
      </c>
      <c r="R664" t="str">
        <f t="shared" si="43"/>
        <v>CP-1-0</v>
      </c>
      <c r="T664" t="s">
        <v>2955</v>
      </c>
      <c r="U664" t="str">
        <f t="shared" si="44"/>
        <v>SC-18-5</v>
      </c>
    </row>
    <row r="665" spans="17:21">
      <c r="Q665" t="s">
        <v>2700</v>
      </c>
      <c r="R665" t="str">
        <f t="shared" si="43"/>
        <v>CM-9-1</v>
      </c>
      <c r="T665" t="s">
        <v>2513</v>
      </c>
      <c r="U665" t="str">
        <f t="shared" si="44"/>
        <v>SC-19-0</v>
      </c>
    </row>
    <row r="666" spans="17:21">
      <c r="Q666" t="s">
        <v>2286</v>
      </c>
      <c r="R666" t="str">
        <f t="shared" si="43"/>
        <v>CM-9-0</v>
      </c>
      <c r="T666" t="s">
        <v>2514</v>
      </c>
      <c r="U666" t="str">
        <f t="shared" si="44"/>
        <v>SC-20-0</v>
      </c>
    </row>
    <row r="667" spans="17:21">
      <c r="Q667" t="s">
        <v>2699</v>
      </c>
      <c r="R667" t="str">
        <f t="shared" si="43"/>
        <v>CM-8-9</v>
      </c>
      <c r="T667" t="s">
        <v>2956</v>
      </c>
      <c r="U667" t="str">
        <f t="shared" si="44"/>
        <v>SC-20-1</v>
      </c>
    </row>
    <row r="668" spans="17:21">
      <c r="Q668" t="s">
        <v>2698</v>
      </c>
      <c r="R668" t="str">
        <f t="shared" si="43"/>
        <v>CM-8-8</v>
      </c>
      <c r="T668" t="s">
        <v>2957</v>
      </c>
      <c r="U668" t="str">
        <f t="shared" si="44"/>
        <v>SC-20-2</v>
      </c>
    </row>
    <row r="669" spans="17:21">
      <c r="Q669" t="s">
        <v>2697</v>
      </c>
      <c r="R669" t="str">
        <f t="shared" si="43"/>
        <v>CM-8-7</v>
      </c>
      <c r="T669" t="s">
        <v>2515</v>
      </c>
      <c r="U669" t="str">
        <f t="shared" si="44"/>
        <v>SC-21-0</v>
      </c>
    </row>
    <row r="670" spans="17:21">
      <c r="Q670" t="s">
        <v>2696</v>
      </c>
      <c r="R670" t="str">
        <f t="shared" si="43"/>
        <v>CM-8-6</v>
      </c>
      <c r="T670" t="s">
        <v>2958</v>
      </c>
      <c r="U670" t="str">
        <f t="shared" si="44"/>
        <v>SC-21-1</v>
      </c>
    </row>
    <row r="671" spans="17:21">
      <c r="Q671" t="s">
        <v>2285</v>
      </c>
      <c r="R671" t="str">
        <f t="shared" si="43"/>
        <v>CM-8-5</v>
      </c>
      <c r="T671" t="s">
        <v>2516</v>
      </c>
      <c r="U671" t="str">
        <f t="shared" si="44"/>
        <v>SC-22-0</v>
      </c>
    </row>
    <row r="672" spans="17:21">
      <c r="Q672" t="s">
        <v>2284</v>
      </c>
      <c r="R672" t="str">
        <f t="shared" si="43"/>
        <v>CM-8-4</v>
      </c>
      <c r="T672" t="s">
        <v>2517</v>
      </c>
      <c r="U672" t="str">
        <f t="shared" si="44"/>
        <v>SC-23-0</v>
      </c>
    </row>
    <row r="673" spans="17:21">
      <c r="Q673" t="s">
        <v>2283</v>
      </c>
      <c r="R673" t="str">
        <f t="shared" si="43"/>
        <v>CM-8-3</v>
      </c>
      <c r="T673" t="s">
        <v>2518</v>
      </c>
      <c r="U673" t="str">
        <f t="shared" si="44"/>
        <v>SC-23-1</v>
      </c>
    </row>
    <row r="674" spans="17:21">
      <c r="Q674" t="s">
        <v>2282</v>
      </c>
      <c r="R674" t="str">
        <f t="shared" si="43"/>
        <v>CM-8-2</v>
      </c>
      <c r="T674" t="s">
        <v>2959</v>
      </c>
      <c r="U674" t="str">
        <f t="shared" si="44"/>
        <v>SC-23-2</v>
      </c>
    </row>
    <row r="675" spans="17:21">
      <c r="Q675" t="s">
        <v>2281</v>
      </c>
      <c r="R675" t="str">
        <f t="shared" si="43"/>
        <v>CM-8-1</v>
      </c>
      <c r="T675" t="s">
        <v>2960</v>
      </c>
      <c r="U675" t="str">
        <f t="shared" si="44"/>
        <v>SC-23-3</v>
      </c>
    </row>
    <row r="676" spans="17:21">
      <c r="Q676" t="s">
        <v>2280</v>
      </c>
      <c r="R676" t="str">
        <f t="shared" si="43"/>
        <v>CM-8-0</v>
      </c>
      <c r="T676" t="s">
        <v>2961</v>
      </c>
      <c r="U676" t="str">
        <f t="shared" si="44"/>
        <v>SC-23-4</v>
      </c>
    </row>
    <row r="677" spans="17:21">
      <c r="Q677" t="s">
        <v>2279</v>
      </c>
      <c r="R677" t="str">
        <f t="shared" si="43"/>
        <v>CM-7-5</v>
      </c>
      <c r="T677" t="s">
        <v>2962</v>
      </c>
      <c r="U677" t="str">
        <f t="shared" si="44"/>
        <v>SC-23-5</v>
      </c>
    </row>
    <row r="678" spans="17:21">
      <c r="Q678" t="s">
        <v>2278</v>
      </c>
      <c r="R678" t="str">
        <f t="shared" si="43"/>
        <v>CM-7-4</v>
      </c>
      <c r="T678" t="s">
        <v>2519</v>
      </c>
      <c r="U678" t="str">
        <f t="shared" si="44"/>
        <v>SC-24-0</v>
      </c>
    </row>
    <row r="679" spans="17:21">
      <c r="Q679" t="s">
        <v>2695</v>
      </c>
      <c r="R679" t="str">
        <f t="shared" si="43"/>
        <v>CM-7-3</v>
      </c>
      <c r="T679" t="s">
        <v>2520</v>
      </c>
      <c r="U679" t="str">
        <f t="shared" si="44"/>
        <v>SC-28-0</v>
      </c>
    </row>
    <row r="680" spans="17:21">
      <c r="Q680" t="s">
        <v>2277</v>
      </c>
      <c r="R680" t="str">
        <f t="shared" si="43"/>
        <v>CM-7-2</v>
      </c>
      <c r="T680" t="s">
        <v>2521</v>
      </c>
      <c r="U680" t="str">
        <f t="shared" si="44"/>
        <v>SC-28-1</v>
      </c>
    </row>
    <row r="681" spans="17:21">
      <c r="Q681" t="s">
        <v>2276</v>
      </c>
      <c r="R681" t="str">
        <f t="shared" si="43"/>
        <v>CM-7-1</v>
      </c>
      <c r="T681" t="s">
        <v>2967</v>
      </c>
      <c r="U681" t="str">
        <f t="shared" si="44"/>
        <v>SC-28-2</v>
      </c>
    </row>
    <row r="682" spans="17:21">
      <c r="Q682" t="s">
        <v>2275</v>
      </c>
      <c r="R682" t="str">
        <f t="shared" si="43"/>
        <v>CM-7-0</v>
      </c>
      <c r="T682" t="s">
        <v>2522</v>
      </c>
      <c r="U682" t="str">
        <f t="shared" si="44"/>
        <v>SC-39-0</v>
      </c>
    </row>
    <row r="683" spans="17:21">
      <c r="Q683" t="s">
        <v>2694</v>
      </c>
      <c r="R683" t="str">
        <f t="shared" si="43"/>
        <v>CM-6-4</v>
      </c>
      <c r="T683" t="s">
        <v>2992</v>
      </c>
      <c r="U683" t="str">
        <f t="shared" si="44"/>
        <v>SC-39-1</v>
      </c>
    </row>
    <row r="684" spans="17:21">
      <c r="Q684" t="s">
        <v>2693</v>
      </c>
      <c r="R684" t="str">
        <f t="shared" si="43"/>
        <v>CM-6-3</v>
      </c>
      <c r="T684" t="s">
        <v>2993</v>
      </c>
      <c r="U684" t="str">
        <f t="shared" si="44"/>
        <v>SC-39-2</v>
      </c>
    </row>
    <row r="685" spans="17:21">
      <c r="Q685" t="s">
        <v>2274</v>
      </c>
      <c r="R685" t="str">
        <f t="shared" si="43"/>
        <v>CM-6-2</v>
      </c>
      <c r="T685" t="s">
        <v>2523</v>
      </c>
      <c r="U685" t="str">
        <f t="shared" si="44"/>
        <v>SI-1-0</v>
      </c>
    </row>
    <row r="686" spans="17:21">
      <c r="Q686" t="s">
        <v>2273</v>
      </c>
      <c r="R686" t="str">
        <f t="shared" si="43"/>
        <v>CM-6-1</v>
      </c>
      <c r="T686" t="s">
        <v>2524</v>
      </c>
      <c r="U686" t="str">
        <f t="shared" si="44"/>
        <v>SI-2-0</v>
      </c>
    </row>
    <row r="687" spans="17:21">
      <c r="Q687" t="s">
        <v>2272</v>
      </c>
      <c r="R687" t="str">
        <f t="shared" si="43"/>
        <v>CM-6-0</v>
      </c>
      <c r="T687" t="s">
        <v>2525</v>
      </c>
      <c r="U687" t="str">
        <f t="shared" si="44"/>
        <v>SI-2-1</v>
      </c>
    </row>
    <row r="688" spans="17:21">
      <c r="Q688" t="s">
        <v>2692</v>
      </c>
      <c r="R688" t="str">
        <f t="shared" si="43"/>
        <v>CM-5-7</v>
      </c>
      <c r="T688" t="s">
        <v>2526</v>
      </c>
      <c r="U688" t="str">
        <f t="shared" si="44"/>
        <v>SI-2-2</v>
      </c>
    </row>
    <row r="689" spans="17:21">
      <c r="Q689" t="s">
        <v>2691</v>
      </c>
      <c r="R689" t="str">
        <f t="shared" si="43"/>
        <v>CM-5-6</v>
      </c>
      <c r="T689" t="s">
        <v>2527</v>
      </c>
      <c r="U689" t="str">
        <f t="shared" si="44"/>
        <v>SI-2-3</v>
      </c>
    </row>
    <row r="690" spans="17:21">
      <c r="Q690" t="s">
        <v>2271</v>
      </c>
      <c r="R690" t="str">
        <f t="shared" si="43"/>
        <v>CM-5-5</v>
      </c>
      <c r="T690" t="s">
        <v>3006</v>
      </c>
      <c r="U690" t="str">
        <f t="shared" si="44"/>
        <v>SI-2-4</v>
      </c>
    </row>
    <row r="691" spans="17:21">
      <c r="Q691" t="s">
        <v>2690</v>
      </c>
      <c r="R691" t="str">
        <f t="shared" si="43"/>
        <v>CM-5-4</v>
      </c>
      <c r="T691" t="s">
        <v>3007</v>
      </c>
      <c r="U691" t="str">
        <f t="shared" si="44"/>
        <v>SI-2-5</v>
      </c>
    </row>
    <row r="692" spans="17:21">
      <c r="Q692" t="s">
        <v>2270</v>
      </c>
      <c r="R692" t="str">
        <f t="shared" si="43"/>
        <v>CM-5-3</v>
      </c>
      <c r="T692" t="s">
        <v>3008</v>
      </c>
      <c r="U692" t="str">
        <f t="shared" si="44"/>
        <v>SI-2-6</v>
      </c>
    </row>
    <row r="693" spans="17:21">
      <c r="Q693" t="s">
        <v>2269</v>
      </c>
      <c r="R693" t="str">
        <f t="shared" si="43"/>
        <v>CM-5-2</v>
      </c>
      <c r="T693" t="s">
        <v>2528</v>
      </c>
      <c r="U693" t="str">
        <f t="shared" si="44"/>
        <v>SI-3-0</v>
      </c>
    </row>
    <row r="694" spans="17:21">
      <c r="Q694" t="s">
        <v>2268</v>
      </c>
      <c r="R694" t="str">
        <f t="shared" si="43"/>
        <v>CM-5-1</v>
      </c>
      <c r="T694" t="s">
        <v>2529</v>
      </c>
      <c r="U694" t="str">
        <f t="shared" si="44"/>
        <v>SI-3-1</v>
      </c>
    </row>
    <row r="695" spans="17:21">
      <c r="Q695" t="s">
        <v>2267</v>
      </c>
      <c r="R695" t="str">
        <f t="shared" si="43"/>
        <v>CM-5-0</v>
      </c>
      <c r="T695" t="s">
        <v>2530</v>
      </c>
      <c r="U695" t="str">
        <f t="shared" si="44"/>
        <v>SI-3-2</v>
      </c>
    </row>
    <row r="696" spans="17:21">
      <c r="Q696" t="s">
        <v>2689</v>
      </c>
      <c r="R696" t="str">
        <f t="shared" si="43"/>
        <v>CM-4-2</v>
      </c>
      <c r="T696" t="s">
        <v>3009</v>
      </c>
      <c r="U696" t="str">
        <f t="shared" si="44"/>
        <v>SI-3-3</v>
      </c>
    </row>
    <row r="697" spans="17:21">
      <c r="Q697" t="s">
        <v>2266</v>
      </c>
      <c r="R697" t="str">
        <f t="shared" si="43"/>
        <v>CM-4-1</v>
      </c>
      <c r="T697" t="s">
        <v>3010</v>
      </c>
      <c r="U697" t="str">
        <f t="shared" si="44"/>
        <v>SI-3-4</v>
      </c>
    </row>
    <row r="698" spans="17:21">
      <c r="Q698" t="s">
        <v>2265</v>
      </c>
      <c r="R698" t="str">
        <f t="shared" si="43"/>
        <v>CM-4-0</v>
      </c>
      <c r="T698" t="s">
        <v>3011</v>
      </c>
      <c r="U698" t="str">
        <f t="shared" si="44"/>
        <v>SI-3-5</v>
      </c>
    </row>
    <row r="699" spans="17:21">
      <c r="Q699" t="s">
        <v>2264</v>
      </c>
      <c r="R699" t="str">
        <f t="shared" si="43"/>
        <v>CM-3-6</v>
      </c>
      <c r="T699" t="s">
        <v>3012</v>
      </c>
      <c r="U699" t="str">
        <f t="shared" si="44"/>
        <v>SI-3-6</v>
      </c>
    </row>
    <row r="700" spans="17:21">
      <c r="Q700" t="s">
        <v>2688</v>
      </c>
      <c r="R700" t="str">
        <f t="shared" si="43"/>
        <v>CM-3-5</v>
      </c>
      <c r="T700" t="s">
        <v>2531</v>
      </c>
      <c r="U700" t="str">
        <f t="shared" si="44"/>
        <v>SI-3-7</v>
      </c>
    </row>
    <row r="701" spans="17:21">
      <c r="Q701" t="s">
        <v>2263</v>
      </c>
      <c r="R701" t="str">
        <f t="shared" si="43"/>
        <v>CM-3-4</v>
      </c>
      <c r="T701" t="s">
        <v>3013</v>
      </c>
      <c r="U701" t="str">
        <f t="shared" si="44"/>
        <v>SI-3-8</v>
      </c>
    </row>
    <row r="702" spans="17:21">
      <c r="Q702" t="s">
        <v>2687</v>
      </c>
      <c r="R702" t="str">
        <f t="shared" si="43"/>
        <v>CM-3-3</v>
      </c>
      <c r="T702" t="s">
        <v>3014</v>
      </c>
      <c r="U702" t="str">
        <f t="shared" si="44"/>
        <v>SI-3-9</v>
      </c>
    </row>
    <row r="703" spans="17:21">
      <c r="Q703" t="s">
        <v>2262</v>
      </c>
      <c r="R703" t="str">
        <f t="shared" si="43"/>
        <v>CM-3-2</v>
      </c>
      <c r="T703" t="s">
        <v>3015</v>
      </c>
      <c r="U703" t="str">
        <f t="shared" si="44"/>
        <v>SI-3-10</v>
      </c>
    </row>
    <row r="704" spans="17:21">
      <c r="Q704" t="s">
        <v>2261</v>
      </c>
      <c r="R704" t="str">
        <f t="shared" si="43"/>
        <v>CM-3-1</v>
      </c>
      <c r="T704" t="s">
        <v>2532</v>
      </c>
      <c r="U704" t="str">
        <f t="shared" si="44"/>
        <v>SI-4-0</v>
      </c>
    </row>
    <row r="705" spans="17:21">
      <c r="Q705" t="s">
        <v>2260</v>
      </c>
      <c r="R705" t="str">
        <f t="shared" si="43"/>
        <v>CM-3-0</v>
      </c>
      <c r="T705" t="s">
        <v>2533</v>
      </c>
      <c r="U705" t="str">
        <f t="shared" si="44"/>
        <v>SI-4-1</v>
      </c>
    </row>
    <row r="706" spans="17:21">
      <c r="Q706" t="s">
        <v>2259</v>
      </c>
      <c r="R706" t="str">
        <f t="shared" ref="R706:R769" si="45">VLOOKUP(Q706,T:T,1,FALSE)</f>
        <v>CM-2-7</v>
      </c>
      <c r="T706" t="s">
        <v>2534</v>
      </c>
      <c r="U706" t="str">
        <f t="shared" si="44"/>
        <v>SI-4-2</v>
      </c>
    </row>
    <row r="707" spans="17:21">
      <c r="Q707" t="s">
        <v>2686</v>
      </c>
      <c r="R707" t="str">
        <f t="shared" si="45"/>
        <v>CM-2-6</v>
      </c>
      <c r="T707" t="s">
        <v>3016</v>
      </c>
      <c r="U707" t="str">
        <f t="shared" ref="U707:U764" si="46">VLOOKUP(T707,Q:Q,1,FALSE)</f>
        <v>SI-4-3</v>
      </c>
    </row>
    <row r="708" spans="17:21">
      <c r="Q708" t="s">
        <v>2685</v>
      </c>
      <c r="R708" t="str">
        <f t="shared" si="45"/>
        <v>CM-2-5</v>
      </c>
      <c r="T708" t="s">
        <v>2535</v>
      </c>
      <c r="U708" t="str">
        <f t="shared" si="46"/>
        <v>SI-4-4</v>
      </c>
    </row>
    <row r="709" spans="17:21">
      <c r="Q709" t="s">
        <v>2684</v>
      </c>
      <c r="R709" t="str">
        <f t="shared" si="45"/>
        <v>CM-2-4</v>
      </c>
      <c r="T709" t="s">
        <v>2536</v>
      </c>
      <c r="U709" t="str">
        <f t="shared" si="46"/>
        <v>SI-4-5</v>
      </c>
    </row>
    <row r="710" spans="17:21">
      <c r="Q710" t="s">
        <v>2258</v>
      </c>
      <c r="R710" t="str">
        <f t="shared" si="45"/>
        <v>CM-2-3</v>
      </c>
      <c r="T710" t="s">
        <v>3017</v>
      </c>
      <c r="U710" t="str">
        <f t="shared" si="46"/>
        <v>SI-4-6</v>
      </c>
    </row>
    <row r="711" spans="17:21">
      <c r="Q711" t="s">
        <v>2257</v>
      </c>
      <c r="R711" t="str">
        <f t="shared" si="45"/>
        <v>CM-2-2</v>
      </c>
      <c r="T711" t="s">
        <v>3018</v>
      </c>
      <c r="U711" t="str">
        <f t="shared" si="46"/>
        <v>SI-4-7</v>
      </c>
    </row>
    <row r="712" spans="17:21">
      <c r="Q712" t="s">
        <v>2256</v>
      </c>
      <c r="R712" t="str">
        <f t="shared" si="45"/>
        <v>CM-2-1</v>
      </c>
      <c r="T712" t="s">
        <v>3019</v>
      </c>
      <c r="U712" t="str">
        <f t="shared" si="46"/>
        <v>SI-4-8</v>
      </c>
    </row>
    <row r="713" spans="17:21">
      <c r="Q713" t="s">
        <v>2255</v>
      </c>
      <c r="R713" t="str">
        <f t="shared" si="45"/>
        <v>CM-2-0</v>
      </c>
      <c r="T713" t="s">
        <v>3020</v>
      </c>
      <c r="U713" t="str">
        <f t="shared" si="46"/>
        <v>SI-4-9</v>
      </c>
    </row>
    <row r="714" spans="17:21">
      <c r="Q714" t="s">
        <v>2701</v>
      </c>
      <c r="R714" t="str">
        <f t="shared" si="45"/>
        <v>CM-11-2</v>
      </c>
      <c r="T714" t="s">
        <v>3021</v>
      </c>
      <c r="U714" t="str">
        <f t="shared" si="46"/>
        <v>SI-4-10</v>
      </c>
    </row>
    <row r="715" spans="17:21">
      <c r="Q715" t="s">
        <v>2290</v>
      </c>
      <c r="R715" t="str">
        <f t="shared" si="45"/>
        <v>CM-11-1</v>
      </c>
      <c r="T715" t="s">
        <v>2537</v>
      </c>
      <c r="U715" t="str">
        <f t="shared" si="46"/>
        <v>SI-4-11</v>
      </c>
    </row>
    <row r="716" spans="17:21">
      <c r="Q716" t="s">
        <v>2289</v>
      </c>
      <c r="R716" t="str">
        <f t="shared" si="45"/>
        <v>CM-11-0</v>
      </c>
      <c r="T716" t="s">
        <v>3022</v>
      </c>
      <c r="U716" t="str">
        <f t="shared" si="46"/>
        <v>SI-4-12</v>
      </c>
    </row>
    <row r="717" spans="17:21">
      <c r="Q717" t="s">
        <v>2288</v>
      </c>
      <c r="R717" t="str">
        <f t="shared" si="45"/>
        <v>CM-10-1</v>
      </c>
      <c r="T717" t="s">
        <v>3023</v>
      </c>
      <c r="U717" t="str">
        <f t="shared" si="46"/>
        <v>SI-4-13</v>
      </c>
    </row>
    <row r="718" spans="17:21">
      <c r="Q718" t="s">
        <v>2287</v>
      </c>
      <c r="R718" t="str">
        <f t="shared" si="45"/>
        <v>CM-10-0</v>
      </c>
      <c r="T718" t="s">
        <v>2538</v>
      </c>
      <c r="U718" t="str">
        <f t="shared" si="46"/>
        <v>SI-4-14</v>
      </c>
    </row>
    <row r="719" spans="17:21">
      <c r="Q719" t="s">
        <v>2254</v>
      </c>
      <c r="R719" t="str">
        <f t="shared" si="45"/>
        <v>CM-1-0</v>
      </c>
      <c r="T719" t="s">
        <v>3024</v>
      </c>
      <c r="U719" t="str">
        <f t="shared" si="46"/>
        <v>SI-4-15</v>
      </c>
    </row>
    <row r="720" spans="17:21">
      <c r="Q720" t="s">
        <v>2683</v>
      </c>
      <c r="R720" t="str">
        <f t="shared" si="45"/>
        <v>CA-9-1</v>
      </c>
      <c r="T720" t="s">
        <v>2539</v>
      </c>
      <c r="U720" t="str">
        <f t="shared" si="46"/>
        <v>SI-4-16</v>
      </c>
    </row>
    <row r="721" spans="17:21">
      <c r="Q721" t="s">
        <v>2253</v>
      </c>
      <c r="R721" t="str">
        <f t="shared" si="45"/>
        <v>CA-9-0</v>
      </c>
      <c r="T721" t="s">
        <v>3025</v>
      </c>
      <c r="U721" t="str">
        <f t="shared" si="46"/>
        <v>SI-4-17</v>
      </c>
    </row>
    <row r="722" spans="17:21">
      <c r="Q722" t="s">
        <v>2682</v>
      </c>
      <c r="R722" t="str">
        <f t="shared" si="45"/>
        <v>CA-8-2</v>
      </c>
      <c r="T722" t="s">
        <v>2540</v>
      </c>
      <c r="U722" t="str">
        <f t="shared" si="46"/>
        <v>SI-4-18</v>
      </c>
    </row>
    <row r="723" spans="17:21">
      <c r="Q723" t="s">
        <v>2252</v>
      </c>
      <c r="R723" t="str">
        <f t="shared" si="45"/>
        <v>CA-8-1</v>
      </c>
      <c r="T723" t="s">
        <v>2541</v>
      </c>
      <c r="U723" t="str">
        <f t="shared" si="46"/>
        <v>SI-4-19</v>
      </c>
    </row>
    <row r="724" spans="17:21">
      <c r="Q724" t="s">
        <v>2251</v>
      </c>
      <c r="R724" t="str">
        <f t="shared" si="45"/>
        <v>CA-8-0</v>
      </c>
      <c r="T724" t="s">
        <v>2542</v>
      </c>
      <c r="U724" t="str">
        <f t="shared" si="46"/>
        <v>SI-4-20</v>
      </c>
    </row>
    <row r="725" spans="17:21">
      <c r="Q725" t="s">
        <v>2250</v>
      </c>
      <c r="R725" t="str">
        <f t="shared" si="45"/>
        <v>CA-7-3</v>
      </c>
      <c r="T725" t="s">
        <v>3026</v>
      </c>
      <c r="U725" t="str">
        <f t="shared" si="46"/>
        <v>SI-4-21</v>
      </c>
    </row>
    <row r="726" spans="17:21">
      <c r="Q726" t="s">
        <v>2681</v>
      </c>
      <c r="R726" t="str">
        <f t="shared" si="45"/>
        <v>CA-7-2</v>
      </c>
      <c r="T726" t="s">
        <v>2543</v>
      </c>
      <c r="U726" t="str">
        <f t="shared" si="46"/>
        <v>SI-4-22</v>
      </c>
    </row>
    <row r="727" spans="17:21">
      <c r="Q727" t="s">
        <v>2249</v>
      </c>
      <c r="R727" t="str">
        <f t="shared" si="45"/>
        <v>CA-7-1</v>
      </c>
      <c r="T727" t="s">
        <v>2544</v>
      </c>
      <c r="U727" t="str">
        <f t="shared" si="46"/>
        <v>SI-4-23</v>
      </c>
    </row>
    <row r="728" spans="17:21">
      <c r="Q728" t="s">
        <v>2248</v>
      </c>
      <c r="R728" t="str">
        <f t="shared" si="45"/>
        <v>CA-7-0</v>
      </c>
      <c r="T728" t="s">
        <v>2545</v>
      </c>
      <c r="U728" t="str">
        <f t="shared" si="46"/>
        <v>SI-4-24</v>
      </c>
    </row>
    <row r="729" spans="17:21">
      <c r="Q729" t="s">
        <v>2247</v>
      </c>
      <c r="R729" t="str">
        <f t="shared" si="45"/>
        <v>CA-6-0</v>
      </c>
      <c r="T729" t="s">
        <v>2546</v>
      </c>
      <c r="U729" t="str">
        <f t="shared" si="46"/>
        <v>SI-5-0</v>
      </c>
    </row>
    <row r="730" spans="17:21">
      <c r="Q730" t="s">
        <v>2680</v>
      </c>
      <c r="R730" t="str">
        <f t="shared" si="45"/>
        <v>CA-5-1</v>
      </c>
      <c r="T730" t="s">
        <v>2547</v>
      </c>
      <c r="U730" t="str">
        <f t="shared" si="46"/>
        <v>SI-5-1</v>
      </c>
    </row>
    <row r="731" spans="17:21">
      <c r="Q731" t="s">
        <v>2246</v>
      </c>
      <c r="R731" t="str">
        <f t="shared" si="45"/>
        <v>CA-5-0</v>
      </c>
      <c r="T731" t="s">
        <v>2548</v>
      </c>
      <c r="U731" t="str">
        <f t="shared" si="46"/>
        <v>SI-6-0</v>
      </c>
    </row>
    <row r="732" spans="17:21">
      <c r="Q732" t="s">
        <v>2245</v>
      </c>
      <c r="R732" t="str">
        <f t="shared" si="45"/>
        <v>CA-3-5</v>
      </c>
      <c r="T732" t="s">
        <v>3027</v>
      </c>
      <c r="U732" t="str">
        <f t="shared" si="46"/>
        <v>SI-6-1</v>
      </c>
    </row>
    <row r="733" spans="17:21">
      <c r="Q733" t="s">
        <v>2678</v>
      </c>
      <c r="R733" t="str">
        <f t="shared" si="45"/>
        <v>CA-3-4</v>
      </c>
      <c r="T733" t="s">
        <v>3028</v>
      </c>
      <c r="U733" t="str">
        <f t="shared" si="46"/>
        <v>SI-6-2</v>
      </c>
    </row>
    <row r="734" spans="17:21">
      <c r="Q734" t="s">
        <v>2244</v>
      </c>
      <c r="R734" t="str">
        <f t="shared" si="45"/>
        <v>CA-3-3</v>
      </c>
      <c r="T734" t="s">
        <v>3029</v>
      </c>
      <c r="U734" t="str">
        <f t="shared" si="46"/>
        <v>SI-6-3</v>
      </c>
    </row>
    <row r="735" spans="17:21">
      <c r="Q735" t="s">
        <v>2677</v>
      </c>
      <c r="R735" t="str">
        <f t="shared" si="45"/>
        <v>CA-3-2</v>
      </c>
      <c r="T735" t="s">
        <v>2549</v>
      </c>
      <c r="U735" t="str">
        <f t="shared" si="46"/>
        <v>SI-7-0</v>
      </c>
    </row>
    <row r="736" spans="17:21">
      <c r="Q736" t="s">
        <v>2676</v>
      </c>
      <c r="R736" t="str">
        <f t="shared" si="45"/>
        <v>CA-3-1</v>
      </c>
      <c r="T736" t="s">
        <v>2550</v>
      </c>
      <c r="U736" t="str">
        <f t="shared" si="46"/>
        <v>SI-7-1</v>
      </c>
    </row>
    <row r="737" spans="17:21">
      <c r="Q737" t="s">
        <v>2243</v>
      </c>
      <c r="R737" t="str">
        <f t="shared" si="45"/>
        <v>CA-3-0</v>
      </c>
      <c r="T737" t="s">
        <v>2551</v>
      </c>
      <c r="U737" t="str">
        <f t="shared" si="46"/>
        <v>SI-7-2</v>
      </c>
    </row>
    <row r="738" spans="17:21">
      <c r="Q738" t="s">
        <v>2242</v>
      </c>
      <c r="R738" t="str">
        <f t="shared" si="45"/>
        <v>CA-2-3</v>
      </c>
      <c r="T738" t="s">
        <v>3030</v>
      </c>
      <c r="U738" t="str">
        <f t="shared" si="46"/>
        <v>SI-7-3</v>
      </c>
    </row>
    <row r="739" spans="17:21">
      <c r="Q739" t="s">
        <v>2241</v>
      </c>
      <c r="R739" t="str">
        <f t="shared" si="45"/>
        <v>CA-2-2</v>
      </c>
      <c r="T739" t="s">
        <v>3031</v>
      </c>
      <c r="U739" t="str">
        <f t="shared" si="46"/>
        <v>SI-7-4</v>
      </c>
    </row>
    <row r="740" spans="17:21">
      <c r="Q740" t="s">
        <v>2240</v>
      </c>
      <c r="R740" t="str">
        <f t="shared" si="45"/>
        <v>CA-2-1</v>
      </c>
      <c r="T740" t="s">
        <v>2552</v>
      </c>
      <c r="U740" t="str">
        <f t="shared" si="46"/>
        <v>SI-7-5</v>
      </c>
    </row>
    <row r="741" spans="17:21">
      <c r="Q741" t="s">
        <v>2239</v>
      </c>
      <c r="R741" t="str">
        <f t="shared" si="45"/>
        <v>CA-2-0</v>
      </c>
      <c r="T741" t="s">
        <v>3032</v>
      </c>
      <c r="U741" t="str">
        <f t="shared" si="46"/>
        <v>SI-7-6</v>
      </c>
    </row>
    <row r="742" spans="17:21">
      <c r="Q742" t="s">
        <v>2238</v>
      </c>
      <c r="R742" t="str">
        <f t="shared" si="45"/>
        <v>CA-1-0</v>
      </c>
      <c r="T742" t="s">
        <v>2553</v>
      </c>
      <c r="U742" t="str">
        <f t="shared" si="46"/>
        <v>SI-7-7</v>
      </c>
    </row>
    <row r="743" spans="17:21">
      <c r="Q743" t="s">
        <v>2657</v>
      </c>
      <c r="R743" t="str">
        <f t="shared" si="45"/>
        <v>AU-9-6</v>
      </c>
      <c r="T743" t="s">
        <v>3033</v>
      </c>
      <c r="U743" t="str">
        <f t="shared" si="46"/>
        <v>SI-7-8</v>
      </c>
    </row>
    <row r="744" spans="17:21">
      <c r="Q744" t="s">
        <v>2656</v>
      </c>
      <c r="R744" t="str">
        <f t="shared" si="45"/>
        <v>AU-9-5</v>
      </c>
      <c r="T744" t="s">
        <v>3034</v>
      </c>
      <c r="U744" t="str">
        <f t="shared" si="46"/>
        <v>SI-7-9</v>
      </c>
    </row>
    <row r="745" spans="17:21">
      <c r="Q745" t="s">
        <v>2232</v>
      </c>
      <c r="R745" t="str">
        <f t="shared" si="45"/>
        <v>AU-9-4</v>
      </c>
      <c r="T745" t="s">
        <v>3035</v>
      </c>
      <c r="U745" t="str">
        <f t="shared" si="46"/>
        <v>SI-7-10</v>
      </c>
    </row>
    <row r="746" spans="17:21">
      <c r="Q746" t="s">
        <v>2231</v>
      </c>
      <c r="R746" t="str">
        <f t="shared" si="45"/>
        <v>AU-9-3</v>
      </c>
      <c r="T746" t="s">
        <v>3036</v>
      </c>
      <c r="U746" t="str">
        <f t="shared" si="46"/>
        <v>SI-7-11</v>
      </c>
    </row>
    <row r="747" spans="17:21">
      <c r="Q747" t="s">
        <v>2230</v>
      </c>
      <c r="R747" t="str">
        <f t="shared" si="45"/>
        <v>AU-9-2</v>
      </c>
      <c r="T747" t="s">
        <v>3037</v>
      </c>
      <c r="U747" t="str">
        <f t="shared" si="46"/>
        <v>SI-7-12</v>
      </c>
    </row>
    <row r="748" spans="17:21">
      <c r="Q748" t="s">
        <v>2655</v>
      </c>
      <c r="R748" t="str">
        <f t="shared" si="45"/>
        <v>AU-9-1</v>
      </c>
      <c r="T748" t="s">
        <v>3038</v>
      </c>
      <c r="U748" t="str">
        <f t="shared" si="46"/>
        <v>SI-7-13</v>
      </c>
    </row>
    <row r="749" spans="17:21">
      <c r="Q749" t="s">
        <v>2229</v>
      </c>
      <c r="R749" t="str">
        <f t="shared" si="45"/>
        <v>AU-9-0</v>
      </c>
      <c r="T749" t="s">
        <v>2554</v>
      </c>
      <c r="U749" t="str">
        <f t="shared" si="46"/>
        <v>SI-7-14</v>
      </c>
    </row>
    <row r="750" spans="17:21">
      <c r="Q750" t="s">
        <v>2654</v>
      </c>
      <c r="R750" t="str">
        <f t="shared" si="45"/>
        <v>AU-8-2</v>
      </c>
      <c r="T750" t="s">
        <v>3039</v>
      </c>
      <c r="U750" t="str">
        <f t="shared" si="46"/>
        <v>SI-7-15</v>
      </c>
    </row>
    <row r="751" spans="17:21">
      <c r="Q751" t="s">
        <v>2228</v>
      </c>
      <c r="R751" t="str">
        <f t="shared" si="45"/>
        <v>AU-8-1</v>
      </c>
      <c r="T751" t="s">
        <v>3040</v>
      </c>
      <c r="U751" t="str">
        <f t="shared" si="46"/>
        <v>SI-7-16</v>
      </c>
    </row>
    <row r="752" spans="17:21">
      <c r="Q752" t="s">
        <v>2227</v>
      </c>
      <c r="R752" t="str">
        <f t="shared" si="45"/>
        <v>AU-8-0</v>
      </c>
      <c r="T752" t="s">
        <v>2555</v>
      </c>
      <c r="U752" t="str">
        <f t="shared" si="46"/>
        <v>SI-8-0</v>
      </c>
    </row>
    <row r="753" spans="17:21">
      <c r="Q753" t="s">
        <v>2653</v>
      </c>
      <c r="R753" t="str">
        <f t="shared" si="45"/>
        <v>AU-7-2</v>
      </c>
      <c r="T753" t="s">
        <v>2556</v>
      </c>
      <c r="U753" t="str">
        <f t="shared" si="46"/>
        <v>SI-8-1</v>
      </c>
    </row>
    <row r="754" spans="17:21">
      <c r="Q754" t="s">
        <v>2226</v>
      </c>
      <c r="R754" t="str">
        <f t="shared" si="45"/>
        <v>AU-7-1</v>
      </c>
      <c r="T754" t="s">
        <v>2557</v>
      </c>
      <c r="U754" t="str">
        <f t="shared" si="46"/>
        <v>SI-8-2</v>
      </c>
    </row>
    <row r="755" spans="17:21">
      <c r="Q755" t="s">
        <v>2225</v>
      </c>
      <c r="R755" t="str">
        <f t="shared" si="45"/>
        <v>AU-7-0</v>
      </c>
      <c r="T755" t="s">
        <v>3041</v>
      </c>
      <c r="U755" t="str">
        <f t="shared" si="46"/>
        <v>SI-8-3</v>
      </c>
    </row>
    <row r="756" spans="17:21">
      <c r="Q756" t="s">
        <v>2652</v>
      </c>
      <c r="R756" t="str">
        <f t="shared" si="45"/>
        <v>AU-6-9</v>
      </c>
      <c r="T756" t="s">
        <v>2558</v>
      </c>
      <c r="U756" t="str">
        <f t="shared" si="46"/>
        <v>SI-10-0</v>
      </c>
    </row>
    <row r="757" spans="17:21">
      <c r="Q757" t="s">
        <v>2651</v>
      </c>
      <c r="R757" t="str">
        <f t="shared" si="45"/>
        <v>AU-6-8</v>
      </c>
      <c r="T757" t="s">
        <v>3043</v>
      </c>
      <c r="U757" t="str">
        <f t="shared" si="46"/>
        <v>SI-10-1</v>
      </c>
    </row>
    <row r="758" spans="17:21">
      <c r="Q758" t="s">
        <v>2223</v>
      </c>
      <c r="R758" t="str">
        <f t="shared" si="45"/>
        <v>AU-6-7</v>
      </c>
      <c r="T758" t="s">
        <v>3044</v>
      </c>
      <c r="U758" t="str">
        <f t="shared" si="46"/>
        <v>SI-10-2</v>
      </c>
    </row>
    <row r="759" spans="17:21">
      <c r="Q759" t="s">
        <v>2222</v>
      </c>
      <c r="R759" t="str">
        <f t="shared" si="45"/>
        <v>AU-6-6</v>
      </c>
      <c r="T759" t="s">
        <v>3045</v>
      </c>
      <c r="U759" t="str">
        <f t="shared" si="46"/>
        <v>SI-10-3</v>
      </c>
    </row>
    <row r="760" spans="17:21">
      <c r="Q760" t="s">
        <v>2221</v>
      </c>
      <c r="R760" t="str">
        <f t="shared" si="45"/>
        <v>AU-6-5</v>
      </c>
      <c r="T760" t="s">
        <v>3046</v>
      </c>
      <c r="U760" t="str">
        <f t="shared" si="46"/>
        <v>SI-10-4</v>
      </c>
    </row>
    <row r="761" spans="17:21">
      <c r="Q761" t="s">
        <v>2220</v>
      </c>
      <c r="R761" t="str">
        <f t="shared" si="45"/>
        <v>AU-6-4</v>
      </c>
      <c r="T761" t="s">
        <v>3047</v>
      </c>
      <c r="U761" t="str">
        <f t="shared" si="46"/>
        <v>SI-10-5</v>
      </c>
    </row>
    <row r="762" spans="17:21">
      <c r="Q762" t="s">
        <v>2219</v>
      </c>
      <c r="R762" t="str">
        <f t="shared" si="45"/>
        <v>AU-6-3</v>
      </c>
      <c r="T762" t="s">
        <v>2559</v>
      </c>
      <c r="U762" t="str">
        <f t="shared" si="46"/>
        <v>SI-11-0</v>
      </c>
    </row>
    <row r="763" spans="17:21">
      <c r="Q763" t="s">
        <v>2650</v>
      </c>
      <c r="R763" t="str">
        <f t="shared" si="45"/>
        <v>AU-6-2</v>
      </c>
      <c r="T763" t="s">
        <v>2560</v>
      </c>
      <c r="U763" t="str">
        <f t="shared" si="46"/>
        <v>SI-12-0</v>
      </c>
    </row>
    <row r="764" spans="17:21">
      <c r="Q764" t="s">
        <v>2224</v>
      </c>
      <c r="R764" t="str">
        <f t="shared" si="45"/>
        <v>AU-6-10</v>
      </c>
      <c r="T764" t="s">
        <v>2561</v>
      </c>
      <c r="U764" t="str">
        <f t="shared" si="46"/>
        <v>SI-16-0</v>
      </c>
    </row>
    <row r="765" spans="17:21">
      <c r="Q765" t="s">
        <v>2218</v>
      </c>
      <c r="R765" t="str">
        <f t="shared" si="45"/>
        <v>AU-6-1</v>
      </c>
    </row>
    <row r="766" spans="17:21">
      <c r="Q766" t="s">
        <v>2217</v>
      </c>
      <c r="R766" t="str">
        <f t="shared" si="45"/>
        <v>AU-6-0</v>
      </c>
    </row>
    <row r="767" spans="17:21">
      <c r="Q767" t="s">
        <v>2649</v>
      </c>
      <c r="R767" t="str">
        <f t="shared" si="45"/>
        <v>AU-5-4</v>
      </c>
    </row>
    <row r="768" spans="17:21">
      <c r="Q768" t="s">
        <v>2648</v>
      </c>
      <c r="R768" t="str">
        <f t="shared" si="45"/>
        <v>AU-5-3</v>
      </c>
    </row>
    <row r="769" spans="17:18">
      <c r="Q769" t="s">
        <v>2216</v>
      </c>
      <c r="R769" t="str">
        <f t="shared" si="45"/>
        <v>AU-5-2</v>
      </c>
    </row>
    <row r="770" spans="17:18">
      <c r="Q770" t="s">
        <v>2215</v>
      </c>
      <c r="R770" t="str">
        <f t="shared" ref="R770:R833" si="47">VLOOKUP(Q770,T:T,1,FALSE)</f>
        <v>AU-5-1</v>
      </c>
    </row>
    <row r="771" spans="17:18">
      <c r="Q771" t="s">
        <v>2214</v>
      </c>
      <c r="R771" t="str">
        <f t="shared" si="47"/>
        <v>AU-5-0</v>
      </c>
    </row>
    <row r="772" spans="17:18">
      <c r="Q772" t="s">
        <v>2647</v>
      </c>
      <c r="R772" t="str">
        <f t="shared" si="47"/>
        <v>AU-4-1</v>
      </c>
    </row>
    <row r="773" spans="17:18">
      <c r="Q773" t="s">
        <v>2213</v>
      </c>
      <c r="R773" t="str">
        <f t="shared" si="47"/>
        <v>AU-4-0</v>
      </c>
    </row>
    <row r="774" spans="17:18">
      <c r="Q774" t="s">
        <v>2212</v>
      </c>
      <c r="R774" t="str">
        <f t="shared" si="47"/>
        <v>AU-3-2</v>
      </c>
    </row>
    <row r="775" spans="17:18">
      <c r="Q775" t="s">
        <v>2211</v>
      </c>
      <c r="R775" t="str">
        <f t="shared" si="47"/>
        <v>AU-3-1</v>
      </c>
    </row>
    <row r="776" spans="17:18">
      <c r="Q776" t="s">
        <v>2210</v>
      </c>
      <c r="R776" t="str">
        <f t="shared" si="47"/>
        <v>AU-3-0</v>
      </c>
    </row>
    <row r="777" spans="17:18">
      <c r="Q777" t="s">
        <v>2646</v>
      </c>
      <c r="R777" t="str">
        <f t="shared" si="47"/>
        <v>AU-2-4</v>
      </c>
    </row>
    <row r="778" spans="17:18">
      <c r="Q778" t="s">
        <v>2209</v>
      </c>
      <c r="R778" t="str">
        <f t="shared" si="47"/>
        <v>AU-2-3</v>
      </c>
    </row>
    <row r="779" spans="17:18">
      <c r="Q779" t="s">
        <v>2645</v>
      </c>
      <c r="R779" t="str">
        <f t="shared" si="47"/>
        <v>AU-2-2</v>
      </c>
    </row>
    <row r="780" spans="17:18">
      <c r="Q780" t="s">
        <v>2644</v>
      </c>
      <c r="R780" t="str">
        <f t="shared" si="47"/>
        <v>AU-2-1</v>
      </c>
    </row>
    <row r="781" spans="17:18">
      <c r="Q781" t="s">
        <v>2208</v>
      </c>
      <c r="R781" t="str">
        <f t="shared" si="47"/>
        <v>AU-2-0</v>
      </c>
    </row>
    <row r="782" spans="17:18">
      <c r="Q782" t="s">
        <v>2237</v>
      </c>
      <c r="R782" t="str">
        <f t="shared" si="47"/>
        <v>AU-12-3</v>
      </c>
    </row>
    <row r="783" spans="17:18">
      <c r="Q783" t="s">
        <v>2664</v>
      </c>
      <c r="R783" t="str">
        <f t="shared" si="47"/>
        <v>AU-12-2</v>
      </c>
    </row>
    <row r="784" spans="17:18">
      <c r="Q784" t="s">
        <v>2236</v>
      </c>
      <c r="R784" t="str">
        <f t="shared" si="47"/>
        <v>AU-12-1</v>
      </c>
    </row>
    <row r="785" spans="17:18">
      <c r="Q785" t="s">
        <v>2235</v>
      </c>
      <c r="R785" t="str">
        <f t="shared" si="47"/>
        <v>AU-12-0</v>
      </c>
    </row>
    <row r="786" spans="17:18">
      <c r="Q786" t="s">
        <v>2663</v>
      </c>
      <c r="R786" t="str">
        <f t="shared" si="47"/>
        <v>AU-11-1</v>
      </c>
    </row>
    <row r="787" spans="17:18">
      <c r="Q787" t="s">
        <v>2234</v>
      </c>
      <c r="R787" t="str">
        <f t="shared" si="47"/>
        <v>AU-11-0</v>
      </c>
    </row>
    <row r="788" spans="17:18">
      <c r="Q788" t="s">
        <v>2662</v>
      </c>
      <c r="R788" t="str">
        <f t="shared" si="47"/>
        <v>AU-10-5</v>
      </c>
    </row>
    <row r="789" spans="17:18">
      <c r="Q789" t="s">
        <v>2661</v>
      </c>
      <c r="R789" t="str">
        <f t="shared" si="47"/>
        <v>AU-10-4</v>
      </c>
    </row>
    <row r="790" spans="17:18">
      <c r="Q790" t="s">
        <v>2660</v>
      </c>
      <c r="R790" t="str">
        <f t="shared" si="47"/>
        <v>AU-10-3</v>
      </c>
    </row>
    <row r="791" spans="17:18">
      <c r="Q791" t="s">
        <v>2659</v>
      </c>
      <c r="R791" t="str">
        <f t="shared" si="47"/>
        <v>AU-10-2</v>
      </c>
    </row>
    <row r="792" spans="17:18">
      <c r="Q792" t="s">
        <v>2658</v>
      </c>
      <c r="R792" t="str">
        <f t="shared" si="47"/>
        <v>AU-10-1</v>
      </c>
    </row>
    <row r="793" spans="17:18">
      <c r="Q793" t="s">
        <v>2233</v>
      </c>
      <c r="R793" t="str">
        <f t="shared" si="47"/>
        <v>AU-10-0</v>
      </c>
    </row>
    <row r="794" spans="17:18">
      <c r="Q794" t="s">
        <v>2207</v>
      </c>
      <c r="R794" t="str">
        <f t="shared" si="47"/>
        <v>AU-1-0</v>
      </c>
    </row>
    <row r="795" spans="17:18">
      <c r="Q795" t="s">
        <v>2206</v>
      </c>
      <c r="R795" t="str">
        <f t="shared" si="47"/>
        <v>AT-4-0</v>
      </c>
    </row>
    <row r="796" spans="17:18">
      <c r="Q796" t="s">
        <v>2205</v>
      </c>
      <c r="R796" t="str">
        <f t="shared" si="47"/>
        <v>AT-3-4</v>
      </c>
    </row>
    <row r="797" spans="17:18">
      <c r="Q797" t="s">
        <v>2204</v>
      </c>
      <c r="R797" t="str">
        <f t="shared" si="47"/>
        <v>AT-3-3</v>
      </c>
    </row>
    <row r="798" spans="17:18">
      <c r="Q798" t="s">
        <v>2642</v>
      </c>
      <c r="R798" t="str">
        <f t="shared" si="47"/>
        <v>AT-3-2</v>
      </c>
    </row>
    <row r="799" spans="17:18">
      <c r="Q799" t="s">
        <v>2641</v>
      </c>
      <c r="R799" t="str">
        <f t="shared" si="47"/>
        <v>AT-3-1</v>
      </c>
    </row>
    <row r="800" spans="17:18">
      <c r="Q800" t="s">
        <v>2203</v>
      </c>
      <c r="R800" t="str">
        <f t="shared" si="47"/>
        <v>AT-3-0</v>
      </c>
    </row>
    <row r="801" spans="17:18">
      <c r="Q801" t="s">
        <v>2202</v>
      </c>
      <c r="R801" t="str">
        <f t="shared" si="47"/>
        <v>AT-2-2</v>
      </c>
    </row>
    <row r="802" spans="17:18">
      <c r="Q802" t="s">
        <v>2640</v>
      </c>
      <c r="R802" t="str">
        <f t="shared" si="47"/>
        <v>AT-2-1</v>
      </c>
    </row>
    <row r="803" spans="17:18">
      <c r="Q803" t="s">
        <v>2201</v>
      </c>
      <c r="R803" t="str">
        <f t="shared" si="47"/>
        <v>AT-2-0</v>
      </c>
    </row>
    <row r="804" spans="17:18">
      <c r="Q804" t="s">
        <v>2200</v>
      </c>
      <c r="R804" t="str">
        <f t="shared" si="47"/>
        <v>AT-1-0</v>
      </c>
    </row>
    <row r="805" spans="17:18">
      <c r="Q805" t="s">
        <v>2175</v>
      </c>
      <c r="R805" t="str">
        <f t="shared" si="47"/>
        <v>AC-8-0</v>
      </c>
    </row>
    <row r="806" spans="17:18">
      <c r="Q806" t="s">
        <v>2174</v>
      </c>
      <c r="R806" t="str">
        <f t="shared" si="47"/>
        <v>AC-7-2</v>
      </c>
    </row>
    <row r="807" spans="17:18">
      <c r="Q807" t="s">
        <v>2602</v>
      </c>
      <c r="R807" t="str">
        <f t="shared" si="47"/>
        <v>AC-7-1</v>
      </c>
    </row>
    <row r="808" spans="17:18">
      <c r="Q808" t="s">
        <v>2173</v>
      </c>
      <c r="R808" t="str">
        <f t="shared" si="47"/>
        <v>AC-7-0</v>
      </c>
    </row>
    <row r="809" spans="17:18">
      <c r="Q809" t="s">
        <v>2171</v>
      </c>
      <c r="R809" t="str">
        <f t="shared" si="47"/>
        <v>AC-6-9</v>
      </c>
    </row>
    <row r="810" spans="17:18">
      <c r="Q810" t="s">
        <v>2170</v>
      </c>
      <c r="R810" t="str">
        <f t="shared" si="47"/>
        <v>AC-6-8</v>
      </c>
    </row>
    <row r="811" spans="17:18">
      <c r="Q811" t="s">
        <v>2169</v>
      </c>
      <c r="R811" t="str">
        <f t="shared" si="47"/>
        <v>AC-6-7</v>
      </c>
    </row>
    <row r="812" spans="17:18">
      <c r="Q812" t="s">
        <v>2601</v>
      </c>
      <c r="R812" t="str">
        <f t="shared" si="47"/>
        <v>AC-6-6</v>
      </c>
    </row>
    <row r="813" spans="17:18">
      <c r="Q813" t="s">
        <v>2168</v>
      </c>
      <c r="R813" t="str">
        <f t="shared" si="47"/>
        <v>AC-6-5</v>
      </c>
    </row>
    <row r="814" spans="17:18">
      <c r="Q814" t="s">
        <v>2600</v>
      </c>
      <c r="R814" t="str">
        <f t="shared" si="47"/>
        <v>AC-6-4</v>
      </c>
    </row>
    <row r="815" spans="17:18">
      <c r="Q815" t="s">
        <v>2167</v>
      </c>
      <c r="R815" t="str">
        <f t="shared" si="47"/>
        <v>AC-6-3</v>
      </c>
    </row>
    <row r="816" spans="17:18">
      <c r="Q816" t="s">
        <v>2166</v>
      </c>
      <c r="R816" t="str">
        <f t="shared" si="47"/>
        <v>AC-6-2</v>
      </c>
    </row>
    <row r="817" spans="17:18">
      <c r="Q817" t="s">
        <v>2172</v>
      </c>
      <c r="R817" t="str">
        <f t="shared" si="47"/>
        <v>AC-6-10</v>
      </c>
    </row>
    <row r="818" spans="17:18">
      <c r="Q818" t="s">
        <v>2165</v>
      </c>
      <c r="R818" t="str">
        <f t="shared" si="47"/>
        <v>AC-6-1</v>
      </c>
    </row>
    <row r="819" spans="17:18">
      <c r="Q819" t="s">
        <v>2164</v>
      </c>
      <c r="R819" t="str">
        <f t="shared" si="47"/>
        <v>AC-6-0</v>
      </c>
    </row>
    <row r="820" spans="17:18">
      <c r="Q820" t="s">
        <v>2163</v>
      </c>
      <c r="R820" t="str">
        <f t="shared" si="47"/>
        <v>AC-5-0</v>
      </c>
    </row>
    <row r="821" spans="17:18">
      <c r="Q821" t="s">
        <v>2587</v>
      </c>
      <c r="R821" t="str">
        <f t="shared" si="47"/>
        <v>AC-4-9</v>
      </c>
    </row>
    <row r="822" spans="17:18">
      <c r="Q822" t="s">
        <v>2161</v>
      </c>
      <c r="R822" t="str">
        <f t="shared" si="47"/>
        <v>AC-4-8</v>
      </c>
    </row>
    <row r="823" spans="17:18">
      <c r="Q823" t="s">
        <v>2586</v>
      </c>
      <c r="R823" t="str">
        <f t="shared" si="47"/>
        <v>AC-4-7</v>
      </c>
    </row>
    <row r="824" spans="17:18">
      <c r="Q824" t="s">
        <v>2585</v>
      </c>
      <c r="R824" t="str">
        <f t="shared" si="47"/>
        <v>AC-4-6</v>
      </c>
    </row>
    <row r="825" spans="17:18">
      <c r="Q825" t="s">
        <v>2584</v>
      </c>
      <c r="R825" t="str">
        <f t="shared" si="47"/>
        <v>AC-4-5</v>
      </c>
    </row>
    <row r="826" spans="17:18">
      <c r="Q826" t="s">
        <v>2583</v>
      </c>
      <c r="R826" t="str">
        <f t="shared" si="47"/>
        <v>AC-4-4</v>
      </c>
    </row>
    <row r="827" spans="17:18">
      <c r="Q827" t="s">
        <v>2582</v>
      </c>
      <c r="R827" t="str">
        <f t="shared" si="47"/>
        <v>AC-4-3</v>
      </c>
    </row>
    <row r="828" spans="17:18">
      <c r="Q828" t="s">
        <v>2599</v>
      </c>
      <c r="R828" t="str">
        <f t="shared" si="47"/>
        <v>AC-4-22</v>
      </c>
    </row>
    <row r="829" spans="17:18">
      <c r="Q829" t="s">
        <v>2162</v>
      </c>
      <c r="R829" t="str">
        <f t="shared" si="47"/>
        <v>AC-4-21</v>
      </c>
    </row>
    <row r="830" spans="17:18">
      <c r="Q830" t="s">
        <v>2598</v>
      </c>
      <c r="R830" t="str">
        <f t="shared" si="47"/>
        <v>AC-4-20</v>
      </c>
    </row>
    <row r="831" spans="17:18">
      <c r="Q831" t="s">
        <v>2581</v>
      </c>
      <c r="R831" t="str">
        <f t="shared" si="47"/>
        <v>AC-4-2</v>
      </c>
    </row>
    <row r="832" spans="17:18">
      <c r="Q832" t="s">
        <v>2597</v>
      </c>
      <c r="R832" t="str">
        <f t="shared" si="47"/>
        <v>AC-4-19</v>
      </c>
    </row>
    <row r="833" spans="17:18">
      <c r="Q833" t="s">
        <v>2596</v>
      </c>
      <c r="R833" t="str">
        <f t="shared" si="47"/>
        <v>AC-4-18</v>
      </c>
    </row>
    <row r="834" spans="17:18">
      <c r="Q834" t="s">
        <v>2595</v>
      </c>
      <c r="R834" t="str">
        <f t="shared" ref="R834:R897" si="48">VLOOKUP(Q834,T:T,1,FALSE)</f>
        <v>AC-4-17</v>
      </c>
    </row>
    <row r="835" spans="17:18">
      <c r="Q835" t="s">
        <v>2594</v>
      </c>
      <c r="R835" t="str">
        <f t="shared" si="48"/>
        <v>AC-4-16</v>
      </c>
    </row>
    <row r="836" spans="17:18">
      <c r="Q836" t="s">
        <v>2593</v>
      </c>
      <c r="R836" t="str">
        <f t="shared" si="48"/>
        <v>AC-4-15</v>
      </c>
    </row>
    <row r="837" spans="17:18">
      <c r="Q837" t="s">
        <v>2592</v>
      </c>
      <c r="R837" t="str">
        <f t="shared" si="48"/>
        <v>AC-4-14</v>
      </c>
    </row>
    <row r="838" spans="17:18">
      <c r="Q838" t="s">
        <v>2591</v>
      </c>
      <c r="R838" t="str">
        <f t="shared" si="48"/>
        <v>AC-4-13</v>
      </c>
    </row>
    <row r="839" spans="17:18">
      <c r="Q839" t="s">
        <v>2590</v>
      </c>
      <c r="R839" t="str">
        <f t="shared" si="48"/>
        <v>AC-4-12</v>
      </c>
    </row>
    <row r="840" spans="17:18">
      <c r="Q840" t="s">
        <v>2589</v>
      </c>
      <c r="R840" t="str">
        <f t="shared" si="48"/>
        <v>AC-4-11</v>
      </c>
    </row>
    <row r="841" spans="17:18">
      <c r="Q841" t="s">
        <v>2588</v>
      </c>
      <c r="R841" t="str">
        <f t="shared" si="48"/>
        <v>AC-4-10</v>
      </c>
    </row>
    <row r="842" spans="17:18">
      <c r="Q842" t="s">
        <v>2580</v>
      </c>
      <c r="R842" t="str">
        <f t="shared" si="48"/>
        <v>AC-4-1</v>
      </c>
    </row>
    <row r="843" spans="17:18">
      <c r="Q843" t="s">
        <v>2160</v>
      </c>
      <c r="R843" t="str">
        <f t="shared" si="48"/>
        <v>AC-4-0</v>
      </c>
    </row>
    <row r="844" spans="17:18">
      <c r="Q844" t="s">
        <v>2578</v>
      </c>
      <c r="R844" t="str">
        <f t="shared" si="48"/>
        <v>AC-3-9</v>
      </c>
    </row>
    <row r="845" spans="17:18">
      <c r="Q845" t="s">
        <v>2577</v>
      </c>
      <c r="R845" t="str">
        <f t="shared" si="48"/>
        <v>AC-3-8</v>
      </c>
    </row>
    <row r="846" spans="17:18">
      <c r="Q846" t="s">
        <v>2576</v>
      </c>
      <c r="R846" t="str">
        <f t="shared" si="48"/>
        <v>AC-3-7</v>
      </c>
    </row>
    <row r="847" spans="17:18">
      <c r="Q847" t="s">
        <v>2575</v>
      </c>
      <c r="R847" t="str">
        <f t="shared" si="48"/>
        <v>AC-3-6</v>
      </c>
    </row>
    <row r="848" spans="17:18">
      <c r="Q848" t="s">
        <v>2574</v>
      </c>
      <c r="R848" t="str">
        <f t="shared" si="48"/>
        <v>AC-3-5</v>
      </c>
    </row>
    <row r="849" spans="17:18">
      <c r="Q849" t="s">
        <v>2573</v>
      </c>
      <c r="R849" t="str">
        <f t="shared" si="48"/>
        <v>AC-3-4</v>
      </c>
    </row>
    <row r="850" spans="17:18">
      <c r="Q850" t="s">
        <v>2572</v>
      </c>
      <c r="R850" t="str">
        <f t="shared" si="48"/>
        <v>AC-3-3</v>
      </c>
    </row>
    <row r="851" spans="17:18">
      <c r="Q851" t="s">
        <v>2571</v>
      </c>
      <c r="R851" t="str">
        <f t="shared" si="48"/>
        <v>AC-3-2</v>
      </c>
    </row>
    <row r="852" spans="17:18">
      <c r="Q852" t="s">
        <v>2579</v>
      </c>
      <c r="R852" t="str">
        <f t="shared" si="48"/>
        <v>AC-3-10</v>
      </c>
    </row>
    <row r="853" spans="17:18">
      <c r="Q853" t="s">
        <v>2570</v>
      </c>
      <c r="R853" t="str">
        <f t="shared" si="48"/>
        <v>AC-3-1</v>
      </c>
    </row>
    <row r="854" spans="17:18">
      <c r="Q854" t="s">
        <v>2159</v>
      </c>
      <c r="R854" t="str">
        <f t="shared" si="48"/>
        <v>AC-3-0</v>
      </c>
    </row>
    <row r="855" spans="17:18">
      <c r="Q855" t="s">
        <v>2199</v>
      </c>
      <c r="R855" t="str">
        <f t="shared" si="48"/>
        <v>AC-22-0</v>
      </c>
    </row>
    <row r="856" spans="17:18">
      <c r="Q856" t="s">
        <v>2634</v>
      </c>
      <c r="R856" t="str">
        <f t="shared" si="48"/>
        <v>AC-21-2</v>
      </c>
    </row>
    <row r="857" spans="17:18">
      <c r="Q857" t="s">
        <v>2633</v>
      </c>
      <c r="R857" t="str">
        <f t="shared" si="48"/>
        <v>AC-21-1</v>
      </c>
    </row>
    <row r="858" spans="17:18">
      <c r="Q858" t="s">
        <v>2198</v>
      </c>
      <c r="R858" t="str">
        <f t="shared" si="48"/>
        <v>AC-21-0</v>
      </c>
    </row>
    <row r="859" spans="17:18">
      <c r="Q859" t="s">
        <v>2632</v>
      </c>
      <c r="R859" t="str">
        <f t="shared" si="48"/>
        <v>AC-20-4</v>
      </c>
    </row>
    <row r="860" spans="17:18">
      <c r="Q860" t="s">
        <v>2631</v>
      </c>
      <c r="R860" t="str">
        <f t="shared" si="48"/>
        <v>AC-20-3</v>
      </c>
    </row>
    <row r="861" spans="17:18">
      <c r="Q861" t="s">
        <v>2197</v>
      </c>
      <c r="R861" t="str">
        <f t="shared" si="48"/>
        <v>AC-20-2</v>
      </c>
    </row>
    <row r="862" spans="17:18">
      <c r="Q862" t="s">
        <v>2196</v>
      </c>
      <c r="R862" t="str">
        <f t="shared" si="48"/>
        <v>AC-20-1</v>
      </c>
    </row>
    <row r="863" spans="17:18">
      <c r="Q863" t="s">
        <v>2195</v>
      </c>
      <c r="R863" t="str">
        <f t="shared" si="48"/>
        <v>AC-20-0</v>
      </c>
    </row>
    <row r="864" spans="17:18">
      <c r="Q864" t="s">
        <v>2154</v>
      </c>
      <c r="R864" t="str">
        <f t="shared" si="48"/>
        <v>AC-2-9</v>
      </c>
    </row>
    <row r="865" spans="17:18">
      <c r="Q865" t="s">
        <v>2569</v>
      </c>
      <c r="R865" t="str">
        <f t="shared" si="48"/>
        <v>AC-2-8</v>
      </c>
    </row>
    <row r="866" spans="17:18">
      <c r="Q866" t="s">
        <v>2153</v>
      </c>
      <c r="R866" t="str">
        <f t="shared" si="48"/>
        <v>AC-2-7</v>
      </c>
    </row>
    <row r="867" spans="17:18">
      <c r="Q867" t="s">
        <v>2568</v>
      </c>
      <c r="R867" t="str">
        <f t="shared" si="48"/>
        <v>AC-2-6</v>
      </c>
    </row>
    <row r="868" spans="17:18">
      <c r="Q868" t="s">
        <v>2152</v>
      </c>
      <c r="R868" t="str">
        <f t="shared" si="48"/>
        <v>AC-2-5</v>
      </c>
    </row>
    <row r="869" spans="17:18">
      <c r="Q869" t="s">
        <v>2151</v>
      </c>
      <c r="R869" t="str">
        <f t="shared" si="48"/>
        <v>AC-2-4</v>
      </c>
    </row>
    <row r="870" spans="17:18">
      <c r="Q870" t="s">
        <v>2150</v>
      </c>
      <c r="R870" t="str">
        <f t="shared" si="48"/>
        <v>AC-2-3</v>
      </c>
    </row>
    <row r="871" spans="17:18">
      <c r="Q871" t="s">
        <v>2149</v>
      </c>
      <c r="R871" t="str">
        <f t="shared" si="48"/>
        <v>AC-2-2</v>
      </c>
    </row>
    <row r="872" spans="17:18">
      <c r="Q872" t="s">
        <v>2158</v>
      </c>
      <c r="R872" t="str">
        <f t="shared" si="48"/>
        <v>AC-2-13</v>
      </c>
    </row>
    <row r="873" spans="17:18">
      <c r="Q873" t="s">
        <v>2157</v>
      </c>
      <c r="R873" t="str">
        <f t="shared" si="48"/>
        <v>AC-2-12</v>
      </c>
    </row>
    <row r="874" spans="17:18">
      <c r="Q874" t="s">
        <v>2156</v>
      </c>
      <c r="R874" t="str">
        <f t="shared" si="48"/>
        <v>AC-2-11</v>
      </c>
    </row>
    <row r="875" spans="17:18">
      <c r="Q875" t="s">
        <v>2155</v>
      </c>
      <c r="R875" t="str">
        <f t="shared" si="48"/>
        <v>AC-2-10</v>
      </c>
    </row>
    <row r="876" spans="17:18">
      <c r="Q876" t="s">
        <v>2148</v>
      </c>
      <c r="R876" t="str">
        <f t="shared" si="48"/>
        <v>AC-2-1</v>
      </c>
    </row>
    <row r="877" spans="17:18">
      <c r="Q877" t="s">
        <v>2147</v>
      </c>
      <c r="R877" t="str">
        <f t="shared" si="48"/>
        <v>AC-2-0</v>
      </c>
    </row>
    <row r="878" spans="17:18">
      <c r="Q878" t="s">
        <v>2194</v>
      </c>
      <c r="R878" t="str">
        <f t="shared" si="48"/>
        <v>AC-19-5</v>
      </c>
    </row>
    <row r="879" spans="17:18">
      <c r="Q879" t="s">
        <v>2630</v>
      </c>
      <c r="R879" t="str">
        <f t="shared" si="48"/>
        <v>AC-19-4</v>
      </c>
    </row>
    <row r="880" spans="17:18">
      <c r="Q880" t="s">
        <v>2629</v>
      </c>
      <c r="R880" t="str">
        <f t="shared" si="48"/>
        <v>AC-19-3</v>
      </c>
    </row>
    <row r="881" spans="17:18">
      <c r="Q881" t="s">
        <v>2628</v>
      </c>
      <c r="R881" t="str">
        <f t="shared" si="48"/>
        <v>AC-19-2</v>
      </c>
    </row>
    <row r="882" spans="17:18">
      <c r="Q882" t="s">
        <v>2627</v>
      </c>
      <c r="R882" t="str">
        <f t="shared" si="48"/>
        <v>AC-19-1</v>
      </c>
    </row>
    <row r="883" spans="17:18">
      <c r="Q883" t="s">
        <v>2193</v>
      </c>
      <c r="R883" t="str">
        <f t="shared" si="48"/>
        <v>AC-19-0</v>
      </c>
    </row>
    <row r="884" spans="17:18">
      <c r="Q884" t="s">
        <v>2192</v>
      </c>
      <c r="R884" t="str">
        <f t="shared" si="48"/>
        <v>AC-18-5</v>
      </c>
    </row>
    <row r="885" spans="17:18">
      <c r="Q885" t="s">
        <v>2191</v>
      </c>
      <c r="R885" t="str">
        <f t="shared" si="48"/>
        <v>AC-18-4</v>
      </c>
    </row>
    <row r="886" spans="17:18">
      <c r="Q886" t="s">
        <v>2190</v>
      </c>
      <c r="R886" t="str">
        <f t="shared" si="48"/>
        <v>AC-18-3</v>
      </c>
    </row>
    <row r="887" spans="17:18">
      <c r="Q887" t="s">
        <v>2626</v>
      </c>
      <c r="R887" t="str">
        <f t="shared" si="48"/>
        <v>AC-18-2</v>
      </c>
    </row>
    <row r="888" spans="17:18">
      <c r="Q888" t="s">
        <v>2189</v>
      </c>
      <c r="R888" t="str">
        <f t="shared" si="48"/>
        <v>AC-18-1</v>
      </c>
    </row>
    <row r="889" spans="17:18">
      <c r="Q889" t="s">
        <v>2188</v>
      </c>
      <c r="R889" t="str">
        <f t="shared" si="48"/>
        <v>AC-18-0</v>
      </c>
    </row>
    <row r="890" spans="17:18">
      <c r="Q890" t="s">
        <v>2187</v>
      </c>
      <c r="R890" t="str">
        <f t="shared" si="48"/>
        <v>AC-17-9</v>
      </c>
    </row>
    <row r="891" spans="17:18">
      <c r="Q891" t="s">
        <v>2625</v>
      </c>
      <c r="R891" t="str">
        <f t="shared" si="48"/>
        <v>AC-17-8</v>
      </c>
    </row>
    <row r="892" spans="17:18">
      <c r="Q892" t="s">
        <v>2624</v>
      </c>
      <c r="R892" t="str">
        <f t="shared" si="48"/>
        <v>AC-17-7</v>
      </c>
    </row>
    <row r="893" spans="17:18">
      <c r="Q893" t="s">
        <v>2623</v>
      </c>
      <c r="R893" t="str">
        <f t="shared" si="48"/>
        <v>AC-17-6</v>
      </c>
    </row>
    <row r="894" spans="17:18">
      <c r="Q894" t="s">
        <v>2622</v>
      </c>
      <c r="R894" t="str">
        <f t="shared" si="48"/>
        <v>AC-17-5</v>
      </c>
    </row>
    <row r="895" spans="17:18">
      <c r="Q895" t="s">
        <v>2186</v>
      </c>
      <c r="R895" t="str">
        <f t="shared" si="48"/>
        <v>AC-17-4</v>
      </c>
    </row>
    <row r="896" spans="17:18">
      <c r="Q896" t="s">
        <v>2185</v>
      </c>
      <c r="R896" t="str">
        <f t="shared" si="48"/>
        <v>AC-17-3</v>
      </c>
    </row>
    <row r="897" spans="17:18">
      <c r="Q897" t="s">
        <v>2184</v>
      </c>
      <c r="R897" t="str">
        <f t="shared" si="48"/>
        <v>AC-17-2</v>
      </c>
    </row>
    <row r="898" spans="17:18">
      <c r="Q898" t="s">
        <v>2183</v>
      </c>
      <c r="R898" t="str">
        <f t="shared" ref="R898:R907" si="49">VLOOKUP(Q898,T:T,1,FALSE)</f>
        <v>AC-17-1</v>
      </c>
    </row>
    <row r="899" spans="17:18">
      <c r="Q899" t="s">
        <v>2182</v>
      </c>
      <c r="R899" t="str">
        <f t="shared" si="49"/>
        <v>AC-17-0</v>
      </c>
    </row>
    <row r="900" spans="17:18">
      <c r="Q900" t="s">
        <v>2609</v>
      </c>
      <c r="R900" t="str">
        <f t="shared" si="49"/>
        <v>AC-14-1</v>
      </c>
    </row>
    <row r="901" spans="17:18">
      <c r="Q901" t="s">
        <v>2181</v>
      </c>
      <c r="R901" t="str">
        <f t="shared" si="49"/>
        <v>AC-14-0</v>
      </c>
    </row>
    <row r="902" spans="17:18">
      <c r="Q902" t="s">
        <v>2180</v>
      </c>
      <c r="R902" t="str">
        <f t="shared" si="49"/>
        <v>AC-12-1</v>
      </c>
    </row>
    <row r="903" spans="17:18">
      <c r="Q903" t="s">
        <v>2179</v>
      </c>
      <c r="R903" t="str">
        <f t="shared" si="49"/>
        <v>AC-12-0</v>
      </c>
    </row>
    <row r="904" spans="17:18">
      <c r="Q904" t="s">
        <v>2178</v>
      </c>
      <c r="R904" t="str">
        <f t="shared" si="49"/>
        <v>AC-11-1</v>
      </c>
    </row>
    <row r="905" spans="17:18">
      <c r="Q905" t="s">
        <v>2177</v>
      </c>
      <c r="R905" t="str">
        <f t="shared" si="49"/>
        <v>AC-11-0</v>
      </c>
    </row>
    <row r="906" spans="17:18">
      <c r="Q906" t="s">
        <v>2176</v>
      </c>
      <c r="R906" t="str">
        <f t="shared" si="49"/>
        <v>AC-10-0</v>
      </c>
    </row>
    <row r="907" spans="17:18">
      <c r="Q907" t="s">
        <v>2146</v>
      </c>
      <c r="R907" t="str">
        <f t="shared" si="49"/>
        <v>AC-1-0</v>
      </c>
    </row>
  </sheetData>
  <autoFilter ref="Q1:R907" xr:uid="{7F660815-E7AE-3F44-B917-98A4C9714E79}">
    <sortState ref="Q2:R907">
      <sortCondition descending="1" ref="R1:R907"/>
    </sortState>
  </autoFilter>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48B697-E09C-CD4D-9020-CEE7566FAAB8}">
  <dimension ref="A1:T422"/>
  <sheetViews>
    <sheetView topLeftCell="J1" workbookViewId="0">
      <selection activeCell="K2" sqref="K2:T22"/>
    </sheetView>
  </sheetViews>
  <sheetFormatPr baseColWidth="10" defaultRowHeight="16"/>
  <cols>
    <col min="1" max="1" width="6.5" style="53" hidden="1" customWidth="1"/>
    <col min="2" max="2" width="11.33203125" style="53" hidden="1" customWidth="1"/>
    <col min="3" max="3" width="22.6640625" style="50" hidden="1" customWidth="1"/>
    <col min="4" max="4" width="8.1640625" style="50" bestFit="1" customWidth="1"/>
    <col min="5" max="5" width="10.83203125" style="50"/>
    <col min="6" max="6" width="11.83203125" style="53" hidden="1" customWidth="1"/>
    <col min="7" max="7" width="11.33203125" style="53" hidden="1" customWidth="1"/>
    <col min="8" max="8" width="8.6640625" style="50" hidden="1" customWidth="1"/>
    <col min="9" max="9" width="12.1640625" style="50" bestFit="1" customWidth="1"/>
    <col min="10" max="16384" width="10.83203125" style="50"/>
  </cols>
  <sheetData>
    <row r="1" spans="1:20" ht="17" thickBot="1">
      <c r="A1" s="49" t="s">
        <v>220</v>
      </c>
      <c r="B1" s="49" t="s">
        <v>0</v>
      </c>
      <c r="C1" s="49" t="s">
        <v>1</v>
      </c>
      <c r="D1" s="49" t="s">
        <v>225</v>
      </c>
      <c r="F1" s="49" t="s">
        <v>220</v>
      </c>
      <c r="G1" s="49" t="s">
        <v>0</v>
      </c>
      <c r="H1" s="49" t="s">
        <v>1</v>
      </c>
      <c r="I1" s="49" t="s">
        <v>226</v>
      </c>
    </row>
    <row r="2" spans="1:20" ht="16" customHeight="1">
      <c r="A2" s="51" t="s">
        <v>744</v>
      </c>
      <c r="B2" s="51">
        <v>1</v>
      </c>
      <c r="D2" s="50" t="str">
        <f>CONCATENATE(A2,"-",B2,"-",IF(ISBLANK(C2),0,C2))</f>
        <v>AC-1-0</v>
      </c>
      <c r="F2" s="52" t="s">
        <v>744</v>
      </c>
      <c r="G2" s="52">
        <v>1</v>
      </c>
      <c r="I2" s="50" t="str">
        <f>CONCATENATE(F2,"-",G2,"-",IF(ISBLANK(H2),0,H2))</f>
        <v>AC-1-0</v>
      </c>
      <c r="J2" s="2"/>
      <c r="K2" s="118" t="s">
        <v>3298</v>
      </c>
      <c r="L2" s="119"/>
      <c r="M2" s="119"/>
      <c r="N2" s="119"/>
      <c r="O2" s="119"/>
      <c r="P2" s="119"/>
      <c r="Q2" s="119"/>
      <c r="R2" s="119"/>
      <c r="S2" s="119"/>
      <c r="T2" s="120"/>
    </row>
    <row r="3" spans="1:20">
      <c r="A3" s="51" t="s">
        <v>744</v>
      </c>
      <c r="B3" s="51">
        <v>2</v>
      </c>
      <c r="D3" s="50" t="str">
        <f t="shared" ref="D3:D66" si="0">CONCATENATE(A3,"-",B3,"-",IF(ISBLANK(C3),0,C3))</f>
        <v>AC-2-0</v>
      </c>
      <c r="F3" s="52" t="s">
        <v>744</v>
      </c>
      <c r="G3" s="52">
        <v>2</v>
      </c>
      <c r="I3" s="50" t="str">
        <f t="shared" ref="I3:I66" si="1">CONCATENATE(F3,"-",G3,"-",IF(ISBLANK(H3),0,H3))</f>
        <v>AC-2-0</v>
      </c>
      <c r="J3" s="2"/>
      <c r="K3" s="121"/>
      <c r="L3" s="122"/>
      <c r="M3" s="122"/>
      <c r="N3" s="122"/>
      <c r="O3" s="122"/>
      <c r="P3" s="122"/>
      <c r="Q3" s="122"/>
      <c r="R3" s="122"/>
      <c r="S3" s="122"/>
      <c r="T3" s="123"/>
    </row>
    <row r="4" spans="1:20">
      <c r="A4" s="51" t="s">
        <v>744</v>
      </c>
      <c r="B4" s="51">
        <v>2</v>
      </c>
      <c r="C4" s="50">
        <v>1</v>
      </c>
      <c r="D4" s="50" t="str">
        <f t="shared" si="0"/>
        <v>AC-2-1</v>
      </c>
      <c r="F4" s="52" t="s">
        <v>744</v>
      </c>
      <c r="G4" s="52">
        <v>2</v>
      </c>
      <c r="H4" s="50">
        <v>1</v>
      </c>
      <c r="I4" s="50" t="str">
        <f t="shared" si="1"/>
        <v>AC-2-1</v>
      </c>
      <c r="J4" s="2"/>
      <c r="K4" s="121"/>
      <c r="L4" s="122"/>
      <c r="M4" s="122"/>
      <c r="N4" s="122"/>
      <c r="O4" s="122"/>
      <c r="P4" s="122"/>
      <c r="Q4" s="122"/>
      <c r="R4" s="122"/>
      <c r="S4" s="122"/>
      <c r="T4" s="123"/>
    </row>
    <row r="5" spans="1:20">
      <c r="A5" s="51" t="s">
        <v>744</v>
      </c>
      <c r="B5" s="51">
        <v>2</v>
      </c>
      <c r="C5" s="50">
        <v>2</v>
      </c>
      <c r="D5" s="50" t="str">
        <f t="shared" si="0"/>
        <v>AC-2-2</v>
      </c>
      <c r="F5" s="52" t="s">
        <v>744</v>
      </c>
      <c r="G5" s="52">
        <v>2</v>
      </c>
      <c r="H5" s="50">
        <v>2</v>
      </c>
      <c r="I5" s="50" t="str">
        <f t="shared" si="1"/>
        <v>AC-2-2</v>
      </c>
      <c r="J5" s="2"/>
      <c r="K5" s="121"/>
      <c r="L5" s="122"/>
      <c r="M5" s="122"/>
      <c r="N5" s="122"/>
      <c r="O5" s="122"/>
      <c r="P5" s="122"/>
      <c r="Q5" s="122"/>
      <c r="R5" s="122"/>
      <c r="S5" s="122"/>
      <c r="T5" s="123"/>
    </row>
    <row r="6" spans="1:20">
      <c r="A6" s="51" t="s">
        <v>744</v>
      </c>
      <c r="B6" s="51">
        <v>2</v>
      </c>
      <c r="C6" s="50">
        <v>3</v>
      </c>
      <c r="D6" s="50" t="str">
        <f t="shared" si="0"/>
        <v>AC-2-3</v>
      </c>
      <c r="F6" s="52" t="s">
        <v>744</v>
      </c>
      <c r="G6" s="52">
        <v>2</v>
      </c>
      <c r="H6" s="50">
        <v>3</v>
      </c>
      <c r="I6" s="50" t="str">
        <f t="shared" si="1"/>
        <v>AC-2-3</v>
      </c>
      <c r="J6" s="2"/>
      <c r="K6" s="121"/>
      <c r="L6" s="122"/>
      <c r="M6" s="122"/>
      <c r="N6" s="122"/>
      <c r="O6" s="122"/>
      <c r="P6" s="122"/>
      <c r="Q6" s="122"/>
      <c r="R6" s="122"/>
      <c r="S6" s="122"/>
      <c r="T6" s="123"/>
    </row>
    <row r="7" spans="1:20">
      <c r="A7" s="51" t="s">
        <v>744</v>
      </c>
      <c r="B7" s="51">
        <v>2</v>
      </c>
      <c r="C7" s="50">
        <v>4</v>
      </c>
      <c r="D7" s="50" t="str">
        <f t="shared" si="0"/>
        <v>AC-2-4</v>
      </c>
      <c r="F7" s="52" t="s">
        <v>744</v>
      </c>
      <c r="G7" s="52">
        <v>2</v>
      </c>
      <c r="H7" s="50">
        <v>4</v>
      </c>
      <c r="I7" s="50" t="str">
        <f t="shared" si="1"/>
        <v>AC-2-4</v>
      </c>
      <c r="J7" s="2"/>
      <c r="K7" s="121"/>
      <c r="L7" s="122"/>
      <c r="M7" s="122"/>
      <c r="N7" s="122"/>
      <c r="O7" s="122"/>
      <c r="P7" s="122"/>
      <c r="Q7" s="122"/>
      <c r="R7" s="122"/>
      <c r="S7" s="122"/>
      <c r="T7" s="123"/>
    </row>
    <row r="8" spans="1:20">
      <c r="A8" s="51" t="s">
        <v>744</v>
      </c>
      <c r="B8" s="51">
        <v>2</v>
      </c>
      <c r="C8" s="50">
        <v>5</v>
      </c>
      <c r="D8" s="50" t="str">
        <f t="shared" si="0"/>
        <v>AC-2-5</v>
      </c>
      <c r="F8" s="52" t="s">
        <v>744</v>
      </c>
      <c r="G8" s="52">
        <v>2</v>
      </c>
      <c r="H8" s="50">
        <v>5</v>
      </c>
      <c r="I8" s="50" t="str">
        <f t="shared" si="1"/>
        <v>AC-2-5</v>
      </c>
      <c r="J8" s="2"/>
      <c r="K8" s="121"/>
      <c r="L8" s="122"/>
      <c r="M8" s="122"/>
      <c r="N8" s="122"/>
      <c r="O8" s="122"/>
      <c r="P8" s="122"/>
      <c r="Q8" s="122"/>
      <c r="R8" s="122"/>
      <c r="S8" s="122"/>
      <c r="T8" s="123"/>
    </row>
    <row r="9" spans="1:20">
      <c r="A9" s="51" t="s">
        <v>744</v>
      </c>
      <c r="B9" s="51">
        <v>2</v>
      </c>
      <c r="C9" s="50">
        <v>7</v>
      </c>
      <c r="D9" s="50" t="str">
        <f t="shared" si="0"/>
        <v>AC-2-7</v>
      </c>
      <c r="F9" s="52" t="s">
        <v>744</v>
      </c>
      <c r="G9" s="52">
        <v>2</v>
      </c>
      <c r="H9" s="50">
        <v>7</v>
      </c>
      <c r="I9" s="50" t="str">
        <f t="shared" si="1"/>
        <v>AC-2-7</v>
      </c>
      <c r="J9" s="2"/>
      <c r="K9" s="121"/>
      <c r="L9" s="122"/>
      <c r="M9" s="122"/>
      <c r="N9" s="122"/>
      <c r="O9" s="122"/>
      <c r="P9" s="122"/>
      <c r="Q9" s="122"/>
      <c r="R9" s="122"/>
      <c r="S9" s="122"/>
      <c r="T9" s="123"/>
    </row>
    <row r="10" spans="1:20">
      <c r="A10" s="51" t="s">
        <v>744</v>
      </c>
      <c r="B10" s="51">
        <v>2</v>
      </c>
      <c r="C10" s="50">
        <v>9</v>
      </c>
      <c r="D10" s="50" t="str">
        <f t="shared" si="0"/>
        <v>AC-2-9</v>
      </c>
      <c r="F10" s="52" t="s">
        <v>744</v>
      </c>
      <c r="G10" s="52">
        <v>2</v>
      </c>
      <c r="H10" s="50">
        <v>9</v>
      </c>
      <c r="I10" s="50" t="str">
        <f t="shared" si="1"/>
        <v>AC-2-9</v>
      </c>
      <c r="J10" s="2"/>
      <c r="K10" s="121"/>
      <c r="L10" s="122"/>
      <c r="M10" s="122"/>
      <c r="N10" s="122"/>
      <c r="O10" s="122"/>
      <c r="P10" s="122"/>
      <c r="Q10" s="122"/>
      <c r="R10" s="122"/>
      <c r="S10" s="122"/>
      <c r="T10" s="123"/>
    </row>
    <row r="11" spans="1:20">
      <c r="A11" s="51" t="s">
        <v>744</v>
      </c>
      <c r="B11" s="51">
        <v>2</v>
      </c>
      <c r="C11" s="50">
        <v>10</v>
      </c>
      <c r="D11" s="50" t="str">
        <f t="shared" si="0"/>
        <v>AC-2-10</v>
      </c>
      <c r="F11" s="52" t="s">
        <v>744</v>
      </c>
      <c r="G11" s="52">
        <v>2</v>
      </c>
      <c r="H11" s="50">
        <v>10</v>
      </c>
      <c r="I11" s="50" t="str">
        <f t="shared" si="1"/>
        <v>AC-2-10</v>
      </c>
      <c r="J11" s="2"/>
      <c r="K11" s="121"/>
      <c r="L11" s="122"/>
      <c r="M11" s="122"/>
      <c r="N11" s="122"/>
      <c r="O11" s="122"/>
      <c r="P11" s="122"/>
      <c r="Q11" s="122"/>
      <c r="R11" s="122"/>
      <c r="S11" s="122"/>
      <c r="T11" s="123"/>
    </row>
    <row r="12" spans="1:20">
      <c r="A12" s="51" t="s">
        <v>744</v>
      </c>
      <c r="B12" s="51">
        <v>2</v>
      </c>
      <c r="C12" s="50">
        <v>11</v>
      </c>
      <c r="D12" s="50" t="str">
        <f t="shared" si="0"/>
        <v>AC-2-11</v>
      </c>
      <c r="F12" s="52" t="s">
        <v>744</v>
      </c>
      <c r="G12" s="52">
        <v>2</v>
      </c>
      <c r="H12" s="50">
        <v>12</v>
      </c>
      <c r="I12" s="50" t="str">
        <f t="shared" si="1"/>
        <v>AC-2-12</v>
      </c>
      <c r="J12" s="2"/>
      <c r="K12" s="121"/>
      <c r="L12" s="122"/>
      <c r="M12" s="122"/>
      <c r="N12" s="122"/>
      <c r="O12" s="122"/>
      <c r="P12" s="122"/>
      <c r="Q12" s="122"/>
      <c r="R12" s="122"/>
      <c r="S12" s="122"/>
      <c r="T12" s="123"/>
    </row>
    <row r="13" spans="1:20">
      <c r="A13" s="51" t="s">
        <v>744</v>
      </c>
      <c r="B13" s="51">
        <v>2</v>
      </c>
      <c r="C13" s="50">
        <v>12</v>
      </c>
      <c r="D13" s="50" t="str">
        <f t="shared" si="0"/>
        <v>AC-2-12</v>
      </c>
      <c r="F13" s="52" t="s">
        <v>744</v>
      </c>
      <c r="G13" s="52">
        <v>3</v>
      </c>
      <c r="I13" s="50" t="str">
        <f t="shared" si="1"/>
        <v>AC-3-0</v>
      </c>
      <c r="J13" s="2"/>
      <c r="K13" s="121"/>
      <c r="L13" s="122"/>
      <c r="M13" s="122"/>
      <c r="N13" s="122"/>
      <c r="O13" s="122"/>
      <c r="P13" s="122"/>
      <c r="Q13" s="122"/>
      <c r="R13" s="122"/>
      <c r="S13" s="122"/>
      <c r="T13" s="123"/>
    </row>
    <row r="14" spans="1:20">
      <c r="A14" s="51" t="s">
        <v>744</v>
      </c>
      <c r="B14" s="51">
        <v>2</v>
      </c>
      <c r="C14" s="50">
        <v>13</v>
      </c>
      <c r="D14" s="50" t="str">
        <f t="shared" si="0"/>
        <v>AC-2-13</v>
      </c>
      <c r="F14" s="52" t="s">
        <v>744</v>
      </c>
      <c r="G14" s="52">
        <v>4</v>
      </c>
      <c r="I14" s="50" t="str">
        <f t="shared" si="1"/>
        <v>AC-4-0</v>
      </c>
      <c r="J14" s="2"/>
      <c r="K14" s="121"/>
      <c r="L14" s="122"/>
      <c r="M14" s="122"/>
      <c r="N14" s="122"/>
      <c r="O14" s="122"/>
      <c r="P14" s="122"/>
      <c r="Q14" s="122"/>
      <c r="R14" s="122"/>
      <c r="S14" s="122"/>
      <c r="T14" s="123"/>
    </row>
    <row r="15" spans="1:20">
      <c r="A15" s="51" t="s">
        <v>744</v>
      </c>
      <c r="B15" s="51">
        <v>3</v>
      </c>
      <c r="D15" s="50" t="str">
        <f t="shared" si="0"/>
        <v>AC-3-0</v>
      </c>
      <c r="F15" s="52" t="s">
        <v>744</v>
      </c>
      <c r="G15" s="52">
        <v>4</v>
      </c>
      <c r="H15" s="50">
        <v>21</v>
      </c>
      <c r="I15" s="50" t="str">
        <f t="shared" si="1"/>
        <v>AC-4-21</v>
      </c>
      <c r="J15" s="2"/>
      <c r="K15" s="121"/>
      <c r="L15" s="122"/>
      <c r="M15" s="122"/>
      <c r="N15" s="122"/>
      <c r="O15" s="122"/>
      <c r="P15" s="122"/>
      <c r="Q15" s="122"/>
      <c r="R15" s="122"/>
      <c r="S15" s="122"/>
      <c r="T15" s="123"/>
    </row>
    <row r="16" spans="1:20">
      <c r="A16" s="51" t="s">
        <v>744</v>
      </c>
      <c r="B16" s="51">
        <v>4</v>
      </c>
      <c r="D16" s="50" t="str">
        <f t="shared" si="0"/>
        <v>AC-4-0</v>
      </c>
      <c r="F16" s="52" t="s">
        <v>744</v>
      </c>
      <c r="G16" s="52">
        <v>5</v>
      </c>
      <c r="I16" s="50" t="str">
        <f t="shared" si="1"/>
        <v>AC-5-0</v>
      </c>
      <c r="J16" s="2"/>
      <c r="K16" s="121"/>
      <c r="L16" s="122"/>
      <c r="M16" s="122"/>
      <c r="N16" s="122"/>
      <c r="O16" s="122"/>
      <c r="P16" s="122"/>
      <c r="Q16" s="122"/>
      <c r="R16" s="122"/>
      <c r="S16" s="122"/>
      <c r="T16" s="123"/>
    </row>
    <row r="17" spans="1:20">
      <c r="A17" s="51" t="s">
        <v>744</v>
      </c>
      <c r="B17" s="51">
        <v>4</v>
      </c>
      <c r="C17" s="50">
        <v>8</v>
      </c>
      <c r="D17" s="50" t="str">
        <f t="shared" si="0"/>
        <v>AC-4-8</v>
      </c>
      <c r="F17" s="52" t="s">
        <v>744</v>
      </c>
      <c r="G17" s="52">
        <v>6</v>
      </c>
      <c r="I17" s="50" t="str">
        <f t="shared" si="1"/>
        <v>AC-6-0</v>
      </c>
      <c r="J17" s="2"/>
      <c r="K17" s="121"/>
      <c r="L17" s="122"/>
      <c r="M17" s="122"/>
      <c r="N17" s="122"/>
      <c r="O17" s="122"/>
      <c r="P17" s="122"/>
      <c r="Q17" s="122"/>
      <c r="R17" s="122"/>
      <c r="S17" s="122"/>
      <c r="T17" s="123"/>
    </row>
    <row r="18" spans="1:20">
      <c r="A18" s="51" t="s">
        <v>744</v>
      </c>
      <c r="B18" s="51">
        <v>4</v>
      </c>
      <c r="C18" s="50">
        <v>21</v>
      </c>
      <c r="D18" s="50" t="str">
        <f t="shared" si="0"/>
        <v>AC-4-21</v>
      </c>
      <c r="F18" s="52" t="s">
        <v>744</v>
      </c>
      <c r="G18" s="52">
        <v>6</v>
      </c>
      <c r="H18" s="50">
        <v>1</v>
      </c>
      <c r="I18" s="50" t="str">
        <f t="shared" si="1"/>
        <v>AC-6-1</v>
      </c>
      <c r="J18" s="2"/>
      <c r="K18" s="121"/>
      <c r="L18" s="122"/>
      <c r="M18" s="122"/>
      <c r="N18" s="122"/>
      <c r="O18" s="122"/>
      <c r="P18" s="122"/>
      <c r="Q18" s="122"/>
      <c r="R18" s="122"/>
      <c r="S18" s="122"/>
      <c r="T18" s="123"/>
    </row>
    <row r="19" spans="1:20">
      <c r="A19" s="51" t="s">
        <v>744</v>
      </c>
      <c r="B19" s="51">
        <v>5</v>
      </c>
      <c r="D19" s="50" t="str">
        <f t="shared" si="0"/>
        <v>AC-5-0</v>
      </c>
      <c r="F19" s="52" t="s">
        <v>744</v>
      </c>
      <c r="G19" s="52">
        <v>6</v>
      </c>
      <c r="H19" s="50">
        <v>2</v>
      </c>
      <c r="I19" s="50" t="str">
        <f t="shared" si="1"/>
        <v>AC-6-2</v>
      </c>
      <c r="J19" s="2"/>
      <c r="K19" s="121"/>
      <c r="L19" s="122"/>
      <c r="M19" s="122"/>
      <c r="N19" s="122"/>
      <c r="O19" s="122"/>
      <c r="P19" s="122"/>
      <c r="Q19" s="122"/>
      <c r="R19" s="122"/>
      <c r="S19" s="122"/>
      <c r="T19" s="123"/>
    </row>
    <row r="20" spans="1:20">
      <c r="A20" s="51" t="s">
        <v>744</v>
      </c>
      <c r="B20" s="51">
        <v>6</v>
      </c>
      <c r="D20" s="50" t="str">
        <f t="shared" si="0"/>
        <v>AC-6-0</v>
      </c>
      <c r="F20" s="52" t="s">
        <v>744</v>
      </c>
      <c r="G20" s="52">
        <v>6</v>
      </c>
      <c r="H20" s="50">
        <v>5</v>
      </c>
      <c r="I20" s="50" t="str">
        <f t="shared" si="1"/>
        <v>AC-6-5</v>
      </c>
      <c r="J20" s="2"/>
      <c r="K20" s="121"/>
      <c r="L20" s="122"/>
      <c r="M20" s="122"/>
      <c r="N20" s="122"/>
      <c r="O20" s="122"/>
      <c r="P20" s="122"/>
      <c r="Q20" s="122"/>
      <c r="R20" s="122"/>
      <c r="S20" s="122"/>
      <c r="T20" s="123"/>
    </row>
    <row r="21" spans="1:20">
      <c r="A21" s="51" t="s">
        <v>744</v>
      </c>
      <c r="B21" s="51">
        <v>6</v>
      </c>
      <c r="C21" s="50">
        <v>1</v>
      </c>
      <c r="D21" s="50" t="str">
        <f t="shared" si="0"/>
        <v>AC-6-1</v>
      </c>
      <c r="F21" s="52" t="s">
        <v>744</v>
      </c>
      <c r="G21" s="52">
        <v>6</v>
      </c>
      <c r="H21" s="50">
        <v>9</v>
      </c>
      <c r="I21" s="50" t="str">
        <f t="shared" si="1"/>
        <v>AC-6-9</v>
      </c>
      <c r="J21" s="2"/>
      <c r="K21" s="121"/>
      <c r="L21" s="122"/>
      <c r="M21" s="122"/>
      <c r="N21" s="122"/>
      <c r="O21" s="122"/>
      <c r="P21" s="122"/>
      <c r="Q21" s="122"/>
      <c r="R21" s="122"/>
      <c r="S21" s="122"/>
      <c r="T21" s="123"/>
    </row>
    <row r="22" spans="1:20" ht="17" thickBot="1">
      <c r="A22" s="51" t="s">
        <v>744</v>
      </c>
      <c r="B22" s="51">
        <v>6</v>
      </c>
      <c r="C22" s="50">
        <v>2</v>
      </c>
      <c r="D22" s="50" t="str">
        <f t="shared" si="0"/>
        <v>AC-6-2</v>
      </c>
      <c r="F22" s="52" t="s">
        <v>744</v>
      </c>
      <c r="G22" s="52">
        <v>6</v>
      </c>
      <c r="H22" s="50">
        <v>10</v>
      </c>
      <c r="I22" s="50" t="str">
        <f t="shared" si="1"/>
        <v>AC-6-10</v>
      </c>
      <c r="J22" s="2"/>
      <c r="K22" s="124"/>
      <c r="L22" s="125"/>
      <c r="M22" s="125"/>
      <c r="N22" s="125"/>
      <c r="O22" s="125"/>
      <c r="P22" s="125"/>
      <c r="Q22" s="125"/>
      <c r="R22" s="125"/>
      <c r="S22" s="125"/>
      <c r="T22" s="126"/>
    </row>
    <row r="23" spans="1:20">
      <c r="A23" s="51" t="s">
        <v>744</v>
      </c>
      <c r="B23" s="51">
        <v>6</v>
      </c>
      <c r="C23" s="50">
        <v>3</v>
      </c>
      <c r="D23" s="50" t="str">
        <f t="shared" si="0"/>
        <v>AC-6-3</v>
      </c>
      <c r="F23" s="52" t="s">
        <v>744</v>
      </c>
      <c r="G23" s="52">
        <v>7</v>
      </c>
      <c r="I23" s="50" t="str">
        <f t="shared" si="1"/>
        <v>AC-7-0</v>
      </c>
      <c r="J23" s="2"/>
    </row>
    <row r="24" spans="1:20">
      <c r="A24" s="51" t="s">
        <v>744</v>
      </c>
      <c r="B24" s="51">
        <v>6</v>
      </c>
      <c r="C24" s="50">
        <v>5</v>
      </c>
      <c r="D24" s="50" t="str">
        <f t="shared" si="0"/>
        <v>AC-6-5</v>
      </c>
      <c r="F24" s="52" t="s">
        <v>744</v>
      </c>
      <c r="G24" s="52">
        <v>8</v>
      </c>
      <c r="I24" s="50" t="str">
        <f t="shared" si="1"/>
        <v>AC-8-0</v>
      </c>
      <c r="J24" s="2"/>
    </row>
    <row r="25" spans="1:20">
      <c r="A25" s="51" t="s">
        <v>744</v>
      </c>
      <c r="B25" s="51">
        <v>6</v>
      </c>
      <c r="C25" s="50">
        <v>7</v>
      </c>
      <c r="D25" s="50" t="str">
        <f t="shared" si="0"/>
        <v>AC-6-7</v>
      </c>
      <c r="F25" s="52" t="s">
        <v>744</v>
      </c>
      <c r="G25" s="52">
        <v>10</v>
      </c>
      <c r="I25" s="50" t="str">
        <f t="shared" si="1"/>
        <v>AC-10-0</v>
      </c>
      <c r="J25" s="2"/>
    </row>
    <row r="26" spans="1:20">
      <c r="A26" s="51" t="s">
        <v>744</v>
      </c>
      <c r="B26" s="51">
        <v>6</v>
      </c>
      <c r="C26" s="50">
        <v>8</v>
      </c>
      <c r="D26" s="50" t="str">
        <f t="shared" si="0"/>
        <v>AC-6-8</v>
      </c>
      <c r="F26" s="52" t="s">
        <v>744</v>
      </c>
      <c r="G26" s="52">
        <v>11</v>
      </c>
      <c r="I26" s="50" t="str">
        <f t="shared" si="1"/>
        <v>AC-11-0</v>
      </c>
      <c r="J26" s="2"/>
    </row>
    <row r="27" spans="1:20">
      <c r="A27" s="51" t="s">
        <v>744</v>
      </c>
      <c r="B27" s="51">
        <v>6</v>
      </c>
      <c r="C27" s="50">
        <v>9</v>
      </c>
      <c r="D27" s="50" t="str">
        <f t="shared" si="0"/>
        <v>AC-6-9</v>
      </c>
      <c r="F27" s="52" t="s">
        <v>744</v>
      </c>
      <c r="G27" s="52">
        <v>11</v>
      </c>
      <c r="H27" s="50">
        <v>1</v>
      </c>
      <c r="I27" s="50" t="str">
        <f t="shared" si="1"/>
        <v>AC-11-1</v>
      </c>
      <c r="J27" s="2"/>
    </row>
    <row r="28" spans="1:20">
      <c r="A28" s="51" t="s">
        <v>744</v>
      </c>
      <c r="B28" s="51">
        <v>6</v>
      </c>
      <c r="C28" s="50">
        <v>10</v>
      </c>
      <c r="D28" s="50" t="str">
        <f t="shared" si="0"/>
        <v>AC-6-10</v>
      </c>
      <c r="F28" s="52" t="s">
        <v>744</v>
      </c>
      <c r="G28" s="52">
        <v>12</v>
      </c>
      <c r="I28" s="50" t="str">
        <f t="shared" si="1"/>
        <v>AC-12-0</v>
      </c>
      <c r="J28" s="2"/>
    </row>
    <row r="29" spans="1:20">
      <c r="A29" s="51" t="s">
        <v>744</v>
      </c>
      <c r="B29" s="51">
        <v>7</v>
      </c>
      <c r="D29" s="50" t="str">
        <f t="shared" si="0"/>
        <v>AC-7-0</v>
      </c>
      <c r="F29" s="52" t="s">
        <v>744</v>
      </c>
      <c r="G29" s="52">
        <v>14</v>
      </c>
      <c r="I29" s="50" t="str">
        <f t="shared" si="1"/>
        <v>AC-14-0</v>
      </c>
      <c r="J29" s="2"/>
    </row>
    <row r="30" spans="1:20">
      <c r="A30" s="51" t="s">
        <v>744</v>
      </c>
      <c r="B30" s="51">
        <v>7</v>
      </c>
      <c r="C30" s="50">
        <v>2</v>
      </c>
      <c r="D30" s="50" t="str">
        <f t="shared" si="0"/>
        <v>AC-7-2</v>
      </c>
      <c r="F30" s="52" t="s">
        <v>744</v>
      </c>
      <c r="G30" s="52">
        <v>17</v>
      </c>
      <c r="I30" s="50" t="str">
        <f t="shared" si="1"/>
        <v>AC-17-0</v>
      </c>
      <c r="J30" s="2"/>
    </row>
    <row r="31" spans="1:20">
      <c r="A31" s="51" t="s">
        <v>744</v>
      </c>
      <c r="B31" s="51">
        <v>8</v>
      </c>
      <c r="D31" s="50" t="str">
        <f t="shared" si="0"/>
        <v>AC-8-0</v>
      </c>
      <c r="F31" s="52" t="s">
        <v>744</v>
      </c>
      <c r="G31" s="52">
        <v>17</v>
      </c>
      <c r="H31" s="50">
        <v>1</v>
      </c>
      <c r="I31" s="50" t="str">
        <f t="shared" si="1"/>
        <v>AC-17-1</v>
      </c>
      <c r="J31" s="2"/>
    </row>
    <row r="32" spans="1:20">
      <c r="A32" s="51" t="s">
        <v>744</v>
      </c>
      <c r="B32" s="51">
        <v>10</v>
      </c>
      <c r="D32" s="50" t="str">
        <f t="shared" si="0"/>
        <v>AC-10-0</v>
      </c>
      <c r="F32" s="52" t="s">
        <v>744</v>
      </c>
      <c r="G32" s="52">
        <v>17</v>
      </c>
      <c r="H32" s="50">
        <v>2</v>
      </c>
      <c r="I32" s="50" t="str">
        <f t="shared" si="1"/>
        <v>AC-17-2</v>
      </c>
      <c r="J32" s="2"/>
    </row>
    <row r="33" spans="1:10">
      <c r="A33" s="51" t="s">
        <v>744</v>
      </c>
      <c r="B33" s="51">
        <v>11</v>
      </c>
      <c r="D33" s="50" t="str">
        <f t="shared" si="0"/>
        <v>AC-11-0</v>
      </c>
      <c r="F33" s="52" t="s">
        <v>744</v>
      </c>
      <c r="G33" s="52">
        <v>17</v>
      </c>
      <c r="H33" s="50">
        <v>3</v>
      </c>
      <c r="I33" s="50" t="str">
        <f t="shared" si="1"/>
        <v>AC-17-3</v>
      </c>
      <c r="J33" s="2"/>
    </row>
    <row r="34" spans="1:10">
      <c r="A34" s="51" t="s">
        <v>744</v>
      </c>
      <c r="B34" s="51">
        <v>11</v>
      </c>
      <c r="C34" s="50">
        <v>1</v>
      </c>
      <c r="D34" s="50" t="str">
        <f t="shared" si="0"/>
        <v>AC-11-1</v>
      </c>
      <c r="F34" s="52" t="s">
        <v>744</v>
      </c>
      <c r="G34" s="52">
        <v>17</v>
      </c>
      <c r="H34" s="50">
        <v>4</v>
      </c>
      <c r="I34" s="50" t="str">
        <f t="shared" si="1"/>
        <v>AC-17-4</v>
      </c>
      <c r="J34" s="2"/>
    </row>
    <row r="35" spans="1:10">
      <c r="A35" s="51" t="s">
        <v>744</v>
      </c>
      <c r="B35" s="51">
        <v>12</v>
      </c>
      <c r="D35" s="50" t="str">
        <f t="shared" si="0"/>
        <v>AC-12-0</v>
      </c>
      <c r="F35" s="52" t="s">
        <v>744</v>
      </c>
      <c r="G35" s="52">
        <v>17</v>
      </c>
      <c r="H35" s="50">
        <v>9</v>
      </c>
      <c r="I35" s="50" t="str">
        <f t="shared" si="1"/>
        <v>AC-17-9</v>
      </c>
      <c r="J35" s="2"/>
    </row>
    <row r="36" spans="1:10">
      <c r="A36" s="51" t="s">
        <v>744</v>
      </c>
      <c r="B36" s="51">
        <v>12</v>
      </c>
      <c r="C36" s="50">
        <v>1</v>
      </c>
      <c r="D36" s="50" t="str">
        <f t="shared" si="0"/>
        <v>AC-12-1</v>
      </c>
      <c r="F36" s="52" t="s">
        <v>744</v>
      </c>
      <c r="G36" s="52">
        <v>18</v>
      </c>
      <c r="I36" s="50" t="str">
        <f t="shared" si="1"/>
        <v>AC-18-0</v>
      </c>
      <c r="J36" s="2"/>
    </row>
    <row r="37" spans="1:10">
      <c r="A37" s="51" t="s">
        <v>744</v>
      </c>
      <c r="B37" s="51">
        <v>14</v>
      </c>
      <c r="D37" s="50" t="str">
        <f t="shared" si="0"/>
        <v>AC-14-0</v>
      </c>
      <c r="F37" s="52" t="s">
        <v>744</v>
      </c>
      <c r="G37" s="52">
        <v>18</v>
      </c>
      <c r="H37" s="50">
        <v>1</v>
      </c>
      <c r="I37" s="50" t="str">
        <f t="shared" si="1"/>
        <v>AC-18-1</v>
      </c>
      <c r="J37" s="2"/>
    </row>
    <row r="38" spans="1:10">
      <c r="A38" s="51" t="s">
        <v>744</v>
      </c>
      <c r="B38" s="51">
        <v>17</v>
      </c>
      <c r="D38" s="50" t="str">
        <f t="shared" si="0"/>
        <v>AC-17-0</v>
      </c>
      <c r="F38" s="52" t="s">
        <v>744</v>
      </c>
      <c r="G38" s="52">
        <v>19</v>
      </c>
      <c r="I38" s="50" t="str">
        <f t="shared" si="1"/>
        <v>AC-19-0</v>
      </c>
      <c r="J38" s="2"/>
    </row>
    <row r="39" spans="1:10">
      <c r="A39" s="51" t="s">
        <v>744</v>
      </c>
      <c r="B39" s="51">
        <v>17</v>
      </c>
      <c r="C39" s="50">
        <v>1</v>
      </c>
      <c r="D39" s="50" t="str">
        <f t="shared" si="0"/>
        <v>AC-17-1</v>
      </c>
      <c r="F39" s="52" t="s">
        <v>744</v>
      </c>
      <c r="G39" s="52">
        <v>19</v>
      </c>
      <c r="H39" s="50">
        <v>5</v>
      </c>
      <c r="I39" s="50" t="str">
        <f t="shared" si="1"/>
        <v>AC-19-5</v>
      </c>
      <c r="J39" s="2"/>
    </row>
    <row r="40" spans="1:10">
      <c r="A40" s="51" t="s">
        <v>744</v>
      </c>
      <c r="B40" s="51">
        <v>17</v>
      </c>
      <c r="C40" s="50">
        <v>2</v>
      </c>
      <c r="D40" s="50" t="str">
        <f t="shared" si="0"/>
        <v>AC-17-2</v>
      </c>
      <c r="F40" s="52" t="s">
        <v>744</v>
      </c>
      <c r="G40" s="52">
        <v>20</v>
      </c>
      <c r="I40" s="50" t="str">
        <f t="shared" si="1"/>
        <v>AC-20-0</v>
      </c>
      <c r="J40" s="2"/>
    </row>
    <row r="41" spans="1:10">
      <c r="A41" s="51" t="s">
        <v>744</v>
      </c>
      <c r="B41" s="51">
        <v>17</v>
      </c>
      <c r="C41" s="50">
        <v>3</v>
      </c>
      <c r="D41" s="50" t="str">
        <f t="shared" si="0"/>
        <v>AC-17-3</v>
      </c>
      <c r="F41" s="52" t="s">
        <v>744</v>
      </c>
      <c r="G41" s="52">
        <v>20</v>
      </c>
      <c r="H41" s="50">
        <v>1</v>
      </c>
      <c r="I41" s="50" t="str">
        <f t="shared" si="1"/>
        <v>AC-20-1</v>
      </c>
      <c r="J41" s="2"/>
    </row>
    <row r="42" spans="1:10">
      <c r="A42" s="51" t="s">
        <v>744</v>
      </c>
      <c r="B42" s="51">
        <v>17</v>
      </c>
      <c r="C42" s="50">
        <v>4</v>
      </c>
      <c r="D42" s="50" t="str">
        <f t="shared" si="0"/>
        <v>AC-17-4</v>
      </c>
      <c r="F42" s="52" t="s">
        <v>744</v>
      </c>
      <c r="G42" s="52">
        <v>20</v>
      </c>
      <c r="H42" s="50">
        <v>2</v>
      </c>
      <c r="I42" s="50" t="str">
        <f t="shared" si="1"/>
        <v>AC-20-2</v>
      </c>
      <c r="J42" s="2"/>
    </row>
    <row r="43" spans="1:10">
      <c r="A43" s="51" t="s">
        <v>744</v>
      </c>
      <c r="B43" s="51">
        <v>17</v>
      </c>
      <c r="C43" s="50">
        <v>9</v>
      </c>
      <c r="D43" s="50" t="str">
        <f t="shared" si="0"/>
        <v>AC-17-9</v>
      </c>
      <c r="F43" s="52" t="s">
        <v>744</v>
      </c>
      <c r="G43" s="52">
        <v>21</v>
      </c>
      <c r="I43" s="50" t="str">
        <f t="shared" si="1"/>
        <v>AC-21-0</v>
      </c>
      <c r="J43" s="2"/>
    </row>
    <row r="44" spans="1:10">
      <c r="A44" s="51" t="s">
        <v>744</v>
      </c>
      <c r="B44" s="51">
        <v>18</v>
      </c>
      <c r="D44" s="50" t="str">
        <f t="shared" si="0"/>
        <v>AC-18-0</v>
      </c>
      <c r="F44" s="52" t="s">
        <v>744</v>
      </c>
      <c r="G44" s="52">
        <v>22</v>
      </c>
      <c r="I44" s="50" t="str">
        <f t="shared" si="1"/>
        <v>AC-22-0</v>
      </c>
      <c r="J44" s="2"/>
    </row>
    <row r="45" spans="1:10">
      <c r="A45" s="51" t="s">
        <v>744</v>
      </c>
      <c r="B45" s="51">
        <v>18</v>
      </c>
      <c r="C45" s="50">
        <v>1</v>
      </c>
      <c r="D45" s="50" t="str">
        <f t="shared" si="0"/>
        <v>AC-18-1</v>
      </c>
      <c r="F45" s="52" t="s">
        <v>745</v>
      </c>
      <c r="G45" s="52">
        <v>1</v>
      </c>
      <c r="I45" s="50" t="str">
        <f t="shared" si="1"/>
        <v>AT-1-0</v>
      </c>
      <c r="J45" s="2"/>
    </row>
    <row r="46" spans="1:10">
      <c r="A46" s="51" t="s">
        <v>744</v>
      </c>
      <c r="B46" s="51">
        <v>18</v>
      </c>
      <c r="C46" s="50">
        <v>3</v>
      </c>
      <c r="D46" s="50" t="str">
        <f t="shared" si="0"/>
        <v>AC-18-3</v>
      </c>
      <c r="F46" s="52" t="s">
        <v>745</v>
      </c>
      <c r="G46" s="52">
        <v>2</v>
      </c>
      <c r="I46" s="50" t="str">
        <f t="shared" si="1"/>
        <v>AT-2-0</v>
      </c>
      <c r="J46" s="2"/>
    </row>
    <row r="47" spans="1:10">
      <c r="A47" s="51" t="s">
        <v>744</v>
      </c>
      <c r="B47" s="51">
        <v>18</v>
      </c>
      <c r="C47" s="50">
        <v>4</v>
      </c>
      <c r="D47" s="50" t="str">
        <f t="shared" si="0"/>
        <v>AC-18-4</v>
      </c>
      <c r="F47" s="52" t="s">
        <v>745</v>
      </c>
      <c r="G47" s="52">
        <v>2</v>
      </c>
      <c r="H47" s="50">
        <v>2</v>
      </c>
      <c r="I47" s="50" t="str">
        <f t="shared" si="1"/>
        <v>AT-2-2</v>
      </c>
      <c r="J47" s="2"/>
    </row>
    <row r="48" spans="1:10">
      <c r="A48" s="51" t="s">
        <v>744</v>
      </c>
      <c r="B48" s="51">
        <v>18</v>
      </c>
      <c r="C48" s="50">
        <v>5</v>
      </c>
      <c r="D48" s="50" t="str">
        <f t="shared" si="0"/>
        <v>AC-18-5</v>
      </c>
      <c r="F48" s="52" t="s">
        <v>745</v>
      </c>
      <c r="G48" s="52">
        <v>3</v>
      </c>
      <c r="I48" s="50" t="str">
        <f t="shared" si="1"/>
        <v>AT-3-0</v>
      </c>
      <c r="J48" s="2"/>
    </row>
    <row r="49" spans="1:10">
      <c r="A49" s="51" t="s">
        <v>744</v>
      </c>
      <c r="B49" s="51">
        <v>19</v>
      </c>
      <c r="D49" s="50" t="str">
        <f t="shared" si="0"/>
        <v>AC-19-0</v>
      </c>
      <c r="F49" s="52" t="s">
        <v>745</v>
      </c>
      <c r="G49" s="52">
        <v>4</v>
      </c>
      <c r="I49" s="50" t="str">
        <f t="shared" si="1"/>
        <v>AT-4-0</v>
      </c>
      <c r="J49" s="2"/>
    </row>
    <row r="50" spans="1:10">
      <c r="A50" s="51" t="s">
        <v>744</v>
      </c>
      <c r="B50" s="51">
        <v>19</v>
      </c>
      <c r="C50" s="50">
        <v>5</v>
      </c>
      <c r="D50" s="50" t="str">
        <f t="shared" si="0"/>
        <v>AC-19-5</v>
      </c>
      <c r="F50" s="52" t="s">
        <v>746</v>
      </c>
      <c r="G50" s="52">
        <v>1</v>
      </c>
      <c r="I50" s="50" t="str">
        <f t="shared" si="1"/>
        <v>AU-1-0</v>
      </c>
      <c r="J50" s="2"/>
    </row>
    <row r="51" spans="1:10">
      <c r="A51" s="51" t="s">
        <v>744</v>
      </c>
      <c r="B51" s="51">
        <v>20</v>
      </c>
      <c r="D51" s="50" t="str">
        <f t="shared" si="0"/>
        <v>AC-20-0</v>
      </c>
      <c r="F51" s="52" t="s">
        <v>746</v>
      </c>
      <c r="G51" s="52">
        <v>2</v>
      </c>
      <c r="I51" s="50" t="str">
        <f t="shared" si="1"/>
        <v>AU-2-0</v>
      </c>
      <c r="J51" s="2"/>
    </row>
    <row r="52" spans="1:10">
      <c r="A52" s="51" t="s">
        <v>744</v>
      </c>
      <c r="B52" s="51">
        <v>20</v>
      </c>
      <c r="C52" s="50">
        <v>1</v>
      </c>
      <c r="D52" s="50" t="str">
        <f t="shared" si="0"/>
        <v>AC-20-1</v>
      </c>
      <c r="F52" s="52" t="s">
        <v>746</v>
      </c>
      <c r="G52" s="52">
        <v>2</v>
      </c>
      <c r="H52" s="50">
        <v>3</v>
      </c>
      <c r="I52" s="50" t="str">
        <f t="shared" si="1"/>
        <v>AU-2-3</v>
      </c>
      <c r="J52" s="2"/>
    </row>
    <row r="53" spans="1:10">
      <c r="A53" s="51" t="s">
        <v>744</v>
      </c>
      <c r="B53" s="51">
        <v>20</v>
      </c>
      <c r="C53" s="50">
        <v>2</v>
      </c>
      <c r="D53" s="50" t="str">
        <f t="shared" si="0"/>
        <v>AC-20-2</v>
      </c>
      <c r="F53" s="52" t="s">
        <v>746</v>
      </c>
      <c r="G53" s="52">
        <v>3</v>
      </c>
      <c r="I53" s="50" t="str">
        <f t="shared" si="1"/>
        <v>AU-3-0</v>
      </c>
      <c r="J53" s="2"/>
    </row>
    <row r="54" spans="1:10">
      <c r="A54" s="51" t="s">
        <v>744</v>
      </c>
      <c r="B54" s="51">
        <v>21</v>
      </c>
      <c r="D54" s="50" t="str">
        <f t="shared" si="0"/>
        <v>AC-21-0</v>
      </c>
      <c r="F54" s="52" t="s">
        <v>746</v>
      </c>
      <c r="G54" s="52">
        <v>3</v>
      </c>
      <c r="H54" s="50">
        <v>1</v>
      </c>
      <c r="I54" s="50" t="str">
        <f t="shared" si="1"/>
        <v>AU-3-1</v>
      </c>
      <c r="J54" s="2"/>
    </row>
    <row r="55" spans="1:10">
      <c r="A55" s="51" t="s">
        <v>744</v>
      </c>
      <c r="B55" s="51">
        <v>22</v>
      </c>
      <c r="D55" s="50" t="str">
        <f t="shared" si="0"/>
        <v>AC-22-0</v>
      </c>
      <c r="F55" s="52" t="s">
        <v>746</v>
      </c>
      <c r="G55" s="52">
        <v>4</v>
      </c>
      <c r="I55" s="50" t="str">
        <f t="shared" si="1"/>
        <v>AU-4-0</v>
      </c>
      <c r="J55" s="2"/>
    </row>
    <row r="56" spans="1:10">
      <c r="A56" s="51" t="s">
        <v>745</v>
      </c>
      <c r="B56" s="51">
        <v>1</v>
      </c>
      <c r="D56" s="50" t="str">
        <f t="shared" si="0"/>
        <v>AT-1-0</v>
      </c>
      <c r="F56" s="52" t="s">
        <v>746</v>
      </c>
      <c r="G56" s="52">
        <v>5</v>
      </c>
      <c r="I56" s="50" t="str">
        <f t="shared" si="1"/>
        <v>AU-5-0</v>
      </c>
      <c r="J56" s="2"/>
    </row>
    <row r="57" spans="1:10">
      <c r="A57" s="51" t="s">
        <v>745</v>
      </c>
      <c r="B57" s="51">
        <v>2</v>
      </c>
      <c r="D57" s="50" t="str">
        <f t="shared" si="0"/>
        <v>AT-2-0</v>
      </c>
      <c r="F57" s="52" t="s">
        <v>746</v>
      </c>
      <c r="G57" s="52">
        <v>6</v>
      </c>
      <c r="I57" s="50" t="str">
        <f t="shared" si="1"/>
        <v>AU-6-0</v>
      </c>
      <c r="J57" s="2"/>
    </row>
    <row r="58" spans="1:10">
      <c r="A58" s="51" t="s">
        <v>745</v>
      </c>
      <c r="B58" s="51">
        <v>2</v>
      </c>
      <c r="C58" s="50">
        <v>2</v>
      </c>
      <c r="D58" s="50" t="str">
        <f t="shared" si="0"/>
        <v>AT-2-2</v>
      </c>
      <c r="F58" s="52" t="s">
        <v>746</v>
      </c>
      <c r="G58" s="52">
        <v>6</v>
      </c>
      <c r="H58" s="50">
        <v>1</v>
      </c>
      <c r="I58" s="50" t="str">
        <f t="shared" si="1"/>
        <v>AU-6-1</v>
      </c>
      <c r="J58" s="2"/>
    </row>
    <row r="59" spans="1:10">
      <c r="A59" s="51" t="s">
        <v>745</v>
      </c>
      <c r="B59" s="51">
        <v>3</v>
      </c>
      <c r="D59" s="50" t="str">
        <f t="shared" si="0"/>
        <v>AT-3-0</v>
      </c>
      <c r="F59" s="52" t="s">
        <v>746</v>
      </c>
      <c r="G59" s="52">
        <v>6</v>
      </c>
      <c r="H59" s="50">
        <v>3</v>
      </c>
      <c r="I59" s="50" t="str">
        <f t="shared" si="1"/>
        <v>AU-6-3</v>
      </c>
      <c r="J59" s="2"/>
    </row>
    <row r="60" spans="1:10">
      <c r="A60" s="51" t="s">
        <v>745</v>
      </c>
      <c r="B60" s="51">
        <v>3</v>
      </c>
      <c r="C60" s="50">
        <v>3</v>
      </c>
      <c r="D60" s="50" t="str">
        <f t="shared" si="0"/>
        <v>AT-3-3</v>
      </c>
      <c r="F60" s="52" t="s">
        <v>746</v>
      </c>
      <c r="G60" s="52">
        <v>7</v>
      </c>
      <c r="I60" s="50" t="str">
        <f t="shared" si="1"/>
        <v>AU-7-0</v>
      </c>
      <c r="J60" s="2"/>
    </row>
    <row r="61" spans="1:10">
      <c r="A61" s="51" t="s">
        <v>745</v>
      </c>
      <c r="B61" s="51">
        <v>3</v>
      </c>
      <c r="C61" s="50">
        <v>4</v>
      </c>
      <c r="D61" s="50" t="str">
        <f t="shared" si="0"/>
        <v>AT-3-4</v>
      </c>
      <c r="F61" s="52" t="s">
        <v>746</v>
      </c>
      <c r="G61" s="52">
        <v>7</v>
      </c>
      <c r="H61" s="50">
        <v>1</v>
      </c>
      <c r="I61" s="50" t="str">
        <f t="shared" si="1"/>
        <v>AU-7-1</v>
      </c>
      <c r="J61" s="2"/>
    </row>
    <row r="62" spans="1:10">
      <c r="A62" s="51" t="s">
        <v>745</v>
      </c>
      <c r="B62" s="51">
        <v>4</v>
      </c>
      <c r="D62" s="50" t="str">
        <f t="shared" si="0"/>
        <v>AT-4-0</v>
      </c>
      <c r="F62" s="52" t="s">
        <v>746</v>
      </c>
      <c r="G62" s="52">
        <v>8</v>
      </c>
      <c r="I62" s="50" t="str">
        <f t="shared" si="1"/>
        <v>AU-8-0</v>
      </c>
      <c r="J62" s="2"/>
    </row>
    <row r="63" spans="1:10">
      <c r="A63" s="51" t="s">
        <v>746</v>
      </c>
      <c r="B63" s="51">
        <v>1</v>
      </c>
      <c r="D63" s="50" t="str">
        <f t="shared" si="0"/>
        <v>AU-1-0</v>
      </c>
      <c r="F63" s="52" t="s">
        <v>746</v>
      </c>
      <c r="G63" s="52">
        <v>8</v>
      </c>
      <c r="H63" s="50">
        <v>1</v>
      </c>
      <c r="I63" s="50" t="str">
        <f t="shared" si="1"/>
        <v>AU-8-1</v>
      </c>
      <c r="J63" s="2"/>
    </row>
    <row r="64" spans="1:10">
      <c r="A64" s="51" t="s">
        <v>746</v>
      </c>
      <c r="B64" s="51">
        <v>2</v>
      </c>
      <c r="D64" s="50" t="str">
        <f t="shared" si="0"/>
        <v>AU-2-0</v>
      </c>
      <c r="F64" s="52" t="s">
        <v>746</v>
      </c>
      <c r="G64" s="52">
        <v>9</v>
      </c>
      <c r="I64" s="50" t="str">
        <f t="shared" si="1"/>
        <v>AU-9-0</v>
      </c>
      <c r="J64" s="2"/>
    </row>
    <row r="65" spans="1:10">
      <c r="A65" s="51" t="s">
        <v>746</v>
      </c>
      <c r="B65" s="51">
        <v>2</v>
      </c>
      <c r="C65" s="50">
        <v>3</v>
      </c>
      <c r="D65" s="50" t="str">
        <f t="shared" si="0"/>
        <v>AU-2-3</v>
      </c>
      <c r="F65" s="52" t="s">
        <v>746</v>
      </c>
      <c r="G65" s="52">
        <v>9</v>
      </c>
      <c r="H65" s="50">
        <v>2</v>
      </c>
      <c r="I65" s="50" t="str">
        <f t="shared" si="1"/>
        <v>AU-9-2</v>
      </c>
      <c r="J65" s="2"/>
    </row>
    <row r="66" spans="1:10">
      <c r="A66" s="51" t="s">
        <v>746</v>
      </c>
      <c r="B66" s="51">
        <v>3</v>
      </c>
      <c r="D66" s="50" t="str">
        <f t="shared" si="0"/>
        <v>AU-3-0</v>
      </c>
      <c r="F66" s="52" t="s">
        <v>746</v>
      </c>
      <c r="G66" s="52">
        <v>9</v>
      </c>
      <c r="H66" s="50">
        <v>4</v>
      </c>
      <c r="I66" s="50" t="str">
        <f t="shared" si="1"/>
        <v>AU-9-4</v>
      </c>
      <c r="J66" s="2"/>
    </row>
    <row r="67" spans="1:10">
      <c r="A67" s="51" t="s">
        <v>746</v>
      </c>
      <c r="B67" s="51">
        <v>3</v>
      </c>
      <c r="C67" s="50">
        <v>1</v>
      </c>
      <c r="D67" s="50" t="str">
        <f t="shared" ref="D67:D130" si="2">CONCATENATE(A67,"-",B67,"-",IF(ISBLANK(C67),0,C67))</f>
        <v>AU-3-1</v>
      </c>
      <c r="F67" s="52" t="s">
        <v>746</v>
      </c>
      <c r="G67" s="52">
        <v>11</v>
      </c>
      <c r="I67" s="50" t="str">
        <f t="shared" ref="I67:I130" si="3">CONCATENATE(F67,"-",G67,"-",IF(ISBLANK(H67),0,H67))</f>
        <v>AU-11-0</v>
      </c>
      <c r="J67" s="2"/>
    </row>
    <row r="68" spans="1:10">
      <c r="A68" s="51" t="s">
        <v>746</v>
      </c>
      <c r="B68" s="51">
        <v>3</v>
      </c>
      <c r="C68" s="50">
        <v>2</v>
      </c>
      <c r="D68" s="50" t="str">
        <f t="shared" si="2"/>
        <v>AU-3-2</v>
      </c>
      <c r="F68" s="52" t="s">
        <v>746</v>
      </c>
      <c r="G68" s="52">
        <v>12</v>
      </c>
      <c r="I68" s="50" t="str">
        <f t="shared" si="3"/>
        <v>AU-12-0</v>
      </c>
      <c r="J68" s="2"/>
    </row>
    <row r="69" spans="1:10">
      <c r="A69" s="51" t="s">
        <v>746</v>
      </c>
      <c r="B69" s="51">
        <v>4</v>
      </c>
      <c r="D69" s="50" t="str">
        <f t="shared" si="2"/>
        <v>AU-4-0</v>
      </c>
      <c r="F69" s="52" t="s">
        <v>747</v>
      </c>
      <c r="G69" s="52">
        <v>1</v>
      </c>
      <c r="I69" s="50" t="str">
        <f t="shared" si="3"/>
        <v>CA-1-0</v>
      </c>
      <c r="J69" s="2"/>
    </row>
    <row r="70" spans="1:10">
      <c r="A70" s="51" t="s">
        <v>746</v>
      </c>
      <c r="B70" s="51">
        <v>5</v>
      </c>
      <c r="D70" s="50" t="str">
        <f t="shared" si="2"/>
        <v>AU-5-0</v>
      </c>
      <c r="F70" s="52" t="s">
        <v>747</v>
      </c>
      <c r="G70" s="52">
        <v>2</v>
      </c>
      <c r="I70" s="50" t="str">
        <f t="shared" si="3"/>
        <v>CA-2-0</v>
      </c>
      <c r="J70" s="2"/>
    </row>
    <row r="71" spans="1:10">
      <c r="A71" s="51" t="s">
        <v>746</v>
      </c>
      <c r="B71" s="51">
        <v>5</v>
      </c>
      <c r="C71" s="50">
        <v>1</v>
      </c>
      <c r="D71" s="50" t="str">
        <f t="shared" si="2"/>
        <v>AU-5-1</v>
      </c>
      <c r="F71" s="52" t="s">
        <v>747</v>
      </c>
      <c r="G71" s="52">
        <v>2</v>
      </c>
      <c r="H71" s="50">
        <v>1</v>
      </c>
      <c r="I71" s="50" t="str">
        <f t="shared" si="3"/>
        <v>CA-2-1</v>
      </c>
      <c r="J71" s="2"/>
    </row>
    <row r="72" spans="1:10">
      <c r="A72" s="51" t="s">
        <v>746</v>
      </c>
      <c r="B72" s="51">
        <v>5</v>
      </c>
      <c r="C72" s="50">
        <v>2</v>
      </c>
      <c r="D72" s="50" t="str">
        <f t="shared" si="2"/>
        <v>AU-5-2</v>
      </c>
      <c r="F72" s="52" t="s">
        <v>747</v>
      </c>
      <c r="G72" s="52">
        <v>2</v>
      </c>
      <c r="H72" s="50">
        <v>2</v>
      </c>
      <c r="I72" s="50" t="str">
        <f t="shared" si="3"/>
        <v>CA-2-2</v>
      </c>
      <c r="J72" s="2"/>
    </row>
    <row r="73" spans="1:10">
      <c r="A73" s="51" t="s">
        <v>746</v>
      </c>
      <c r="B73" s="51">
        <v>6</v>
      </c>
      <c r="D73" s="50" t="str">
        <f t="shared" si="2"/>
        <v>AU-6-0</v>
      </c>
      <c r="F73" s="52" t="s">
        <v>747</v>
      </c>
      <c r="G73" s="52">
        <v>2</v>
      </c>
      <c r="H73" s="50">
        <v>3</v>
      </c>
      <c r="I73" s="50" t="str">
        <f t="shared" si="3"/>
        <v>CA-2-3</v>
      </c>
      <c r="J73" s="2"/>
    </row>
    <row r="74" spans="1:10">
      <c r="A74" s="51" t="s">
        <v>746</v>
      </c>
      <c r="B74" s="51">
        <v>6</v>
      </c>
      <c r="C74" s="50">
        <v>1</v>
      </c>
      <c r="D74" s="50" t="str">
        <f t="shared" si="2"/>
        <v>AU-6-1</v>
      </c>
      <c r="F74" s="52" t="s">
        <v>747</v>
      </c>
      <c r="G74" s="52">
        <v>3</v>
      </c>
      <c r="I74" s="50" t="str">
        <f t="shared" si="3"/>
        <v>CA-3-0</v>
      </c>
      <c r="J74" s="2"/>
    </row>
    <row r="75" spans="1:10">
      <c r="A75" s="51" t="s">
        <v>746</v>
      </c>
      <c r="B75" s="51">
        <v>6</v>
      </c>
      <c r="C75" s="50">
        <v>3</v>
      </c>
      <c r="D75" s="50" t="str">
        <f t="shared" si="2"/>
        <v>AU-6-3</v>
      </c>
      <c r="F75" s="52" t="s">
        <v>747</v>
      </c>
      <c r="G75" s="52">
        <v>3</v>
      </c>
      <c r="H75" s="50">
        <v>3</v>
      </c>
      <c r="I75" s="50" t="str">
        <f t="shared" si="3"/>
        <v>CA-3-3</v>
      </c>
      <c r="J75" s="2"/>
    </row>
    <row r="76" spans="1:10">
      <c r="A76" s="51" t="s">
        <v>746</v>
      </c>
      <c r="B76" s="51">
        <v>6</v>
      </c>
      <c r="C76" s="50">
        <v>4</v>
      </c>
      <c r="D76" s="50" t="str">
        <f t="shared" si="2"/>
        <v>AU-6-4</v>
      </c>
      <c r="F76" s="52" t="s">
        <v>747</v>
      </c>
      <c r="G76" s="52">
        <v>3</v>
      </c>
      <c r="H76" s="50">
        <v>5</v>
      </c>
      <c r="I76" s="50" t="str">
        <f t="shared" si="3"/>
        <v>CA-3-5</v>
      </c>
      <c r="J76" s="2"/>
    </row>
    <row r="77" spans="1:10">
      <c r="A77" s="51" t="s">
        <v>746</v>
      </c>
      <c r="B77" s="51">
        <v>6</v>
      </c>
      <c r="C77" s="50">
        <v>5</v>
      </c>
      <c r="D77" s="50" t="str">
        <f t="shared" si="2"/>
        <v>AU-6-5</v>
      </c>
      <c r="F77" s="52" t="s">
        <v>747</v>
      </c>
      <c r="G77" s="52">
        <v>5</v>
      </c>
      <c r="I77" s="50" t="str">
        <f t="shared" si="3"/>
        <v>CA-5-0</v>
      </c>
      <c r="J77" s="2"/>
    </row>
    <row r="78" spans="1:10">
      <c r="A78" s="51" t="s">
        <v>746</v>
      </c>
      <c r="B78" s="51">
        <v>6</v>
      </c>
      <c r="C78" s="50">
        <v>6</v>
      </c>
      <c r="D78" s="50" t="str">
        <f t="shared" si="2"/>
        <v>AU-6-6</v>
      </c>
      <c r="F78" s="52" t="s">
        <v>747</v>
      </c>
      <c r="G78" s="52">
        <v>6</v>
      </c>
      <c r="I78" s="50" t="str">
        <f t="shared" si="3"/>
        <v>CA-6-0</v>
      </c>
      <c r="J78" s="2"/>
    </row>
    <row r="79" spans="1:10">
      <c r="A79" s="51" t="s">
        <v>746</v>
      </c>
      <c r="B79" s="51">
        <v>6</v>
      </c>
      <c r="C79" s="50">
        <v>7</v>
      </c>
      <c r="D79" s="50" t="str">
        <f t="shared" si="2"/>
        <v>AU-6-7</v>
      </c>
      <c r="F79" s="52" t="s">
        <v>747</v>
      </c>
      <c r="G79" s="52">
        <v>7</v>
      </c>
      <c r="I79" s="50" t="str">
        <f t="shared" si="3"/>
        <v>CA-7-0</v>
      </c>
      <c r="J79" s="2"/>
    </row>
    <row r="80" spans="1:10">
      <c r="A80" s="51" t="s">
        <v>746</v>
      </c>
      <c r="B80" s="51">
        <v>6</v>
      </c>
      <c r="C80" s="50">
        <v>10</v>
      </c>
      <c r="D80" s="50" t="str">
        <f t="shared" si="2"/>
        <v>AU-6-10</v>
      </c>
      <c r="F80" s="52" t="s">
        <v>747</v>
      </c>
      <c r="G80" s="52">
        <v>7</v>
      </c>
      <c r="H80" s="50">
        <v>1</v>
      </c>
      <c r="I80" s="50" t="str">
        <f t="shared" si="3"/>
        <v>CA-7-1</v>
      </c>
      <c r="J80" s="2"/>
    </row>
    <row r="81" spans="1:10">
      <c r="A81" s="51" t="s">
        <v>746</v>
      </c>
      <c r="B81" s="51">
        <v>7</v>
      </c>
      <c r="D81" s="50" t="str">
        <f t="shared" si="2"/>
        <v>AU-7-0</v>
      </c>
      <c r="F81" s="52" t="s">
        <v>747</v>
      </c>
      <c r="G81" s="52">
        <v>8</v>
      </c>
      <c r="I81" s="50" t="str">
        <f t="shared" si="3"/>
        <v>CA-8-0</v>
      </c>
      <c r="J81" s="2"/>
    </row>
    <row r="82" spans="1:10">
      <c r="A82" s="51" t="s">
        <v>746</v>
      </c>
      <c r="B82" s="51">
        <v>7</v>
      </c>
      <c r="C82" s="50">
        <v>1</v>
      </c>
      <c r="D82" s="50" t="str">
        <f t="shared" si="2"/>
        <v>AU-7-1</v>
      </c>
      <c r="F82" s="52" t="s">
        <v>747</v>
      </c>
      <c r="G82" s="52">
        <v>8</v>
      </c>
      <c r="H82" s="50">
        <v>1</v>
      </c>
      <c r="I82" s="50" t="str">
        <f t="shared" si="3"/>
        <v>CA-8-1</v>
      </c>
      <c r="J82" s="2"/>
    </row>
    <row r="83" spans="1:10">
      <c r="A83" s="51" t="s">
        <v>746</v>
      </c>
      <c r="B83" s="51">
        <v>8</v>
      </c>
      <c r="D83" s="50" t="str">
        <f t="shared" si="2"/>
        <v>AU-8-0</v>
      </c>
      <c r="F83" s="52" t="s">
        <v>747</v>
      </c>
      <c r="G83" s="52">
        <v>9</v>
      </c>
      <c r="I83" s="50" t="str">
        <f t="shared" si="3"/>
        <v>CA-9-0</v>
      </c>
      <c r="J83" s="2"/>
    </row>
    <row r="84" spans="1:10">
      <c r="A84" s="51" t="s">
        <v>746</v>
      </c>
      <c r="B84" s="51">
        <v>8</v>
      </c>
      <c r="C84" s="50">
        <v>1</v>
      </c>
      <c r="D84" s="50" t="str">
        <f t="shared" si="2"/>
        <v>AU-8-1</v>
      </c>
      <c r="F84" s="52" t="s">
        <v>748</v>
      </c>
      <c r="G84" s="52">
        <v>1</v>
      </c>
      <c r="I84" s="50" t="str">
        <f t="shared" si="3"/>
        <v>CM-1-0</v>
      </c>
      <c r="J84" s="2"/>
    </row>
    <row r="85" spans="1:10">
      <c r="A85" s="51" t="s">
        <v>746</v>
      </c>
      <c r="B85" s="51">
        <v>9</v>
      </c>
      <c r="D85" s="50" t="str">
        <f t="shared" si="2"/>
        <v>AU-9-0</v>
      </c>
      <c r="F85" s="52" t="s">
        <v>748</v>
      </c>
      <c r="G85" s="52">
        <v>2</v>
      </c>
      <c r="I85" s="50" t="str">
        <f t="shared" si="3"/>
        <v>CM-2-0</v>
      </c>
      <c r="J85" s="2"/>
    </row>
    <row r="86" spans="1:10">
      <c r="A86" s="51" t="s">
        <v>746</v>
      </c>
      <c r="B86" s="51">
        <v>9</v>
      </c>
      <c r="C86" s="50">
        <v>2</v>
      </c>
      <c r="D86" s="50" t="str">
        <f t="shared" si="2"/>
        <v>AU-9-2</v>
      </c>
      <c r="F86" s="52" t="s">
        <v>748</v>
      </c>
      <c r="G86" s="52">
        <v>2</v>
      </c>
      <c r="H86" s="50">
        <v>1</v>
      </c>
      <c r="I86" s="50" t="str">
        <f t="shared" si="3"/>
        <v>CM-2-1</v>
      </c>
      <c r="J86" s="2"/>
    </row>
    <row r="87" spans="1:10">
      <c r="A87" s="51" t="s">
        <v>746</v>
      </c>
      <c r="B87" s="51">
        <v>9</v>
      </c>
      <c r="C87" s="50">
        <v>3</v>
      </c>
      <c r="D87" s="50" t="str">
        <f t="shared" si="2"/>
        <v>AU-9-3</v>
      </c>
      <c r="F87" s="52" t="s">
        <v>748</v>
      </c>
      <c r="G87" s="52">
        <v>2</v>
      </c>
      <c r="H87" s="50">
        <v>2</v>
      </c>
      <c r="I87" s="50" t="str">
        <f t="shared" si="3"/>
        <v>CM-2-2</v>
      </c>
      <c r="J87" s="2"/>
    </row>
    <row r="88" spans="1:10">
      <c r="A88" s="51" t="s">
        <v>746</v>
      </c>
      <c r="B88" s="51">
        <v>9</v>
      </c>
      <c r="C88" s="50">
        <v>4</v>
      </c>
      <c r="D88" s="50" t="str">
        <f t="shared" si="2"/>
        <v>AU-9-4</v>
      </c>
      <c r="F88" s="52" t="s">
        <v>748</v>
      </c>
      <c r="G88" s="52">
        <v>2</v>
      </c>
      <c r="H88" s="50">
        <v>3</v>
      </c>
      <c r="I88" s="50" t="str">
        <f t="shared" si="3"/>
        <v>CM-2-3</v>
      </c>
      <c r="J88" s="2"/>
    </row>
    <row r="89" spans="1:10">
      <c r="A89" s="51" t="s">
        <v>746</v>
      </c>
      <c r="B89" s="51">
        <v>10</v>
      </c>
      <c r="D89" s="50" t="str">
        <f t="shared" si="2"/>
        <v>AU-10-0</v>
      </c>
      <c r="F89" s="52" t="s">
        <v>748</v>
      </c>
      <c r="G89" s="52">
        <v>2</v>
      </c>
      <c r="H89" s="50">
        <v>7</v>
      </c>
      <c r="I89" s="50" t="str">
        <f t="shared" si="3"/>
        <v>CM-2-7</v>
      </c>
      <c r="J89" s="2"/>
    </row>
    <row r="90" spans="1:10">
      <c r="A90" s="51" t="s">
        <v>746</v>
      </c>
      <c r="B90" s="51">
        <v>11</v>
      </c>
      <c r="D90" s="50" t="str">
        <f t="shared" si="2"/>
        <v>AU-11-0</v>
      </c>
      <c r="F90" s="52" t="s">
        <v>748</v>
      </c>
      <c r="G90" s="52">
        <v>3</v>
      </c>
      <c r="I90" s="50" t="str">
        <f t="shared" si="3"/>
        <v>CM-3-0</v>
      </c>
      <c r="J90" s="2"/>
    </row>
    <row r="91" spans="1:10">
      <c r="A91" s="51" t="s">
        <v>746</v>
      </c>
      <c r="B91" s="51">
        <v>12</v>
      </c>
      <c r="D91" s="50" t="str">
        <f t="shared" si="2"/>
        <v>AU-12-0</v>
      </c>
      <c r="F91" s="52" t="s">
        <v>748</v>
      </c>
      <c r="G91" s="52">
        <v>4</v>
      </c>
      <c r="I91" s="50" t="str">
        <f t="shared" si="3"/>
        <v>CM-4-0</v>
      </c>
      <c r="J91" s="2"/>
    </row>
    <row r="92" spans="1:10">
      <c r="A92" s="51" t="s">
        <v>746</v>
      </c>
      <c r="B92" s="51">
        <v>12</v>
      </c>
      <c r="C92" s="50">
        <v>1</v>
      </c>
      <c r="D92" s="50" t="str">
        <f t="shared" si="2"/>
        <v>AU-12-1</v>
      </c>
      <c r="F92" s="52" t="s">
        <v>748</v>
      </c>
      <c r="G92" s="52">
        <v>5</v>
      </c>
      <c r="I92" s="50" t="str">
        <f t="shared" si="3"/>
        <v>CM-5-0</v>
      </c>
      <c r="J92" s="2"/>
    </row>
    <row r="93" spans="1:10">
      <c r="A93" s="51" t="s">
        <v>746</v>
      </c>
      <c r="B93" s="51">
        <v>12</v>
      </c>
      <c r="C93" s="50">
        <v>3</v>
      </c>
      <c r="D93" s="50" t="str">
        <f t="shared" si="2"/>
        <v>AU-12-3</v>
      </c>
      <c r="F93" s="52" t="s">
        <v>748</v>
      </c>
      <c r="G93" s="52">
        <v>5</v>
      </c>
      <c r="H93" s="50">
        <v>1</v>
      </c>
      <c r="I93" s="50" t="str">
        <f t="shared" si="3"/>
        <v>CM-5-1</v>
      </c>
      <c r="J93" s="2"/>
    </row>
    <row r="94" spans="1:10">
      <c r="A94" s="51" t="s">
        <v>747</v>
      </c>
      <c r="B94" s="51">
        <v>1</v>
      </c>
      <c r="D94" s="50" t="str">
        <f t="shared" si="2"/>
        <v>CA-1-0</v>
      </c>
      <c r="F94" s="52" t="s">
        <v>748</v>
      </c>
      <c r="G94" s="52">
        <v>5</v>
      </c>
      <c r="H94" s="50">
        <v>3</v>
      </c>
      <c r="I94" s="50" t="str">
        <f t="shared" si="3"/>
        <v>CM-5-3</v>
      </c>
      <c r="J94" s="2"/>
    </row>
    <row r="95" spans="1:10">
      <c r="A95" s="51" t="s">
        <v>747</v>
      </c>
      <c r="B95" s="51">
        <v>2</v>
      </c>
      <c r="D95" s="50" t="str">
        <f t="shared" si="2"/>
        <v>CA-2-0</v>
      </c>
      <c r="F95" s="52" t="s">
        <v>748</v>
      </c>
      <c r="G95" s="52">
        <v>5</v>
      </c>
      <c r="H95" s="50">
        <v>5</v>
      </c>
      <c r="I95" s="50" t="str">
        <f t="shared" si="3"/>
        <v>CM-5-5</v>
      </c>
      <c r="J95" s="2"/>
    </row>
    <row r="96" spans="1:10">
      <c r="A96" s="51" t="s">
        <v>747</v>
      </c>
      <c r="B96" s="51">
        <v>2</v>
      </c>
      <c r="C96" s="50">
        <v>1</v>
      </c>
      <c r="D96" s="50" t="str">
        <f t="shared" si="2"/>
        <v>CA-2-1</v>
      </c>
      <c r="F96" s="52" t="s">
        <v>748</v>
      </c>
      <c r="G96" s="52">
        <v>6</v>
      </c>
      <c r="I96" s="50" t="str">
        <f t="shared" si="3"/>
        <v>CM-6-0</v>
      </c>
      <c r="J96" s="2"/>
    </row>
    <row r="97" spans="1:10">
      <c r="A97" s="51" t="s">
        <v>747</v>
      </c>
      <c r="B97" s="51">
        <v>2</v>
      </c>
      <c r="C97" s="50">
        <v>2</v>
      </c>
      <c r="D97" s="50" t="str">
        <f t="shared" si="2"/>
        <v>CA-2-2</v>
      </c>
      <c r="F97" s="52" t="s">
        <v>748</v>
      </c>
      <c r="G97" s="52">
        <v>6</v>
      </c>
      <c r="H97" s="50">
        <v>1</v>
      </c>
      <c r="I97" s="50" t="str">
        <f t="shared" si="3"/>
        <v>CM-6-1</v>
      </c>
      <c r="J97" s="2"/>
    </row>
    <row r="98" spans="1:10">
      <c r="A98" s="51" t="s">
        <v>747</v>
      </c>
      <c r="B98" s="51">
        <v>2</v>
      </c>
      <c r="C98" s="50">
        <v>3</v>
      </c>
      <c r="D98" s="50" t="str">
        <f t="shared" si="2"/>
        <v>CA-2-3</v>
      </c>
      <c r="F98" s="52" t="s">
        <v>748</v>
      </c>
      <c r="G98" s="52">
        <v>7</v>
      </c>
      <c r="I98" s="50" t="str">
        <f t="shared" si="3"/>
        <v>CM-7-0</v>
      </c>
      <c r="J98" s="2"/>
    </row>
    <row r="99" spans="1:10">
      <c r="A99" s="51" t="s">
        <v>747</v>
      </c>
      <c r="B99" s="51">
        <v>3</v>
      </c>
      <c r="D99" s="50" t="str">
        <f t="shared" si="2"/>
        <v>CA-3-0</v>
      </c>
      <c r="F99" s="52" t="s">
        <v>748</v>
      </c>
      <c r="G99" s="52">
        <v>7</v>
      </c>
      <c r="H99" s="50">
        <v>1</v>
      </c>
      <c r="I99" s="50" t="str">
        <f t="shared" si="3"/>
        <v>CM-7-1</v>
      </c>
      <c r="J99" s="2"/>
    </row>
    <row r="100" spans="1:10">
      <c r="A100" s="51" t="s">
        <v>747</v>
      </c>
      <c r="B100" s="51">
        <v>3</v>
      </c>
      <c r="C100" s="50">
        <v>3</v>
      </c>
      <c r="D100" s="50" t="str">
        <f t="shared" si="2"/>
        <v>CA-3-3</v>
      </c>
      <c r="F100" s="52" t="s">
        <v>748</v>
      </c>
      <c r="G100" s="52">
        <v>7</v>
      </c>
      <c r="H100" s="50">
        <v>2</v>
      </c>
      <c r="I100" s="50" t="str">
        <f t="shared" si="3"/>
        <v>CM-7-2</v>
      </c>
      <c r="J100" s="2"/>
    </row>
    <row r="101" spans="1:10">
      <c r="A101" s="51" t="s">
        <v>747</v>
      </c>
      <c r="B101" s="51">
        <v>3</v>
      </c>
      <c r="C101" s="50">
        <v>5</v>
      </c>
      <c r="D101" s="50" t="str">
        <f t="shared" si="2"/>
        <v>CA-3-5</v>
      </c>
      <c r="F101" s="52" t="s">
        <v>748</v>
      </c>
      <c r="G101" s="52">
        <v>7</v>
      </c>
      <c r="H101" s="50">
        <v>5</v>
      </c>
      <c r="I101" s="50" t="str">
        <f t="shared" si="3"/>
        <v>CM-7-5</v>
      </c>
      <c r="J101" s="2"/>
    </row>
    <row r="102" spans="1:10">
      <c r="A102" s="51" t="s">
        <v>747</v>
      </c>
      <c r="B102" s="51">
        <v>5</v>
      </c>
      <c r="D102" s="50" t="str">
        <f t="shared" si="2"/>
        <v>CA-5-0</v>
      </c>
      <c r="F102" s="52" t="s">
        <v>748</v>
      </c>
      <c r="G102" s="52">
        <v>8</v>
      </c>
      <c r="I102" s="50" t="str">
        <f t="shared" si="3"/>
        <v>CM-8-0</v>
      </c>
      <c r="J102" s="2"/>
    </row>
    <row r="103" spans="1:10">
      <c r="A103" s="51" t="s">
        <v>747</v>
      </c>
      <c r="B103" s="51">
        <v>6</v>
      </c>
      <c r="D103" s="50" t="str">
        <f t="shared" si="2"/>
        <v>CA-6-0</v>
      </c>
      <c r="F103" s="52" t="s">
        <v>748</v>
      </c>
      <c r="G103" s="52">
        <v>8</v>
      </c>
      <c r="H103" s="50">
        <v>1</v>
      </c>
      <c r="I103" s="50" t="str">
        <f t="shared" si="3"/>
        <v>CM-8-1</v>
      </c>
      <c r="J103" s="2"/>
    </row>
    <row r="104" spans="1:10">
      <c r="A104" s="51" t="s">
        <v>747</v>
      </c>
      <c r="B104" s="51">
        <v>7</v>
      </c>
      <c r="D104" s="50" t="str">
        <f t="shared" si="2"/>
        <v>CA-7-0</v>
      </c>
      <c r="F104" s="52" t="s">
        <v>748</v>
      </c>
      <c r="G104" s="52">
        <v>8</v>
      </c>
      <c r="H104" s="50">
        <v>3</v>
      </c>
      <c r="I104" s="50" t="str">
        <f t="shared" si="3"/>
        <v>CM-8-3</v>
      </c>
      <c r="J104" s="2"/>
    </row>
    <row r="105" spans="1:10">
      <c r="A105" s="51" t="s">
        <v>747</v>
      </c>
      <c r="B105" s="51">
        <v>7</v>
      </c>
      <c r="C105" s="50">
        <v>1</v>
      </c>
      <c r="D105" s="50" t="str">
        <f t="shared" si="2"/>
        <v>CA-7-1</v>
      </c>
      <c r="F105" s="52" t="s">
        <v>748</v>
      </c>
      <c r="G105" s="52">
        <v>8</v>
      </c>
      <c r="H105" s="50">
        <v>5</v>
      </c>
      <c r="I105" s="50" t="str">
        <f t="shared" si="3"/>
        <v>CM-8-5</v>
      </c>
      <c r="J105" s="2"/>
    </row>
    <row r="106" spans="1:10">
      <c r="A106" s="51" t="s">
        <v>747</v>
      </c>
      <c r="B106" s="51">
        <v>7</v>
      </c>
      <c r="C106" s="50">
        <v>3</v>
      </c>
      <c r="D106" s="50" t="str">
        <f t="shared" si="2"/>
        <v>CA-7-3</v>
      </c>
      <c r="F106" s="52" t="s">
        <v>748</v>
      </c>
      <c r="G106" s="52">
        <v>9</v>
      </c>
      <c r="I106" s="50" t="str">
        <f t="shared" si="3"/>
        <v>CM-9-0</v>
      </c>
      <c r="J106" s="2"/>
    </row>
    <row r="107" spans="1:10">
      <c r="A107" s="51" t="s">
        <v>747</v>
      </c>
      <c r="B107" s="51">
        <v>8</v>
      </c>
      <c r="D107" s="50" t="str">
        <f t="shared" si="2"/>
        <v>CA-8-0</v>
      </c>
      <c r="F107" s="52" t="s">
        <v>748</v>
      </c>
      <c r="G107" s="52">
        <v>10</v>
      </c>
      <c r="I107" s="50" t="str">
        <f t="shared" si="3"/>
        <v>CM-10-0</v>
      </c>
      <c r="J107" s="2"/>
    </row>
    <row r="108" spans="1:10">
      <c r="A108" s="51" t="s">
        <v>747</v>
      </c>
      <c r="B108" s="51">
        <v>8</v>
      </c>
      <c r="C108" s="50">
        <v>1</v>
      </c>
      <c r="D108" s="50" t="str">
        <f t="shared" si="2"/>
        <v>CA-8-1</v>
      </c>
      <c r="F108" s="52" t="s">
        <v>748</v>
      </c>
      <c r="G108" s="52">
        <v>10</v>
      </c>
      <c r="H108" s="50">
        <v>1</v>
      </c>
      <c r="I108" s="50" t="str">
        <f t="shared" si="3"/>
        <v>CM-10-1</v>
      </c>
      <c r="J108" s="2"/>
    </row>
    <row r="109" spans="1:10">
      <c r="A109" s="51" t="s">
        <v>747</v>
      </c>
      <c r="B109" s="51">
        <v>9</v>
      </c>
      <c r="D109" s="50" t="str">
        <f t="shared" si="2"/>
        <v>CA-9-0</v>
      </c>
      <c r="F109" s="52" t="s">
        <v>748</v>
      </c>
      <c r="G109" s="52">
        <v>11</v>
      </c>
      <c r="I109" s="50" t="str">
        <f t="shared" si="3"/>
        <v>CM-11-0</v>
      </c>
      <c r="J109" s="2"/>
    </row>
    <row r="110" spans="1:10">
      <c r="A110" s="51" t="s">
        <v>748</v>
      </c>
      <c r="B110" s="51">
        <v>1</v>
      </c>
      <c r="D110" s="50" t="str">
        <f t="shared" si="2"/>
        <v>CM-1-0</v>
      </c>
      <c r="F110" s="52" t="s">
        <v>749</v>
      </c>
      <c r="G110" s="52">
        <v>1</v>
      </c>
      <c r="I110" s="50" t="str">
        <f t="shared" si="3"/>
        <v>CP-1-0</v>
      </c>
      <c r="J110" s="2"/>
    </row>
    <row r="111" spans="1:10">
      <c r="A111" s="51" t="s">
        <v>748</v>
      </c>
      <c r="B111" s="51">
        <v>2</v>
      </c>
      <c r="D111" s="50" t="str">
        <f t="shared" si="2"/>
        <v>CM-2-0</v>
      </c>
      <c r="F111" s="52" t="s">
        <v>749</v>
      </c>
      <c r="G111" s="52">
        <v>2</v>
      </c>
      <c r="I111" s="50" t="str">
        <f t="shared" si="3"/>
        <v>CP-2-0</v>
      </c>
      <c r="J111" s="2"/>
    </row>
    <row r="112" spans="1:10">
      <c r="A112" s="51" t="s">
        <v>748</v>
      </c>
      <c r="B112" s="51">
        <v>2</v>
      </c>
      <c r="C112" s="50">
        <v>1</v>
      </c>
      <c r="D112" s="50" t="str">
        <f t="shared" si="2"/>
        <v>CM-2-1</v>
      </c>
      <c r="F112" s="52" t="s">
        <v>749</v>
      </c>
      <c r="G112" s="52">
        <v>2</v>
      </c>
      <c r="H112" s="50">
        <v>1</v>
      </c>
      <c r="I112" s="50" t="str">
        <f t="shared" si="3"/>
        <v>CP-2-1</v>
      </c>
      <c r="J112" s="2"/>
    </row>
    <row r="113" spans="1:10">
      <c r="A113" s="51" t="s">
        <v>748</v>
      </c>
      <c r="B113" s="51">
        <v>2</v>
      </c>
      <c r="C113" s="50">
        <v>2</v>
      </c>
      <c r="D113" s="50" t="str">
        <f t="shared" si="2"/>
        <v>CM-2-2</v>
      </c>
      <c r="F113" s="52" t="s">
        <v>749</v>
      </c>
      <c r="G113" s="52">
        <v>2</v>
      </c>
      <c r="H113" s="50">
        <v>2</v>
      </c>
      <c r="I113" s="50" t="str">
        <f t="shared" si="3"/>
        <v>CP-2-2</v>
      </c>
      <c r="J113" s="2"/>
    </row>
    <row r="114" spans="1:10">
      <c r="A114" s="51" t="s">
        <v>748</v>
      </c>
      <c r="B114" s="51">
        <v>2</v>
      </c>
      <c r="C114" s="50">
        <v>3</v>
      </c>
      <c r="D114" s="50" t="str">
        <f t="shared" si="2"/>
        <v>CM-2-3</v>
      </c>
      <c r="F114" s="52" t="s">
        <v>749</v>
      </c>
      <c r="G114" s="52">
        <v>2</v>
      </c>
      <c r="H114" s="50">
        <v>3</v>
      </c>
      <c r="I114" s="50" t="str">
        <f t="shared" si="3"/>
        <v>CP-2-3</v>
      </c>
      <c r="J114" s="2"/>
    </row>
    <row r="115" spans="1:10">
      <c r="A115" s="51" t="s">
        <v>748</v>
      </c>
      <c r="B115" s="51">
        <v>2</v>
      </c>
      <c r="C115" s="50">
        <v>7</v>
      </c>
      <c r="D115" s="50" t="str">
        <f t="shared" si="2"/>
        <v>CM-2-7</v>
      </c>
      <c r="F115" s="52" t="s">
        <v>749</v>
      </c>
      <c r="G115" s="52">
        <v>2</v>
      </c>
      <c r="H115" s="50">
        <v>8</v>
      </c>
      <c r="I115" s="50" t="str">
        <f t="shared" si="3"/>
        <v>CP-2-8</v>
      </c>
      <c r="J115" s="2"/>
    </row>
    <row r="116" spans="1:10">
      <c r="A116" s="51" t="s">
        <v>748</v>
      </c>
      <c r="B116" s="51">
        <v>3</v>
      </c>
      <c r="D116" s="50" t="str">
        <f t="shared" si="2"/>
        <v>CM-3-0</v>
      </c>
      <c r="F116" s="52" t="s">
        <v>749</v>
      </c>
      <c r="G116" s="52">
        <v>3</v>
      </c>
      <c r="I116" s="50" t="str">
        <f t="shared" si="3"/>
        <v>CP-3-0</v>
      </c>
      <c r="J116" s="2"/>
    </row>
    <row r="117" spans="1:10">
      <c r="A117" s="51" t="s">
        <v>748</v>
      </c>
      <c r="B117" s="51">
        <v>3</v>
      </c>
      <c r="C117" s="50">
        <v>1</v>
      </c>
      <c r="D117" s="50" t="str">
        <f t="shared" si="2"/>
        <v>CM-3-1</v>
      </c>
      <c r="F117" s="52" t="s">
        <v>749</v>
      </c>
      <c r="G117" s="52">
        <v>4</v>
      </c>
      <c r="I117" s="50" t="str">
        <f t="shared" si="3"/>
        <v>CP-4-0</v>
      </c>
      <c r="J117" s="2"/>
    </row>
    <row r="118" spans="1:10">
      <c r="A118" s="51" t="s">
        <v>748</v>
      </c>
      <c r="B118" s="51">
        <v>3</v>
      </c>
      <c r="C118" s="50">
        <v>2</v>
      </c>
      <c r="D118" s="50" t="str">
        <f t="shared" si="2"/>
        <v>CM-3-2</v>
      </c>
      <c r="F118" s="52" t="s">
        <v>749</v>
      </c>
      <c r="G118" s="52">
        <v>4</v>
      </c>
      <c r="H118" s="50">
        <v>1</v>
      </c>
      <c r="I118" s="50" t="str">
        <f t="shared" si="3"/>
        <v>CP-4-1</v>
      </c>
      <c r="J118" s="2"/>
    </row>
    <row r="119" spans="1:10">
      <c r="A119" s="51" t="s">
        <v>748</v>
      </c>
      <c r="B119" s="51">
        <v>3</v>
      </c>
      <c r="C119" s="50">
        <v>4</v>
      </c>
      <c r="D119" s="50" t="str">
        <f t="shared" si="2"/>
        <v>CM-3-4</v>
      </c>
      <c r="F119" s="52" t="s">
        <v>749</v>
      </c>
      <c r="G119" s="52">
        <v>6</v>
      </c>
      <c r="I119" s="50" t="str">
        <f t="shared" si="3"/>
        <v>CP-6-0</v>
      </c>
      <c r="J119" s="2"/>
    </row>
    <row r="120" spans="1:10">
      <c r="A120" s="51" t="s">
        <v>748</v>
      </c>
      <c r="B120" s="51">
        <v>3</v>
      </c>
      <c r="C120" s="50">
        <v>6</v>
      </c>
      <c r="D120" s="50" t="str">
        <f t="shared" si="2"/>
        <v>CM-3-6</v>
      </c>
      <c r="F120" s="52" t="s">
        <v>749</v>
      </c>
      <c r="G120" s="52">
        <v>6</v>
      </c>
      <c r="H120" s="50">
        <v>1</v>
      </c>
      <c r="I120" s="50" t="str">
        <f t="shared" si="3"/>
        <v>CP-6-1</v>
      </c>
      <c r="J120" s="2"/>
    </row>
    <row r="121" spans="1:10">
      <c r="A121" s="51" t="s">
        <v>748</v>
      </c>
      <c r="B121" s="51">
        <v>4</v>
      </c>
      <c r="D121" s="50" t="str">
        <f t="shared" si="2"/>
        <v>CM-4-0</v>
      </c>
      <c r="F121" s="52" t="s">
        <v>749</v>
      </c>
      <c r="G121" s="52">
        <v>6</v>
      </c>
      <c r="H121" s="50">
        <v>3</v>
      </c>
      <c r="I121" s="50" t="str">
        <f t="shared" si="3"/>
        <v>CP-6-3</v>
      </c>
      <c r="J121" s="2"/>
    </row>
    <row r="122" spans="1:10">
      <c r="A122" s="51" t="s">
        <v>748</v>
      </c>
      <c r="B122" s="51">
        <v>4</v>
      </c>
      <c r="C122" s="50">
        <v>1</v>
      </c>
      <c r="D122" s="50" t="str">
        <f t="shared" si="2"/>
        <v>CM-4-1</v>
      </c>
      <c r="F122" s="52" t="s">
        <v>749</v>
      </c>
      <c r="G122" s="52">
        <v>7</v>
      </c>
      <c r="I122" s="50" t="str">
        <f t="shared" si="3"/>
        <v>CP-7-0</v>
      </c>
      <c r="J122" s="2"/>
    </row>
    <row r="123" spans="1:10">
      <c r="A123" s="51" t="s">
        <v>748</v>
      </c>
      <c r="B123" s="51">
        <v>5</v>
      </c>
      <c r="D123" s="50" t="str">
        <f t="shared" si="2"/>
        <v>CM-5-0</v>
      </c>
      <c r="F123" s="52" t="s">
        <v>749</v>
      </c>
      <c r="G123" s="52">
        <v>7</v>
      </c>
      <c r="H123" s="50">
        <v>1</v>
      </c>
      <c r="I123" s="50" t="str">
        <f t="shared" si="3"/>
        <v>CP-7-1</v>
      </c>
      <c r="J123" s="2"/>
    </row>
    <row r="124" spans="1:10">
      <c r="A124" s="51" t="s">
        <v>748</v>
      </c>
      <c r="B124" s="51">
        <v>5</v>
      </c>
      <c r="C124" s="50">
        <v>1</v>
      </c>
      <c r="D124" s="50" t="str">
        <f t="shared" si="2"/>
        <v>CM-5-1</v>
      </c>
      <c r="F124" s="52" t="s">
        <v>749</v>
      </c>
      <c r="G124" s="52">
        <v>7</v>
      </c>
      <c r="H124" s="50">
        <v>2</v>
      </c>
      <c r="I124" s="50" t="str">
        <f t="shared" si="3"/>
        <v>CP-7-2</v>
      </c>
      <c r="J124" s="2"/>
    </row>
    <row r="125" spans="1:10">
      <c r="A125" s="51" t="s">
        <v>748</v>
      </c>
      <c r="B125" s="51">
        <v>5</v>
      </c>
      <c r="C125" s="50">
        <v>2</v>
      </c>
      <c r="D125" s="50" t="str">
        <f t="shared" si="2"/>
        <v>CM-5-2</v>
      </c>
      <c r="F125" s="52" t="s">
        <v>749</v>
      </c>
      <c r="G125" s="52">
        <v>7</v>
      </c>
      <c r="H125" s="50">
        <v>3</v>
      </c>
      <c r="I125" s="50" t="str">
        <f t="shared" si="3"/>
        <v>CP-7-3</v>
      </c>
      <c r="J125" s="2"/>
    </row>
    <row r="126" spans="1:10">
      <c r="A126" s="51" t="s">
        <v>748</v>
      </c>
      <c r="B126" s="51">
        <v>5</v>
      </c>
      <c r="C126" s="50">
        <v>3</v>
      </c>
      <c r="D126" s="50" t="str">
        <f t="shared" si="2"/>
        <v>CM-5-3</v>
      </c>
      <c r="F126" s="52" t="s">
        <v>749</v>
      </c>
      <c r="G126" s="52">
        <v>8</v>
      </c>
      <c r="I126" s="50" t="str">
        <f t="shared" si="3"/>
        <v>CP-8-0</v>
      </c>
      <c r="J126" s="2"/>
    </row>
    <row r="127" spans="1:10">
      <c r="A127" s="51" t="s">
        <v>748</v>
      </c>
      <c r="B127" s="51">
        <v>5</v>
      </c>
      <c r="C127" s="50">
        <v>5</v>
      </c>
      <c r="D127" s="50" t="str">
        <f t="shared" si="2"/>
        <v>CM-5-5</v>
      </c>
      <c r="F127" s="52" t="s">
        <v>749</v>
      </c>
      <c r="G127" s="52">
        <v>8</v>
      </c>
      <c r="H127" s="50">
        <v>1</v>
      </c>
      <c r="I127" s="50" t="str">
        <f t="shared" si="3"/>
        <v>CP-8-1</v>
      </c>
      <c r="J127" s="2"/>
    </row>
    <row r="128" spans="1:10">
      <c r="A128" s="51" t="s">
        <v>748</v>
      </c>
      <c r="B128" s="51">
        <v>6</v>
      </c>
      <c r="D128" s="50" t="str">
        <f t="shared" si="2"/>
        <v>CM-6-0</v>
      </c>
      <c r="F128" s="52" t="s">
        <v>749</v>
      </c>
      <c r="G128" s="52">
        <v>8</v>
      </c>
      <c r="H128" s="50">
        <v>2</v>
      </c>
      <c r="I128" s="50" t="str">
        <f t="shared" si="3"/>
        <v>CP-8-2</v>
      </c>
      <c r="J128" s="2"/>
    </row>
    <row r="129" spans="1:10">
      <c r="A129" s="51" t="s">
        <v>748</v>
      </c>
      <c r="B129" s="51">
        <v>6</v>
      </c>
      <c r="C129" s="50">
        <v>1</v>
      </c>
      <c r="D129" s="50" t="str">
        <f t="shared" si="2"/>
        <v>CM-6-1</v>
      </c>
      <c r="F129" s="52" t="s">
        <v>749</v>
      </c>
      <c r="G129" s="52">
        <v>9</v>
      </c>
      <c r="I129" s="50" t="str">
        <f t="shared" si="3"/>
        <v>CP-9-0</v>
      </c>
      <c r="J129" s="2"/>
    </row>
    <row r="130" spans="1:10">
      <c r="A130" s="51" t="s">
        <v>748</v>
      </c>
      <c r="B130" s="51">
        <v>6</v>
      </c>
      <c r="C130" s="50">
        <v>2</v>
      </c>
      <c r="D130" s="50" t="str">
        <f t="shared" si="2"/>
        <v>CM-6-2</v>
      </c>
      <c r="F130" s="52" t="s">
        <v>749</v>
      </c>
      <c r="G130" s="52">
        <v>9</v>
      </c>
      <c r="H130" s="50">
        <v>1</v>
      </c>
      <c r="I130" s="50" t="str">
        <f t="shared" si="3"/>
        <v>CP-9-1</v>
      </c>
      <c r="J130" s="2"/>
    </row>
    <row r="131" spans="1:10">
      <c r="A131" s="51" t="s">
        <v>748</v>
      </c>
      <c r="B131" s="51">
        <v>7</v>
      </c>
      <c r="D131" s="50" t="str">
        <f t="shared" ref="D131:D194" si="4">CONCATENATE(A131,"-",B131,"-",IF(ISBLANK(C131),0,C131))</f>
        <v>CM-7-0</v>
      </c>
      <c r="F131" s="52" t="s">
        <v>749</v>
      </c>
      <c r="G131" s="52">
        <v>9</v>
      </c>
      <c r="H131" s="50">
        <v>3</v>
      </c>
      <c r="I131" s="50" t="str">
        <f t="shared" ref="I131:I194" si="5">CONCATENATE(F131,"-",G131,"-",IF(ISBLANK(H131),0,H131))</f>
        <v>CP-9-3</v>
      </c>
      <c r="J131" s="2"/>
    </row>
    <row r="132" spans="1:10">
      <c r="A132" s="51" t="s">
        <v>748</v>
      </c>
      <c r="B132" s="51">
        <v>7</v>
      </c>
      <c r="C132" s="50">
        <v>1</v>
      </c>
      <c r="D132" s="50" t="str">
        <f t="shared" si="4"/>
        <v>CM-7-1</v>
      </c>
      <c r="F132" s="52" t="s">
        <v>749</v>
      </c>
      <c r="G132" s="52">
        <v>10</v>
      </c>
      <c r="I132" s="50" t="str">
        <f t="shared" si="5"/>
        <v>CP-10-0</v>
      </c>
      <c r="J132" s="2"/>
    </row>
    <row r="133" spans="1:10">
      <c r="A133" s="51" t="s">
        <v>748</v>
      </c>
      <c r="B133" s="51">
        <v>7</v>
      </c>
      <c r="C133" s="50">
        <v>2</v>
      </c>
      <c r="D133" s="50" t="str">
        <f t="shared" si="4"/>
        <v>CM-7-2</v>
      </c>
      <c r="F133" s="52" t="s">
        <v>749</v>
      </c>
      <c r="G133" s="52">
        <v>10</v>
      </c>
      <c r="H133" s="50">
        <v>2</v>
      </c>
      <c r="I133" s="50" t="str">
        <f t="shared" si="5"/>
        <v>CP-10-2</v>
      </c>
      <c r="J133" s="2"/>
    </row>
    <row r="134" spans="1:10">
      <c r="A134" s="51" t="s">
        <v>748</v>
      </c>
      <c r="B134" s="51">
        <v>7</v>
      </c>
      <c r="C134" s="50">
        <v>5</v>
      </c>
      <c r="D134" s="50" t="str">
        <f t="shared" si="4"/>
        <v>CM-7-5</v>
      </c>
      <c r="F134" s="52" t="s">
        <v>750</v>
      </c>
      <c r="G134" s="52">
        <v>1</v>
      </c>
      <c r="I134" s="50" t="str">
        <f t="shared" si="5"/>
        <v>IA-1-0</v>
      </c>
      <c r="J134" s="2"/>
    </row>
    <row r="135" spans="1:10">
      <c r="A135" s="51" t="s">
        <v>748</v>
      </c>
      <c r="B135" s="51">
        <v>8</v>
      </c>
      <c r="D135" s="50" t="str">
        <f t="shared" si="4"/>
        <v>CM-8-0</v>
      </c>
      <c r="F135" s="52" t="s">
        <v>750</v>
      </c>
      <c r="G135" s="52">
        <v>2</v>
      </c>
      <c r="I135" s="50" t="str">
        <f t="shared" si="5"/>
        <v>IA-2-0</v>
      </c>
      <c r="J135" s="2"/>
    </row>
    <row r="136" spans="1:10">
      <c r="A136" s="51" t="s">
        <v>748</v>
      </c>
      <c r="B136" s="51">
        <v>8</v>
      </c>
      <c r="C136" s="50">
        <v>1</v>
      </c>
      <c r="D136" s="50" t="str">
        <f t="shared" si="4"/>
        <v>CM-8-1</v>
      </c>
      <c r="F136" s="52" t="s">
        <v>750</v>
      </c>
      <c r="G136" s="52">
        <v>2</v>
      </c>
      <c r="H136" s="50">
        <v>1</v>
      </c>
      <c r="I136" s="50" t="str">
        <f t="shared" si="5"/>
        <v>IA-2-1</v>
      </c>
      <c r="J136" s="2"/>
    </row>
    <row r="137" spans="1:10">
      <c r="A137" s="51" t="s">
        <v>748</v>
      </c>
      <c r="B137" s="51">
        <v>8</v>
      </c>
      <c r="C137" s="50">
        <v>2</v>
      </c>
      <c r="D137" s="50" t="str">
        <f t="shared" si="4"/>
        <v>CM-8-2</v>
      </c>
      <c r="F137" s="52" t="s">
        <v>750</v>
      </c>
      <c r="G137" s="52">
        <v>2</v>
      </c>
      <c r="H137" s="50">
        <v>2</v>
      </c>
      <c r="I137" s="50" t="str">
        <f t="shared" si="5"/>
        <v>IA-2-2</v>
      </c>
      <c r="J137" s="2"/>
    </row>
    <row r="138" spans="1:10">
      <c r="A138" s="51" t="s">
        <v>748</v>
      </c>
      <c r="B138" s="51">
        <v>8</v>
      </c>
      <c r="C138" s="50">
        <v>3</v>
      </c>
      <c r="D138" s="50" t="str">
        <f t="shared" si="4"/>
        <v>CM-8-3</v>
      </c>
      <c r="F138" s="52" t="s">
        <v>750</v>
      </c>
      <c r="G138" s="52">
        <v>2</v>
      </c>
      <c r="H138" s="50">
        <v>3</v>
      </c>
      <c r="I138" s="50" t="str">
        <f t="shared" si="5"/>
        <v>IA-2-3</v>
      </c>
      <c r="J138" s="2"/>
    </row>
    <row r="139" spans="1:10">
      <c r="A139" s="51" t="s">
        <v>748</v>
      </c>
      <c r="B139" s="51">
        <v>8</v>
      </c>
      <c r="C139" s="50">
        <v>4</v>
      </c>
      <c r="D139" s="50" t="str">
        <f t="shared" si="4"/>
        <v>CM-8-4</v>
      </c>
      <c r="F139" s="52" t="s">
        <v>750</v>
      </c>
      <c r="G139" s="52">
        <v>2</v>
      </c>
      <c r="H139" s="50">
        <v>5</v>
      </c>
      <c r="I139" s="50" t="str">
        <f t="shared" si="5"/>
        <v>IA-2-5</v>
      </c>
      <c r="J139" s="2"/>
    </row>
    <row r="140" spans="1:10">
      <c r="A140" s="51" t="s">
        <v>748</v>
      </c>
      <c r="B140" s="51">
        <v>8</v>
      </c>
      <c r="C140" s="50">
        <v>5</v>
      </c>
      <c r="D140" s="50" t="str">
        <f t="shared" si="4"/>
        <v>CM-8-5</v>
      </c>
      <c r="F140" s="52" t="s">
        <v>750</v>
      </c>
      <c r="G140" s="52">
        <v>2</v>
      </c>
      <c r="H140" s="50">
        <v>8</v>
      </c>
      <c r="I140" s="50" t="str">
        <f t="shared" si="5"/>
        <v>IA-2-8</v>
      </c>
      <c r="J140" s="2"/>
    </row>
    <row r="141" spans="1:10">
      <c r="A141" s="51" t="s">
        <v>748</v>
      </c>
      <c r="B141" s="51">
        <v>9</v>
      </c>
      <c r="D141" s="50" t="str">
        <f t="shared" si="4"/>
        <v>CM-9-0</v>
      </c>
      <c r="F141" s="52" t="s">
        <v>750</v>
      </c>
      <c r="G141" s="52">
        <v>2</v>
      </c>
      <c r="H141" s="50">
        <v>11</v>
      </c>
      <c r="I141" s="50" t="str">
        <f t="shared" si="5"/>
        <v>IA-2-11</v>
      </c>
      <c r="J141" s="2"/>
    </row>
    <row r="142" spans="1:10">
      <c r="A142" s="51" t="s">
        <v>748</v>
      </c>
      <c r="B142" s="51">
        <v>10</v>
      </c>
      <c r="D142" s="50" t="str">
        <f t="shared" si="4"/>
        <v>CM-10-0</v>
      </c>
      <c r="F142" s="52" t="s">
        <v>750</v>
      </c>
      <c r="G142" s="52">
        <v>2</v>
      </c>
      <c r="H142" s="50">
        <v>12</v>
      </c>
      <c r="I142" s="50" t="str">
        <f t="shared" si="5"/>
        <v>IA-2-12</v>
      </c>
      <c r="J142" s="2"/>
    </row>
    <row r="143" spans="1:10">
      <c r="A143" s="51" t="s">
        <v>748</v>
      </c>
      <c r="B143" s="51">
        <v>10</v>
      </c>
      <c r="C143" s="50">
        <v>1</v>
      </c>
      <c r="D143" s="50" t="str">
        <f t="shared" si="4"/>
        <v>CM-10-1</v>
      </c>
      <c r="F143" s="52" t="s">
        <v>750</v>
      </c>
      <c r="G143" s="52">
        <v>3</v>
      </c>
      <c r="I143" s="50" t="str">
        <f t="shared" si="5"/>
        <v>IA-3-0</v>
      </c>
      <c r="J143" s="2"/>
    </row>
    <row r="144" spans="1:10">
      <c r="A144" s="51" t="s">
        <v>748</v>
      </c>
      <c r="B144" s="51">
        <v>11</v>
      </c>
      <c r="D144" s="50" t="str">
        <f t="shared" si="4"/>
        <v>CM-11-0</v>
      </c>
      <c r="F144" s="52" t="s">
        <v>750</v>
      </c>
      <c r="G144" s="52">
        <v>4</v>
      </c>
      <c r="I144" s="50" t="str">
        <f t="shared" si="5"/>
        <v>IA-4-0</v>
      </c>
      <c r="J144" s="2"/>
    </row>
    <row r="145" spans="1:9">
      <c r="A145" s="51" t="s">
        <v>748</v>
      </c>
      <c r="B145" s="51">
        <v>11</v>
      </c>
      <c r="C145" s="50">
        <v>1</v>
      </c>
      <c r="D145" s="50" t="str">
        <f t="shared" si="4"/>
        <v>CM-11-1</v>
      </c>
      <c r="F145" s="52" t="s">
        <v>750</v>
      </c>
      <c r="G145" s="52">
        <v>4</v>
      </c>
      <c r="H145" s="50">
        <v>4</v>
      </c>
      <c r="I145" s="50" t="str">
        <f t="shared" si="5"/>
        <v>IA-4-4</v>
      </c>
    </row>
    <row r="146" spans="1:9">
      <c r="A146" s="51" t="s">
        <v>749</v>
      </c>
      <c r="B146" s="51">
        <v>1</v>
      </c>
      <c r="D146" s="50" t="str">
        <f t="shared" si="4"/>
        <v>CP-1-0</v>
      </c>
      <c r="F146" s="52" t="s">
        <v>750</v>
      </c>
      <c r="G146" s="52">
        <v>5</v>
      </c>
      <c r="I146" s="50" t="str">
        <f t="shared" si="5"/>
        <v>IA-5-0</v>
      </c>
    </row>
    <row r="147" spans="1:9">
      <c r="A147" s="51" t="s">
        <v>749</v>
      </c>
      <c r="B147" s="51">
        <v>2</v>
      </c>
      <c r="D147" s="50" t="str">
        <f t="shared" si="4"/>
        <v>CP-2-0</v>
      </c>
      <c r="F147" s="52" t="s">
        <v>750</v>
      </c>
      <c r="G147" s="52">
        <v>5</v>
      </c>
      <c r="H147" s="50">
        <v>1</v>
      </c>
      <c r="I147" s="50" t="str">
        <f t="shared" si="5"/>
        <v>IA-5-1</v>
      </c>
    </row>
    <row r="148" spans="1:9">
      <c r="A148" s="51" t="s">
        <v>749</v>
      </c>
      <c r="B148" s="51">
        <v>2</v>
      </c>
      <c r="C148" s="50">
        <v>1</v>
      </c>
      <c r="D148" s="50" t="str">
        <f t="shared" si="4"/>
        <v>CP-2-1</v>
      </c>
      <c r="F148" s="52" t="s">
        <v>750</v>
      </c>
      <c r="G148" s="52">
        <v>5</v>
      </c>
      <c r="H148" s="50">
        <v>2</v>
      </c>
      <c r="I148" s="50" t="str">
        <f t="shared" si="5"/>
        <v>IA-5-2</v>
      </c>
    </row>
    <row r="149" spans="1:9">
      <c r="A149" s="51" t="s">
        <v>749</v>
      </c>
      <c r="B149" s="51">
        <v>2</v>
      </c>
      <c r="C149" s="50">
        <v>2</v>
      </c>
      <c r="D149" s="50" t="str">
        <f t="shared" si="4"/>
        <v>CP-2-2</v>
      </c>
      <c r="F149" s="52" t="s">
        <v>750</v>
      </c>
      <c r="G149" s="52">
        <v>5</v>
      </c>
      <c r="H149" s="50">
        <v>3</v>
      </c>
      <c r="I149" s="50" t="str">
        <f t="shared" si="5"/>
        <v>IA-5-3</v>
      </c>
    </row>
    <row r="150" spans="1:9">
      <c r="A150" s="51" t="s">
        <v>749</v>
      </c>
      <c r="B150" s="51">
        <v>2</v>
      </c>
      <c r="C150" s="50">
        <v>3</v>
      </c>
      <c r="D150" s="50" t="str">
        <f t="shared" si="4"/>
        <v>CP-2-3</v>
      </c>
      <c r="F150" s="52" t="s">
        <v>750</v>
      </c>
      <c r="G150" s="52">
        <v>5</v>
      </c>
      <c r="H150" s="50">
        <v>4</v>
      </c>
      <c r="I150" s="50" t="str">
        <f t="shared" si="5"/>
        <v>IA-5-4</v>
      </c>
    </row>
    <row r="151" spans="1:9">
      <c r="A151" s="51" t="s">
        <v>749</v>
      </c>
      <c r="B151" s="51">
        <v>2</v>
      </c>
      <c r="C151" s="50">
        <v>4</v>
      </c>
      <c r="D151" s="50" t="str">
        <f t="shared" si="4"/>
        <v>CP-2-4</v>
      </c>
      <c r="F151" s="52" t="s">
        <v>750</v>
      </c>
      <c r="G151" s="52">
        <v>5</v>
      </c>
      <c r="H151" s="50">
        <v>6</v>
      </c>
      <c r="I151" s="50" t="str">
        <f t="shared" si="5"/>
        <v>IA-5-6</v>
      </c>
    </row>
    <row r="152" spans="1:9">
      <c r="A152" s="51" t="s">
        <v>749</v>
      </c>
      <c r="B152" s="51">
        <v>2</v>
      </c>
      <c r="C152" s="50">
        <v>5</v>
      </c>
      <c r="D152" s="50" t="str">
        <f t="shared" si="4"/>
        <v>CP-2-5</v>
      </c>
      <c r="F152" s="52" t="s">
        <v>750</v>
      </c>
      <c r="G152" s="52">
        <v>5</v>
      </c>
      <c r="H152" s="50">
        <v>7</v>
      </c>
      <c r="I152" s="50" t="str">
        <f t="shared" si="5"/>
        <v>IA-5-7</v>
      </c>
    </row>
    <row r="153" spans="1:9">
      <c r="A153" s="51" t="s">
        <v>749</v>
      </c>
      <c r="B153" s="51">
        <v>2</v>
      </c>
      <c r="C153" s="50">
        <v>8</v>
      </c>
      <c r="D153" s="50" t="str">
        <f t="shared" si="4"/>
        <v>CP-2-8</v>
      </c>
      <c r="F153" s="52" t="s">
        <v>750</v>
      </c>
      <c r="G153" s="52">
        <v>5</v>
      </c>
      <c r="H153" s="50">
        <v>11</v>
      </c>
      <c r="I153" s="50" t="str">
        <f t="shared" si="5"/>
        <v>IA-5-11</v>
      </c>
    </row>
    <row r="154" spans="1:9">
      <c r="A154" s="51" t="s">
        <v>749</v>
      </c>
      <c r="B154" s="51">
        <v>3</v>
      </c>
      <c r="D154" s="50" t="str">
        <f t="shared" si="4"/>
        <v>CP-3-0</v>
      </c>
      <c r="F154" s="52" t="s">
        <v>750</v>
      </c>
      <c r="G154" s="52">
        <v>6</v>
      </c>
      <c r="I154" s="50" t="str">
        <f t="shared" si="5"/>
        <v>IA-6-0</v>
      </c>
    </row>
    <row r="155" spans="1:9">
      <c r="A155" s="51" t="s">
        <v>749</v>
      </c>
      <c r="B155" s="51">
        <v>3</v>
      </c>
      <c r="C155" s="50">
        <v>1</v>
      </c>
      <c r="D155" s="50" t="str">
        <f t="shared" si="4"/>
        <v>CP-3-1</v>
      </c>
      <c r="F155" s="52" t="s">
        <v>750</v>
      </c>
      <c r="G155" s="52">
        <v>7</v>
      </c>
      <c r="I155" s="50" t="str">
        <f t="shared" si="5"/>
        <v>IA-7-0</v>
      </c>
    </row>
    <row r="156" spans="1:9">
      <c r="A156" s="51" t="s">
        <v>749</v>
      </c>
      <c r="B156" s="51">
        <v>4</v>
      </c>
      <c r="D156" s="50" t="str">
        <f t="shared" si="4"/>
        <v>CP-4-0</v>
      </c>
      <c r="F156" s="52" t="s">
        <v>750</v>
      </c>
      <c r="G156" s="52">
        <v>8</v>
      </c>
      <c r="I156" s="50" t="str">
        <f t="shared" si="5"/>
        <v>IA-8-0</v>
      </c>
    </row>
    <row r="157" spans="1:9">
      <c r="A157" s="51" t="s">
        <v>749</v>
      </c>
      <c r="B157" s="51">
        <v>4</v>
      </c>
      <c r="C157" s="50">
        <v>1</v>
      </c>
      <c r="D157" s="50" t="str">
        <f t="shared" si="4"/>
        <v>CP-4-1</v>
      </c>
      <c r="F157" s="52" t="s">
        <v>750</v>
      </c>
      <c r="G157" s="52">
        <v>8</v>
      </c>
      <c r="H157" s="50">
        <v>1</v>
      </c>
      <c r="I157" s="50" t="str">
        <f t="shared" si="5"/>
        <v>IA-8-1</v>
      </c>
    </row>
    <row r="158" spans="1:9">
      <c r="A158" s="51" t="s">
        <v>749</v>
      </c>
      <c r="B158" s="51">
        <v>4</v>
      </c>
      <c r="C158" s="50">
        <v>2</v>
      </c>
      <c r="D158" s="50" t="str">
        <f t="shared" si="4"/>
        <v>CP-4-2</v>
      </c>
      <c r="F158" s="52" t="s">
        <v>750</v>
      </c>
      <c r="G158" s="52">
        <v>8</v>
      </c>
      <c r="H158" s="50">
        <v>2</v>
      </c>
      <c r="I158" s="50" t="str">
        <f t="shared" si="5"/>
        <v>IA-8-2</v>
      </c>
    </row>
    <row r="159" spans="1:9">
      <c r="A159" s="51" t="s">
        <v>749</v>
      </c>
      <c r="B159" s="51">
        <v>6</v>
      </c>
      <c r="D159" s="50" t="str">
        <f t="shared" si="4"/>
        <v>CP-6-0</v>
      </c>
      <c r="F159" s="52" t="s">
        <v>750</v>
      </c>
      <c r="G159" s="52">
        <v>8</v>
      </c>
      <c r="H159" s="50">
        <v>3</v>
      </c>
      <c r="I159" s="50" t="str">
        <f t="shared" si="5"/>
        <v>IA-8-3</v>
      </c>
    </row>
    <row r="160" spans="1:9">
      <c r="A160" s="51" t="s">
        <v>749</v>
      </c>
      <c r="B160" s="51">
        <v>6</v>
      </c>
      <c r="C160" s="50">
        <v>1</v>
      </c>
      <c r="D160" s="50" t="str">
        <f t="shared" si="4"/>
        <v>CP-6-1</v>
      </c>
      <c r="F160" s="52" t="s">
        <v>750</v>
      </c>
      <c r="G160" s="52">
        <v>8</v>
      </c>
      <c r="H160" s="50">
        <v>4</v>
      </c>
      <c r="I160" s="50" t="str">
        <f t="shared" si="5"/>
        <v>IA-8-4</v>
      </c>
    </row>
    <row r="161" spans="1:9">
      <c r="A161" s="51" t="s">
        <v>749</v>
      </c>
      <c r="B161" s="51">
        <v>6</v>
      </c>
      <c r="C161" s="50">
        <v>2</v>
      </c>
      <c r="D161" s="50" t="str">
        <f t="shared" si="4"/>
        <v>CP-6-2</v>
      </c>
      <c r="F161" s="52" t="s">
        <v>751</v>
      </c>
      <c r="G161" s="52">
        <v>1</v>
      </c>
      <c r="I161" s="50" t="str">
        <f t="shared" si="5"/>
        <v>IR-1-0</v>
      </c>
    </row>
    <row r="162" spans="1:9">
      <c r="A162" s="51" t="s">
        <v>749</v>
      </c>
      <c r="B162" s="51">
        <v>6</v>
      </c>
      <c r="C162" s="50">
        <v>3</v>
      </c>
      <c r="D162" s="50" t="str">
        <f t="shared" si="4"/>
        <v>CP-6-3</v>
      </c>
      <c r="F162" s="52" t="s">
        <v>751</v>
      </c>
      <c r="G162" s="52">
        <v>2</v>
      </c>
      <c r="I162" s="50" t="str">
        <f t="shared" si="5"/>
        <v>IR-2-0</v>
      </c>
    </row>
    <row r="163" spans="1:9">
      <c r="A163" s="51" t="s">
        <v>749</v>
      </c>
      <c r="B163" s="51">
        <v>7</v>
      </c>
      <c r="D163" s="50" t="str">
        <f t="shared" si="4"/>
        <v>CP-7-0</v>
      </c>
      <c r="F163" s="52" t="s">
        <v>751</v>
      </c>
      <c r="G163" s="52">
        <v>3</v>
      </c>
      <c r="I163" s="50" t="str">
        <f t="shared" si="5"/>
        <v>IR-3-0</v>
      </c>
    </row>
    <row r="164" spans="1:9">
      <c r="A164" s="51" t="s">
        <v>749</v>
      </c>
      <c r="B164" s="51">
        <v>7</v>
      </c>
      <c r="C164" s="50">
        <v>1</v>
      </c>
      <c r="D164" s="50" t="str">
        <f t="shared" si="4"/>
        <v>CP-7-1</v>
      </c>
      <c r="F164" s="52" t="s">
        <v>751</v>
      </c>
      <c r="G164" s="52">
        <v>3</v>
      </c>
      <c r="H164" s="50">
        <v>2</v>
      </c>
      <c r="I164" s="50" t="str">
        <f t="shared" si="5"/>
        <v>IR-3-2</v>
      </c>
    </row>
    <row r="165" spans="1:9">
      <c r="A165" s="51" t="s">
        <v>749</v>
      </c>
      <c r="B165" s="51">
        <v>7</v>
      </c>
      <c r="C165" s="50">
        <v>2</v>
      </c>
      <c r="D165" s="50" t="str">
        <f t="shared" si="4"/>
        <v>CP-7-2</v>
      </c>
      <c r="F165" s="52" t="s">
        <v>751</v>
      </c>
      <c r="G165" s="52">
        <v>4</v>
      </c>
      <c r="I165" s="50" t="str">
        <f t="shared" si="5"/>
        <v>IR-4-0</v>
      </c>
    </row>
    <row r="166" spans="1:9">
      <c r="A166" s="51" t="s">
        <v>749</v>
      </c>
      <c r="B166" s="51">
        <v>7</v>
      </c>
      <c r="C166" s="50">
        <v>3</v>
      </c>
      <c r="D166" s="50" t="str">
        <f t="shared" si="4"/>
        <v>CP-7-3</v>
      </c>
      <c r="F166" s="52" t="s">
        <v>751</v>
      </c>
      <c r="G166" s="52">
        <v>4</v>
      </c>
      <c r="H166" s="50">
        <v>1</v>
      </c>
      <c r="I166" s="50" t="str">
        <f t="shared" si="5"/>
        <v>IR-4-1</v>
      </c>
    </row>
    <row r="167" spans="1:9">
      <c r="A167" s="51" t="s">
        <v>749</v>
      </c>
      <c r="B167" s="51">
        <v>7</v>
      </c>
      <c r="C167" s="50">
        <v>4</v>
      </c>
      <c r="D167" s="50" t="str">
        <f t="shared" si="4"/>
        <v>CP-7-4</v>
      </c>
      <c r="F167" s="52" t="s">
        <v>751</v>
      </c>
      <c r="G167" s="52">
        <v>5</v>
      </c>
      <c r="I167" s="50" t="str">
        <f t="shared" si="5"/>
        <v>IR-5-0</v>
      </c>
    </row>
    <row r="168" spans="1:9">
      <c r="A168" s="51" t="s">
        <v>749</v>
      </c>
      <c r="B168" s="51">
        <v>8</v>
      </c>
      <c r="D168" s="50" t="str">
        <f t="shared" si="4"/>
        <v>CP-8-0</v>
      </c>
      <c r="F168" s="52" t="s">
        <v>751</v>
      </c>
      <c r="G168" s="52">
        <v>6</v>
      </c>
      <c r="I168" s="50" t="str">
        <f t="shared" si="5"/>
        <v>IR-6-0</v>
      </c>
    </row>
    <row r="169" spans="1:9">
      <c r="A169" s="51" t="s">
        <v>749</v>
      </c>
      <c r="B169" s="51">
        <v>8</v>
      </c>
      <c r="C169" s="50">
        <v>1</v>
      </c>
      <c r="D169" s="50" t="str">
        <f t="shared" si="4"/>
        <v>CP-8-1</v>
      </c>
      <c r="F169" s="52" t="s">
        <v>751</v>
      </c>
      <c r="G169" s="52">
        <v>6</v>
      </c>
      <c r="H169" s="50">
        <v>1</v>
      </c>
      <c r="I169" s="50" t="str">
        <f t="shared" si="5"/>
        <v>IR-6-1</v>
      </c>
    </row>
    <row r="170" spans="1:9">
      <c r="A170" s="51" t="s">
        <v>749</v>
      </c>
      <c r="B170" s="51">
        <v>8</v>
      </c>
      <c r="C170" s="50">
        <v>2</v>
      </c>
      <c r="D170" s="50" t="str">
        <f t="shared" si="4"/>
        <v>CP-8-2</v>
      </c>
      <c r="F170" s="52" t="s">
        <v>751</v>
      </c>
      <c r="G170" s="52">
        <v>7</v>
      </c>
      <c r="I170" s="50" t="str">
        <f t="shared" si="5"/>
        <v>IR-7-0</v>
      </c>
    </row>
    <row r="171" spans="1:9">
      <c r="A171" s="51" t="s">
        <v>749</v>
      </c>
      <c r="B171" s="51">
        <v>8</v>
      </c>
      <c r="C171" s="50">
        <v>3</v>
      </c>
      <c r="D171" s="50" t="str">
        <f t="shared" si="4"/>
        <v>CP-8-3</v>
      </c>
      <c r="F171" s="52" t="s">
        <v>751</v>
      </c>
      <c r="G171" s="52">
        <v>7</v>
      </c>
      <c r="H171" s="50">
        <v>1</v>
      </c>
      <c r="I171" s="50" t="str">
        <f t="shared" si="5"/>
        <v>IR-7-1</v>
      </c>
    </row>
    <row r="172" spans="1:9">
      <c r="A172" s="51" t="s">
        <v>749</v>
      </c>
      <c r="B172" s="51">
        <v>8</v>
      </c>
      <c r="C172" s="50">
        <v>4</v>
      </c>
      <c r="D172" s="50" t="str">
        <f t="shared" si="4"/>
        <v>CP-8-4</v>
      </c>
      <c r="F172" s="52" t="s">
        <v>751</v>
      </c>
      <c r="G172" s="52">
        <v>7</v>
      </c>
      <c r="H172" s="50">
        <v>2</v>
      </c>
      <c r="I172" s="50" t="str">
        <f t="shared" si="5"/>
        <v>IR-7-2</v>
      </c>
    </row>
    <row r="173" spans="1:9">
      <c r="A173" s="51" t="s">
        <v>749</v>
      </c>
      <c r="B173" s="51">
        <v>9</v>
      </c>
      <c r="D173" s="50" t="str">
        <f t="shared" si="4"/>
        <v>CP-9-0</v>
      </c>
      <c r="F173" s="52" t="s">
        <v>751</v>
      </c>
      <c r="G173" s="52">
        <v>8</v>
      </c>
      <c r="I173" s="50" t="str">
        <f t="shared" si="5"/>
        <v>IR-8-0</v>
      </c>
    </row>
    <row r="174" spans="1:9">
      <c r="A174" s="51" t="s">
        <v>749</v>
      </c>
      <c r="B174" s="51">
        <v>9</v>
      </c>
      <c r="C174" s="50">
        <v>1</v>
      </c>
      <c r="D174" s="50" t="str">
        <f t="shared" si="4"/>
        <v>CP-9-1</v>
      </c>
      <c r="F174" s="52" t="s">
        <v>751</v>
      </c>
      <c r="G174" s="52">
        <v>9</v>
      </c>
      <c r="I174" s="50" t="str">
        <f t="shared" si="5"/>
        <v>IR-9-0</v>
      </c>
    </row>
    <row r="175" spans="1:9">
      <c r="A175" s="51" t="s">
        <v>749</v>
      </c>
      <c r="B175" s="51">
        <v>9</v>
      </c>
      <c r="C175" s="50">
        <v>2</v>
      </c>
      <c r="D175" s="50" t="str">
        <f t="shared" si="4"/>
        <v>CP-9-2</v>
      </c>
      <c r="F175" s="52" t="s">
        <v>751</v>
      </c>
      <c r="G175" s="52">
        <v>9</v>
      </c>
      <c r="H175" s="50">
        <v>1</v>
      </c>
      <c r="I175" s="50" t="str">
        <f t="shared" si="5"/>
        <v>IR-9-1</v>
      </c>
    </row>
    <row r="176" spans="1:9">
      <c r="A176" s="51" t="s">
        <v>749</v>
      </c>
      <c r="B176" s="51">
        <v>9</v>
      </c>
      <c r="C176" s="50">
        <v>3</v>
      </c>
      <c r="D176" s="50" t="str">
        <f t="shared" si="4"/>
        <v>CP-9-3</v>
      </c>
      <c r="F176" s="52" t="s">
        <v>751</v>
      </c>
      <c r="G176" s="52">
        <v>9</v>
      </c>
      <c r="H176" s="50">
        <v>2</v>
      </c>
      <c r="I176" s="50" t="str">
        <f t="shared" si="5"/>
        <v>IR-9-2</v>
      </c>
    </row>
    <row r="177" spans="1:9">
      <c r="A177" s="51" t="s">
        <v>749</v>
      </c>
      <c r="B177" s="51">
        <v>9</v>
      </c>
      <c r="C177" s="50">
        <v>5</v>
      </c>
      <c r="D177" s="50" t="str">
        <f t="shared" si="4"/>
        <v>CP-9-5</v>
      </c>
      <c r="F177" s="52" t="s">
        <v>751</v>
      </c>
      <c r="G177" s="52">
        <v>9</v>
      </c>
      <c r="H177" s="50">
        <v>3</v>
      </c>
      <c r="I177" s="50" t="str">
        <f t="shared" si="5"/>
        <v>IR-9-3</v>
      </c>
    </row>
    <row r="178" spans="1:9">
      <c r="A178" s="51" t="s">
        <v>749</v>
      </c>
      <c r="B178" s="51">
        <v>10</v>
      </c>
      <c r="D178" s="50" t="str">
        <f t="shared" si="4"/>
        <v>CP-10-0</v>
      </c>
      <c r="F178" s="52" t="s">
        <v>751</v>
      </c>
      <c r="G178" s="52">
        <v>9</v>
      </c>
      <c r="H178" s="50">
        <v>4</v>
      </c>
      <c r="I178" s="50" t="str">
        <f t="shared" si="5"/>
        <v>IR-9-4</v>
      </c>
    </row>
    <row r="179" spans="1:9">
      <c r="A179" s="51" t="s">
        <v>749</v>
      </c>
      <c r="B179" s="51">
        <v>10</v>
      </c>
      <c r="C179" s="50">
        <v>2</v>
      </c>
      <c r="D179" s="50" t="str">
        <f t="shared" si="4"/>
        <v>CP-10-2</v>
      </c>
      <c r="F179" s="52" t="s">
        <v>752</v>
      </c>
      <c r="G179" s="52">
        <v>1</v>
      </c>
      <c r="I179" s="50" t="str">
        <f t="shared" si="5"/>
        <v>MA-1-0</v>
      </c>
    </row>
    <row r="180" spans="1:9">
      <c r="A180" s="51" t="s">
        <v>749</v>
      </c>
      <c r="B180" s="51">
        <v>10</v>
      </c>
      <c r="C180" s="50">
        <v>4</v>
      </c>
      <c r="D180" s="50" t="str">
        <f t="shared" si="4"/>
        <v>CP-10-4</v>
      </c>
      <c r="F180" s="52" t="s">
        <v>752</v>
      </c>
      <c r="G180" s="52">
        <v>2</v>
      </c>
      <c r="I180" s="50" t="str">
        <f t="shared" si="5"/>
        <v>MA-2-0</v>
      </c>
    </row>
    <row r="181" spans="1:9">
      <c r="A181" s="51" t="s">
        <v>750</v>
      </c>
      <c r="B181" s="51">
        <v>1</v>
      </c>
      <c r="D181" s="50" t="str">
        <f t="shared" si="4"/>
        <v>IA-1-0</v>
      </c>
      <c r="F181" s="52" t="s">
        <v>752</v>
      </c>
      <c r="G181" s="52">
        <v>3</v>
      </c>
      <c r="I181" s="50" t="str">
        <f t="shared" si="5"/>
        <v>MA-3-0</v>
      </c>
    </row>
    <row r="182" spans="1:9">
      <c r="A182" s="51" t="s">
        <v>750</v>
      </c>
      <c r="B182" s="51">
        <v>2</v>
      </c>
      <c r="D182" s="50" t="str">
        <f t="shared" si="4"/>
        <v>IA-2-0</v>
      </c>
      <c r="F182" s="52" t="s">
        <v>752</v>
      </c>
      <c r="G182" s="52">
        <v>3</v>
      </c>
      <c r="H182" s="50">
        <v>1</v>
      </c>
      <c r="I182" s="50" t="str">
        <f t="shared" si="5"/>
        <v>MA-3-1</v>
      </c>
    </row>
    <row r="183" spans="1:9">
      <c r="A183" s="51" t="s">
        <v>750</v>
      </c>
      <c r="B183" s="51">
        <v>2</v>
      </c>
      <c r="C183" s="50">
        <v>1</v>
      </c>
      <c r="D183" s="50" t="str">
        <f t="shared" si="4"/>
        <v>IA-2-1</v>
      </c>
      <c r="F183" s="52" t="s">
        <v>752</v>
      </c>
      <c r="G183" s="52">
        <v>3</v>
      </c>
      <c r="H183" s="50">
        <v>2</v>
      </c>
      <c r="I183" s="50" t="str">
        <f t="shared" si="5"/>
        <v>MA-3-2</v>
      </c>
    </row>
    <row r="184" spans="1:9">
      <c r="A184" s="51" t="s">
        <v>750</v>
      </c>
      <c r="B184" s="51">
        <v>2</v>
      </c>
      <c r="C184" s="50">
        <v>2</v>
      </c>
      <c r="D184" s="50" t="str">
        <f t="shared" si="4"/>
        <v>IA-2-2</v>
      </c>
      <c r="F184" s="52" t="s">
        <v>752</v>
      </c>
      <c r="G184" s="52">
        <v>3</v>
      </c>
      <c r="H184" s="50">
        <v>3</v>
      </c>
      <c r="I184" s="50" t="str">
        <f t="shared" si="5"/>
        <v>MA-3-3</v>
      </c>
    </row>
    <row r="185" spans="1:9">
      <c r="A185" s="51" t="s">
        <v>750</v>
      </c>
      <c r="B185" s="51">
        <v>2</v>
      </c>
      <c r="C185" s="50">
        <v>3</v>
      </c>
      <c r="D185" s="50" t="str">
        <f t="shared" si="4"/>
        <v>IA-2-3</v>
      </c>
      <c r="F185" s="52" t="s">
        <v>752</v>
      </c>
      <c r="G185" s="52">
        <v>4</v>
      </c>
      <c r="I185" s="50" t="str">
        <f t="shared" si="5"/>
        <v>MA-4-0</v>
      </c>
    </row>
    <row r="186" spans="1:9">
      <c r="A186" s="51" t="s">
        <v>750</v>
      </c>
      <c r="B186" s="51">
        <v>2</v>
      </c>
      <c r="C186" s="50">
        <v>4</v>
      </c>
      <c r="D186" s="50" t="str">
        <f t="shared" si="4"/>
        <v>IA-2-4</v>
      </c>
      <c r="F186" s="52" t="s">
        <v>752</v>
      </c>
      <c r="G186" s="52">
        <v>4</v>
      </c>
      <c r="H186" s="50">
        <v>2</v>
      </c>
      <c r="I186" s="50" t="str">
        <f t="shared" si="5"/>
        <v>MA-4-2</v>
      </c>
    </row>
    <row r="187" spans="1:9">
      <c r="A187" s="51" t="s">
        <v>750</v>
      </c>
      <c r="B187" s="51">
        <v>2</v>
      </c>
      <c r="C187" s="50">
        <v>5</v>
      </c>
      <c r="D187" s="50" t="str">
        <f t="shared" si="4"/>
        <v>IA-2-5</v>
      </c>
      <c r="F187" s="52" t="s">
        <v>752</v>
      </c>
      <c r="G187" s="52">
        <v>5</v>
      </c>
      <c r="I187" s="50" t="str">
        <f t="shared" si="5"/>
        <v>MA-5-0</v>
      </c>
    </row>
    <row r="188" spans="1:9">
      <c r="A188" s="51" t="s">
        <v>750</v>
      </c>
      <c r="B188" s="51">
        <v>2</v>
      </c>
      <c r="C188" s="50">
        <v>8</v>
      </c>
      <c r="D188" s="50" t="str">
        <f t="shared" si="4"/>
        <v>IA-2-8</v>
      </c>
      <c r="F188" s="52" t="s">
        <v>752</v>
      </c>
      <c r="G188" s="52">
        <v>5</v>
      </c>
      <c r="H188" s="50">
        <v>1</v>
      </c>
      <c r="I188" s="50" t="str">
        <f t="shared" si="5"/>
        <v>MA-5-1</v>
      </c>
    </row>
    <row r="189" spans="1:9">
      <c r="A189" s="51" t="s">
        <v>750</v>
      </c>
      <c r="B189" s="51">
        <v>2</v>
      </c>
      <c r="C189" s="50">
        <v>9</v>
      </c>
      <c r="D189" s="50" t="str">
        <f t="shared" si="4"/>
        <v>IA-2-9</v>
      </c>
      <c r="F189" s="52" t="s">
        <v>752</v>
      </c>
      <c r="G189" s="52">
        <v>6</v>
      </c>
      <c r="I189" s="50" t="str">
        <f t="shared" si="5"/>
        <v>MA-6-0</v>
      </c>
    </row>
    <row r="190" spans="1:9">
      <c r="A190" s="51" t="s">
        <v>750</v>
      </c>
      <c r="B190" s="51">
        <v>2</v>
      </c>
      <c r="C190" s="50">
        <v>11</v>
      </c>
      <c r="D190" s="50" t="str">
        <f t="shared" si="4"/>
        <v>IA-2-11</v>
      </c>
      <c r="F190" s="52" t="s">
        <v>753</v>
      </c>
      <c r="G190" s="52">
        <v>1</v>
      </c>
      <c r="I190" s="50" t="str">
        <f t="shared" si="5"/>
        <v>MP-1-0</v>
      </c>
    </row>
    <row r="191" spans="1:9">
      <c r="A191" s="51" t="s">
        <v>750</v>
      </c>
      <c r="B191" s="51">
        <v>2</v>
      </c>
      <c r="C191" s="50">
        <v>12</v>
      </c>
      <c r="D191" s="50" t="str">
        <f t="shared" si="4"/>
        <v>IA-2-12</v>
      </c>
      <c r="F191" s="52" t="s">
        <v>753</v>
      </c>
      <c r="G191" s="52">
        <v>2</v>
      </c>
      <c r="I191" s="50" t="str">
        <f t="shared" si="5"/>
        <v>MP-2-0</v>
      </c>
    </row>
    <row r="192" spans="1:9">
      <c r="A192" s="51" t="s">
        <v>750</v>
      </c>
      <c r="B192" s="51">
        <v>3</v>
      </c>
      <c r="D192" s="50" t="str">
        <f t="shared" si="4"/>
        <v>IA-3-0</v>
      </c>
      <c r="F192" s="52" t="s">
        <v>753</v>
      </c>
      <c r="G192" s="52">
        <v>3</v>
      </c>
      <c r="I192" s="50" t="str">
        <f t="shared" si="5"/>
        <v>MP-3-0</v>
      </c>
    </row>
    <row r="193" spans="1:9">
      <c r="A193" s="51" t="s">
        <v>750</v>
      </c>
      <c r="B193" s="51">
        <v>4</v>
      </c>
      <c r="D193" s="50" t="str">
        <f t="shared" si="4"/>
        <v>IA-4-0</v>
      </c>
      <c r="F193" s="52" t="s">
        <v>753</v>
      </c>
      <c r="G193" s="52">
        <v>4</v>
      </c>
      <c r="I193" s="50" t="str">
        <f t="shared" si="5"/>
        <v>MP-4-0</v>
      </c>
    </row>
    <row r="194" spans="1:9">
      <c r="A194" s="51" t="s">
        <v>750</v>
      </c>
      <c r="B194" s="51">
        <v>4</v>
      </c>
      <c r="C194" s="50">
        <v>4</v>
      </c>
      <c r="D194" s="50" t="str">
        <f t="shared" si="4"/>
        <v>IA-4-4</v>
      </c>
      <c r="F194" s="52" t="s">
        <v>753</v>
      </c>
      <c r="G194" s="52">
        <v>5</v>
      </c>
      <c r="I194" s="50" t="str">
        <f t="shared" si="5"/>
        <v>MP-5-0</v>
      </c>
    </row>
    <row r="195" spans="1:9">
      <c r="A195" s="51" t="s">
        <v>750</v>
      </c>
      <c r="B195" s="51">
        <v>5</v>
      </c>
      <c r="D195" s="50" t="str">
        <f t="shared" ref="D195:D258" si="6">CONCATENATE(A195,"-",B195,"-",IF(ISBLANK(C195),0,C195))</f>
        <v>IA-5-0</v>
      </c>
      <c r="F195" s="52" t="s">
        <v>753</v>
      </c>
      <c r="G195" s="52">
        <v>5</v>
      </c>
      <c r="H195" s="50">
        <v>4</v>
      </c>
      <c r="I195" s="50" t="str">
        <f t="shared" ref="I195:I258" si="7">CONCATENATE(F195,"-",G195,"-",IF(ISBLANK(H195),0,H195))</f>
        <v>MP-5-4</v>
      </c>
    </row>
    <row r="196" spans="1:9">
      <c r="A196" s="51" t="s">
        <v>750</v>
      </c>
      <c r="B196" s="51">
        <v>5</v>
      </c>
      <c r="C196" s="50">
        <v>1</v>
      </c>
      <c r="D196" s="50" t="str">
        <f t="shared" si="6"/>
        <v>IA-5-1</v>
      </c>
      <c r="F196" s="52" t="s">
        <v>753</v>
      </c>
      <c r="G196" s="52">
        <v>6</v>
      </c>
      <c r="I196" s="50" t="str">
        <f t="shared" si="7"/>
        <v>MP-6-0</v>
      </c>
    </row>
    <row r="197" spans="1:9">
      <c r="A197" s="51" t="s">
        <v>750</v>
      </c>
      <c r="B197" s="51">
        <v>5</v>
      </c>
      <c r="C197" s="50">
        <v>2</v>
      </c>
      <c r="D197" s="50" t="str">
        <f t="shared" si="6"/>
        <v>IA-5-2</v>
      </c>
      <c r="F197" s="52" t="s">
        <v>753</v>
      </c>
      <c r="G197" s="52">
        <v>6</v>
      </c>
      <c r="H197" s="50">
        <v>2</v>
      </c>
      <c r="I197" s="50" t="str">
        <f t="shared" si="7"/>
        <v>MP-6-2</v>
      </c>
    </row>
    <row r="198" spans="1:9">
      <c r="A198" s="51" t="s">
        <v>750</v>
      </c>
      <c r="B198" s="51">
        <v>5</v>
      </c>
      <c r="C198" s="50">
        <v>3</v>
      </c>
      <c r="D198" s="50" t="str">
        <f t="shared" si="6"/>
        <v>IA-5-3</v>
      </c>
      <c r="F198" s="52" t="s">
        <v>753</v>
      </c>
      <c r="G198" s="52">
        <v>7</v>
      </c>
      <c r="I198" s="50" t="str">
        <f t="shared" si="7"/>
        <v>MP-7-0</v>
      </c>
    </row>
    <row r="199" spans="1:9">
      <c r="A199" s="51" t="s">
        <v>750</v>
      </c>
      <c r="B199" s="51">
        <v>5</v>
      </c>
      <c r="C199" s="50">
        <v>4</v>
      </c>
      <c r="D199" s="50" t="str">
        <f t="shared" si="6"/>
        <v>IA-5-4</v>
      </c>
      <c r="F199" s="52" t="s">
        <v>753</v>
      </c>
      <c r="G199" s="52">
        <v>7</v>
      </c>
      <c r="H199" s="50">
        <v>1</v>
      </c>
      <c r="I199" s="50" t="str">
        <f t="shared" si="7"/>
        <v>MP-7-1</v>
      </c>
    </row>
    <row r="200" spans="1:9">
      <c r="A200" s="51" t="s">
        <v>750</v>
      </c>
      <c r="B200" s="51">
        <v>5</v>
      </c>
      <c r="C200" s="50">
        <v>6</v>
      </c>
      <c r="D200" s="50" t="str">
        <f t="shared" si="6"/>
        <v>IA-5-6</v>
      </c>
      <c r="F200" s="52" t="s">
        <v>754</v>
      </c>
      <c r="G200" s="52">
        <v>1</v>
      </c>
      <c r="I200" s="50" t="str">
        <f t="shared" si="7"/>
        <v>PE-1-0</v>
      </c>
    </row>
    <row r="201" spans="1:9">
      <c r="A201" s="51" t="s">
        <v>750</v>
      </c>
      <c r="B201" s="51">
        <v>5</v>
      </c>
      <c r="C201" s="50">
        <v>7</v>
      </c>
      <c r="D201" s="50" t="str">
        <f t="shared" si="6"/>
        <v>IA-5-7</v>
      </c>
      <c r="F201" s="52" t="s">
        <v>754</v>
      </c>
      <c r="G201" s="52">
        <v>2</v>
      </c>
      <c r="I201" s="50" t="str">
        <f t="shared" si="7"/>
        <v>PE-2-0</v>
      </c>
    </row>
    <row r="202" spans="1:9">
      <c r="A202" s="51" t="s">
        <v>750</v>
      </c>
      <c r="B202" s="51">
        <v>5</v>
      </c>
      <c r="C202" s="50">
        <v>8</v>
      </c>
      <c r="D202" s="50" t="str">
        <f t="shared" si="6"/>
        <v>IA-5-8</v>
      </c>
      <c r="F202" s="52" t="s">
        <v>754</v>
      </c>
      <c r="G202" s="52">
        <v>3</v>
      </c>
      <c r="I202" s="50" t="str">
        <f t="shared" si="7"/>
        <v>PE-3-0</v>
      </c>
    </row>
    <row r="203" spans="1:9">
      <c r="A203" s="51" t="s">
        <v>750</v>
      </c>
      <c r="B203" s="51">
        <v>5</v>
      </c>
      <c r="C203" s="50">
        <v>11</v>
      </c>
      <c r="D203" s="50" t="str">
        <f t="shared" si="6"/>
        <v>IA-5-11</v>
      </c>
      <c r="F203" s="52" t="s">
        <v>754</v>
      </c>
      <c r="G203" s="52">
        <v>4</v>
      </c>
      <c r="I203" s="50" t="str">
        <f t="shared" si="7"/>
        <v>PE-4-0</v>
      </c>
    </row>
    <row r="204" spans="1:9">
      <c r="A204" s="51" t="s">
        <v>750</v>
      </c>
      <c r="B204" s="51">
        <v>5</v>
      </c>
      <c r="C204" s="50">
        <v>13</v>
      </c>
      <c r="D204" s="50" t="str">
        <f t="shared" si="6"/>
        <v>IA-5-13</v>
      </c>
      <c r="F204" s="52" t="s">
        <v>754</v>
      </c>
      <c r="G204" s="52">
        <v>5</v>
      </c>
      <c r="I204" s="50" t="str">
        <f t="shared" si="7"/>
        <v>PE-5-0</v>
      </c>
    </row>
    <row r="205" spans="1:9">
      <c r="A205" s="51" t="s">
        <v>750</v>
      </c>
      <c r="B205" s="51">
        <v>6</v>
      </c>
      <c r="D205" s="50" t="str">
        <f t="shared" si="6"/>
        <v>IA-6-0</v>
      </c>
      <c r="F205" s="52" t="s">
        <v>754</v>
      </c>
      <c r="G205" s="52">
        <v>6</v>
      </c>
      <c r="I205" s="50" t="str">
        <f t="shared" si="7"/>
        <v>PE-6-0</v>
      </c>
    </row>
    <row r="206" spans="1:9">
      <c r="A206" s="51" t="s">
        <v>750</v>
      </c>
      <c r="B206" s="51">
        <v>7</v>
      </c>
      <c r="D206" s="50" t="str">
        <f t="shared" si="6"/>
        <v>IA-7-0</v>
      </c>
      <c r="F206" s="52" t="s">
        <v>754</v>
      </c>
      <c r="G206" s="52">
        <v>6</v>
      </c>
      <c r="H206" s="50">
        <v>1</v>
      </c>
      <c r="I206" s="50" t="str">
        <f t="shared" si="7"/>
        <v>PE-6-1</v>
      </c>
    </row>
    <row r="207" spans="1:9">
      <c r="A207" s="51" t="s">
        <v>750</v>
      </c>
      <c r="B207" s="51">
        <v>8</v>
      </c>
      <c r="D207" s="50" t="str">
        <f t="shared" si="6"/>
        <v>IA-8-0</v>
      </c>
      <c r="F207" s="52" t="s">
        <v>754</v>
      </c>
      <c r="G207" s="52">
        <v>8</v>
      </c>
      <c r="I207" s="50" t="str">
        <f t="shared" si="7"/>
        <v>PE-8-0</v>
      </c>
    </row>
    <row r="208" spans="1:9">
      <c r="A208" s="51" t="s">
        <v>750</v>
      </c>
      <c r="B208" s="51">
        <v>8</v>
      </c>
      <c r="C208" s="50">
        <v>1</v>
      </c>
      <c r="D208" s="50" t="str">
        <f t="shared" si="6"/>
        <v>IA-8-1</v>
      </c>
      <c r="F208" s="52" t="s">
        <v>754</v>
      </c>
      <c r="G208" s="52">
        <v>9</v>
      </c>
      <c r="I208" s="50" t="str">
        <f t="shared" si="7"/>
        <v>PE-9-0</v>
      </c>
    </row>
    <row r="209" spans="1:9">
      <c r="A209" s="51" t="s">
        <v>750</v>
      </c>
      <c r="B209" s="51">
        <v>8</v>
      </c>
      <c r="C209" s="50">
        <v>2</v>
      </c>
      <c r="D209" s="50" t="str">
        <f t="shared" si="6"/>
        <v>IA-8-2</v>
      </c>
      <c r="F209" s="52" t="s">
        <v>754</v>
      </c>
      <c r="G209" s="52">
        <v>10</v>
      </c>
      <c r="I209" s="50" t="str">
        <f t="shared" si="7"/>
        <v>PE-10-0</v>
      </c>
    </row>
    <row r="210" spans="1:9">
      <c r="A210" s="51" t="s">
        <v>750</v>
      </c>
      <c r="B210" s="51">
        <v>8</v>
      </c>
      <c r="C210" s="50">
        <v>3</v>
      </c>
      <c r="D210" s="50" t="str">
        <f t="shared" si="6"/>
        <v>IA-8-3</v>
      </c>
      <c r="F210" s="52" t="s">
        <v>754</v>
      </c>
      <c r="G210" s="52">
        <v>11</v>
      </c>
      <c r="I210" s="50" t="str">
        <f t="shared" si="7"/>
        <v>PE-11-0</v>
      </c>
    </row>
    <row r="211" spans="1:9">
      <c r="A211" s="51" t="s">
        <v>750</v>
      </c>
      <c r="B211" s="51">
        <v>8</v>
      </c>
      <c r="C211" s="50">
        <v>4</v>
      </c>
      <c r="D211" s="50" t="str">
        <f t="shared" si="6"/>
        <v>IA-8-4</v>
      </c>
      <c r="F211" s="52" t="s">
        <v>754</v>
      </c>
      <c r="G211" s="52">
        <v>12</v>
      </c>
      <c r="I211" s="50" t="str">
        <f t="shared" si="7"/>
        <v>PE-12-0</v>
      </c>
    </row>
    <row r="212" spans="1:9">
      <c r="A212" s="51" t="s">
        <v>751</v>
      </c>
      <c r="B212" s="51">
        <v>1</v>
      </c>
      <c r="D212" s="50" t="str">
        <f t="shared" si="6"/>
        <v>IR-1-0</v>
      </c>
      <c r="F212" s="52" t="s">
        <v>754</v>
      </c>
      <c r="G212" s="52">
        <v>13</v>
      </c>
      <c r="I212" s="50" t="str">
        <f t="shared" si="7"/>
        <v>PE-13-0</v>
      </c>
    </row>
    <row r="213" spans="1:9">
      <c r="A213" s="51" t="s">
        <v>751</v>
      </c>
      <c r="B213" s="51">
        <v>2</v>
      </c>
      <c r="D213" s="50" t="str">
        <f t="shared" si="6"/>
        <v>IR-2-0</v>
      </c>
      <c r="F213" s="52" t="s">
        <v>754</v>
      </c>
      <c r="G213" s="52">
        <v>13</v>
      </c>
      <c r="H213" s="50">
        <v>2</v>
      </c>
      <c r="I213" s="50" t="str">
        <f t="shared" si="7"/>
        <v>PE-13-2</v>
      </c>
    </row>
    <row r="214" spans="1:9">
      <c r="A214" s="51" t="s">
        <v>751</v>
      </c>
      <c r="B214" s="51">
        <v>2</v>
      </c>
      <c r="C214" s="50">
        <v>1</v>
      </c>
      <c r="D214" s="50" t="str">
        <f t="shared" si="6"/>
        <v>IR-2-1</v>
      </c>
      <c r="F214" s="52" t="s">
        <v>754</v>
      </c>
      <c r="G214" s="52">
        <v>13</v>
      </c>
      <c r="H214" s="50">
        <v>3</v>
      </c>
      <c r="I214" s="50" t="str">
        <f t="shared" si="7"/>
        <v>PE-13-3</v>
      </c>
    </row>
    <row r="215" spans="1:9">
      <c r="A215" s="51" t="s">
        <v>751</v>
      </c>
      <c r="B215" s="51">
        <v>2</v>
      </c>
      <c r="C215" s="50">
        <v>2</v>
      </c>
      <c r="D215" s="50" t="str">
        <f t="shared" si="6"/>
        <v>IR-2-2</v>
      </c>
      <c r="F215" s="52" t="s">
        <v>754</v>
      </c>
      <c r="G215" s="52">
        <v>14</v>
      </c>
      <c r="I215" s="50" t="str">
        <f t="shared" si="7"/>
        <v>PE-14-0</v>
      </c>
    </row>
    <row r="216" spans="1:9">
      <c r="A216" s="51" t="s">
        <v>751</v>
      </c>
      <c r="B216" s="51">
        <v>3</v>
      </c>
      <c r="D216" s="50" t="str">
        <f t="shared" si="6"/>
        <v>IR-3-0</v>
      </c>
      <c r="F216" s="52" t="s">
        <v>754</v>
      </c>
      <c r="G216" s="52">
        <v>14</v>
      </c>
      <c r="H216" s="50">
        <v>2</v>
      </c>
      <c r="I216" s="50" t="str">
        <f t="shared" si="7"/>
        <v>PE-14-2</v>
      </c>
    </row>
    <row r="217" spans="1:9">
      <c r="A217" s="51" t="s">
        <v>751</v>
      </c>
      <c r="B217" s="51">
        <v>3</v>
      </c>
      <c r="C217" s="50">
        <v>2</v>
      </c>
      <c r="D217" s="50" t="str">
        <f t="shared" si="6"/>
        <v>IR-3-2</v>
      </c>
      <c r="F217" s="52" t="s">
        <v>754</v>
      </c>
      <c r="G217" s="52">
        <v>15</v>
      </c>
      <c r="I217" s="50" t="str">
        <f t="shared" si="7"/>
        <v>PE-15-0</v>
      </c>
    </row>
    <row r="218" spans="1:9">
      <c r="A218" s="51" t="s">
        <v>751</v>
      </c>
      <c r="B218" s="51">
        <v>4</v>
      </c>
      <c r="D218" s="50" t="str">
        <f t="shared" si="6"/>
        <v>IR-4-0</v>
      </c>
      <c r="F218" s="52" t="s">
        <v>754</v>
      </c>
      <c r="G218" s="52">
        <v>16</v>
      </c>
      <c r="I218" s="50" t="str">
        <f t="shared" si="7"/>
        <v>PE-16-0</v>
      </c>
    </row>
    <row r="219" spans="1:9">
      <c r="A219" s="51" t="s">
        <v>751</v>
      </c>
      <c r="B219" s="51">
        <v>4</v>
      </c>
      <c r="C219" s="50">
        <v>1</v>
      </c>
      <c r="D219" s="50" t="str">
        <f t="shared" si="6"/>
        <v>IR-4-1</v>
      </c>
      <c r="F219" s="52" t="s">
        <v>754</v>
      </c>
      <c r="G219" s="52">
        <v>17</v>
      </c>
      <c r="I219" s="50" t="str">
        <f t="shared" si="7"/>
        <v>PE-17-0</v>
      </c>
    </row>
    <row r="220" spans="1:9">
      <c r="A220" s="51" t="s">
        <v>751</v>
      </c>
      <c r="B220" s="51">
        <v>4</v>
      </c>
      <c r="C220" s="50">
        <v>2</v>
      </c>
      <c r="D220" s="50" t="str">
        <f t="shared" si="6"/>
        <v>IR-4-2</v>
      </c>
      <c r="F220" s="52" t="s">
        <v>755</v>
      </c>
      <c r="G220" s="52">
        <v>1</v>
      </c>
      <c r="I220" s="50" t="str">
        <f t="shared" si="7"/>
        <v>PL-1-0</v>
      </c>
    </row>
    <row r="221" spans="1:9">
      <c r="A221" s="51" t="s">
        <v>751</v>
      </c>
      <c r="B221" s="51">
        <v>4</v>
      </c>
      <c r="C221" s="50">
        <v>3</v>
      </c>
      <c r="D221" s="50" t="str">
        <f t="shared" si="6"/>
        <v>IR-4-3</v>
      </c>
      <c r="F221" s="52" t="s">
        <v>755</v>
      </c>
      <c r="G221" s="52">
        <v>2</v>
      </c>
      <c r="I221" s="50" t="str">
        <f t="shared" si="7"/>
        <v>PL-2-0</v>
      </c>
    </row>
    <row r="222" spans="1:9">
      <c r="A222" s="51" t="s">
        <v>751</v>
      </c>
      <c r="B222" s="51">
        <v>4</v>
      </c>
      <c r="C222" s="50">
        <v>4</v>
      </c>
      <c r="D222" s="50" t="str">
        <f t="shared" si="6"/>
        <v>IR-4-4</v>
      </c>
      <c r="F222" s="52" t="s">
        <v>755</v>
      </c>
      <c r="G222" s="52">
        <v>2</v>
      </c>
      <c r="H222" s="50">
        <v>3</v>
      </c>
      <c r="I222" s="50" t="str">
        <f t="shared" si="7"/>
        <v>PL-2-3</v>
      </c>
    </row>
    <row r="223" spans="1:9">
      <c r="A223" s="51" t="s">
        <v>751</v>
      </c>
      <c r="B223" s="51">
        <v>4</v>
      </c>
      <c r="C223" s="50">
        <v>6</v>
      </c>
      <c r="D223" s="50" t="str">
        <f t="shared" si="6"/>
        <v>IR-4-6</v>
      </c>
      <c r="F223" s="52" t="s">
        <v>755</v>
      </c>
      <c r="G223" s="52">
        <v>4</v>
      </c>
      <c r="I223" s="50" t="str">
        <f t="shared" si="7"/>
        <v>PL-4-0</v>
      </c>
    </row>
    <row r="224" spans="1:9">
      <c r="A224" s="51" t="s">
        <v>751</v>
      </c>
      <c r="B224" s="51">
        <v>4</v>
      </c>
      <c r="C224" s="50">
        <v>8</v>
      </c>
      <c r="D224" s="50" t="str">
        <f t="shared" si="6"/>
        <v>IR-4-8</v>
      </c>
      <c r="F224" s="52" t="s">
        <v>755</v>
      </c>
      <c r="G224" s="52">
        <v>4</v>
      </c>
      <c r="H224" s="50">
        <v>1</v>
      </c>
      <c r="I224" s="50" t="str">
        <f t="shared" si="7"/>
        <v>PL-4-1</v>
      </c>
    </row>
    <row r="225" spans="1:9">
      <c r="A225" s="51" t="s">
        <v>751</v>
      </c>
      <c r="B225" s="51">
        <v>5</v>
      </c>
      <c r="D225" s="50" t="str">
        <f t="shared" si="6"/>
        <v>IR-5-0</v>
      </c>
      <c r="F225" s="52" t="s">
        <v>755</v>
      </c>
      <c r="G225" s="52">
        <v>8</v>
      </c>
      <c r="I225" s="50" t="str">
        <f t="shared" si="7"/>
        <v>PL-8-0</v>
      </c>
    </row>
    <row r="226" spans="1:9">
      <c r="A226" s="51" t="s">
        <v>751</v>
      </c>
      <c r="B226" s="51">
        <v>5</v>
      </c>
      <c r="C226" s="50">
        <v>1</v>
      </c>
      <c r="D226" s="50" t="str">
        <f t="shared" si="6"/>
        <v>IR-5-1</v>
      </c>
      <c r="F226" s="52" t="s">
        <v>756</v>
      </c>
      <c r="G226" s="52">
        <v>1</v>
      </c>
      <c r="I226" s="50" t="str">
        <f t="shared" si="7"/>
        <v>PS-1-0</v>
      </c>
    </row>
    <row r="227" spans="1:9">
      <c r="A227" s="51" t="s">
        <v>751</v>
      </c>
      <c r="B227" s="51">
        <v>6</v>
      </c>
      <c r="D227" s="50" t="str">
        <f t="shared" si="6"/>
        <v>IR-6-0</v>
      </c>
      <c r="F227" s="52" t="s">
        <v>756</v>
      </c>
      <c r="G227" s="52">
        <v>2</v>
      </c>
      <c r="I227" s="50" t="str">
        <f t="shared" si="7"/>
        <v>PS-2-0</v>
      </c>
    </row>
    <row r="228" spans="1:9">
      <c r="A228" s="51" t="s">
        <v>751</v>
      </c>
      <c r="B228" s="51">
        <v>6</v>
      </c>
      <c r="C228" s="50">
        <v>1</v>
      </c>
      <c r="D228" s="50" t="str">
        <f t="shared" si="6"/>
        <v>IR-6-1</v>
      </c>
      <c r="F228" s="52" t="s">
        <v>756</v>
      </c>
      <c r="G228" s="52">
        <v>3</v>
      </c>
      <c r="I228" s="50" t="str">
        <f t="shared" si="7"/>
        <v>PS-3-0</v>
      </c>
    </row>
    <row r="229" spans="1:9">
      <c r="A229" s="51" t="s">
        <v>751</v>
      </c>
      <c r="B229" s="51">
        <v>7</v>
      </c>
      <c r="D229" s="50" t="str">
        <f t="shared" si="6"/>
        <v>IR-7-0</v>
      </c>
      <c r="F229" s="52" t="s">
        <v>756</v>
      </c>
      <c r="G229" s="52">
        <v>3</v>
      </c>
      <c r="H229" s="50">
        <v>3</v>
      </c>
      <c r="I229" s="50" t="str">
        <f t="shared" si="7"/>
        <v>PS-3-3</v>
      </c>
    </row>
    <row r="230" spans="1:9">
      <c r="A230" s="51" t="s">
        <v>751</v>
      </c>
      <c r="B230" s="51">
        <v>7</v>
      </c>
      <c r="C230" s="50">
        <v>1</v>
      </c>
      <c r="D230" s="50" t="str">
        <f t="shared" si="6"/>
        <v>IR-7-1</v>
      </c>
      <c r="F230" s="52" t="s">
        <v>756</v>
      </c>
      <c r="G230" s="52">
        <v>4</v>
      </c>
      <c r="I230" s="50" t="str">
        <f t="shared" si="7"/>
        <v>PS-4-0</v>
      </c>
    </row>
    <row r="231" spans="1:9">
      <c r="A231" s="51" t="s">
        <v>751</v>
      </c>
      <c r="B231" s="51">
        <v>7</v>
      </c>
      <c r="C231" s="50">
        <v>2</v>
      </c>
      <c r="D231" s="50" t="str">
        <f t="shared" si="6"/>
        <v>IR-7-2</v>
      </c>
      <c r="F231" s="52" t="s">
        <v>756</v>
      </c>
      <c r="G231" s="52">
        <v>5</v>
      </c>
      <c r="I231" s="50" t="str">
        <f t="shared" si="7"/>
        <v>PS-5-0</v>
      </c>
    </row>
    <row r="232" spans="1:9">
      <c r="A232" s="51" t="s">
        <v>751</v>
      </c>
      <c r="B232" s="51">
        <v>8</v>
      </c>
      <c r="D232" s="50" t="str">
        <f t="shared" si="6"/>
        <v>IR-8-0</v>
      </c>
      <c r="F232" s="52" t="s">
        <v>756</v>
      </c>
      <c r="G232" s="52">
        <v>6</v>
      </c>
      <c r="I232" s="50" t="str">
        <f t="shared" si="7"/>
        <v>PS-6-0</v>
      </c>
    </row>
    <row r="233" spans="1:9">
      <c r="A233" s="51" t="s">
        <v>751</v>
      </c>
      <c r="B233" s="51">
        <v>9</v>
      </c>
      <c r="D233" s="50" t="str">
        <f t="shared" si="6"/>
        <v>IR-9-0</v>
      </c>
      <c r="F233" s="52" t="s">
        <v>756</v>
      </c>
      <c r="G233" s="52">
        <v>7</v>
      </c>
      <c r="I233" s="50" t="str">
        <f t="shared" si="7"/>
        <v>PS-7-0</v>
      </c>
    </row>
    <row r="234" spans="1:9">
      <c r="A234" s="51" t="s">
        <v>751</v>
      </c>
      <c r="B234" s="51">
        <v>9</v>
      </c>
      <c r="C234" s="50">
        <v>1</v>
      </c>
      <c r="D234" s="50" t="str">
        <f t="shared" si="6"/>
        <v>IR-9-1</v>
      </c>
      <c r="F234" s="52" t="s">
        <v>756</v>
      </c>
      <c r="G234" s="52">
        <v>8</v>
      </c>
      <c r="I234" s="50" t="str">
        <f t="shared" si="7"/>
        <v>PS-8-0</v>
      </c>
    </row>
    <row r="235" spans="1:9">
      <c r="A235" s="51" t="s">
        <v>751</v>
      </c>
      <c r="B235" s="51">
        <v>9</v>
      </c>
      <c r="C235" s="50">
        <v>2</v>
      </c>
      <c r="D235" s="50" t="str">
        <f t="shared" si="6"/>
        <v>IR-9-2</v>
      </c>
      <c r="F235" s="52" t="s">
        <v>757</v>
      </c>
      <c r="G235" s="52">
        <v>1</v>
      </c>
      <c r="I235" s="50" t="str">
        <f t="shared" si="7"/>
        <v>RA-1-0</v>
      </c>
    </row>
    <row r="236" spans="1:9">
      <c r="A236" s="51" t="s">
        <v>751</v>
      </c>
      <c r="B236" s="51">
        <v>9</v>
      </c>
      <c r="C236" s="50">
        <v>3</v>
      </c>
      <c r="D236" s="50" t="str">
        <f t="shared" si="6"/>
        <v>IR-9-3</v>
      </c>
      <c r="F236" s="52" t="s">
        <v>757</v>
      </c>
      <c r="G236" s="52">
        <v>2</v>
      </c>
      <c r="I236" s="50" t="str">
        <f t="shared" si="7"/>
        <v>RA-2-0</v>
      </c>
    </row>
    <row r="237" spans="1:9">
      <c r="A237" s="51" t="s">
        <v>751</v>
      </c>
      <c r="B237" s="51">
        <v>9</v>
      </c>
      <c r="C237" s="50">
        <v>4</v>
      </c>
      <c r="D237" s="50" t="str">
        <f t="shared" si="6"/>
        <v>IR-9-4</v>
      </c>
      <c r="F237" s="52" t="s">
        <v>757</v>
      </c>
      <c r="G237" s="52">
        <v>3</v>
      </c>
      <c r="I237" s="50" t="str">
        <f t="shared" si="7"/>
        <v>RA-3-0</v>
      </c>
    </row>
    <row r="238" spans="1:9">
      <c r="A238" s="51" t="s">
        <v>752</v>
      </c>
      <c r="B238" s="51">
        <v>1</v>
      </c>
      <c r="D238" s="50" t="str">
        <f t="shared" si="6"/>
        <v>MA-1-0</v>
      </c>
      <c r="F238" s="52" t="s">
        <v>757</v>
      </c>
      <c r="G238" s="52">
        <v>5</v>
      </c>
      <c r="I238" s="50" t="str">
        <f t="shared" si="7"/>
        <v>RA-5-0</v>
      </c>
    </row>
    <row r="239" spans="1:9">
      <c r="A239" s="51" t="s">
        <v>752</v>
      </c>
      <c r="B239" s="51">
        <v>2</v>
      </c>
      <c r="D239" s="50" t="str">
        <f t="shared" si="6"/>
        <v>MA-2-0</v>
      </c>
      <c r="F239" s="52" t="s">
        <v>757</v>
      </c>
      <c r="G239" s="52">
        <v>5</v>
      </c>
      <c r="H239" s="50">
        <v>1</v>
      </c>
      <c r="I239" s="50" t="str">
        <f t="shared" si="7"/>
        <v>RA-5-1</v>
      </c>
    </row>
    <row r="240" spans="1:9">
      <c r="A240" s="51" t="s">
        <v>752</v>
      </c>
      <c r="B240" s="51">
        <v>2</v>
      </c>
      <c r="C240" s="50">
        <v>2</v>
      </c>
      <c r="D240" s="50" t="str">
        <f t="shared" si="6"/>
        <v>MA-2-2</v>
      </c>
      <c r="F240" s="52" t="s">
        <v>757</v>
      </c>
      <c r="G240" s="52">
        <v>5</v>
      </c>
      <c r="H240" s="50">
        <v>2</v>
      </c>
      <c r="I240" s="50" t="str">
        <f t="shared" si="7"/>
        <v>RA-5-2</v>
      </c>
    </row>
    <row r="241" spans="1:9">
      <c r="A241" s="51" t="s">
        <v>752</v>
      </c>
      <c r="B241" s="51">
        <v>3</v>
      </c>
      <c r="D241" s="50" t="str">
        <f t="shared" si="6"/>
        <v>MA-3-0</v>
      </c>
      <c r="F241" s="52" t="s">
        <v>757</v>
      </c>
      <c r="G241" s="52">
        <v>5</v>
      </c>
      <c r="H241" s="50">
        <v>3</v>
      </c>
      <c r="I241" s="50" t="str">
        <f t="shared" si="7"/>
        <v>RA-5-3</v>
      </c>
    </row>
    <row r="242" spans="1:9">
      <c r="A242" s="51" t="s">
        <v>752</v>
      </c>
      <c r="B242" s="51">
        <v>3</v>
      </c>
      <c r="C242" s="50">
        <v>1</v>
      </c>
      <c r="D242" s="50" t="str">
        <f t="shared" si="6"/>
        <v>MA-3-1</v>
      </c>
      <c r="F242" s="52" t="s">
        <v>757</v>
      </c>
      <c r="G242" s="52">
        <v>5</v>
      </c>
      <c r="H242" s="50">
        <v>5</v>
      </c>
      <c r="I242" s="50" t="str">
        <f t="shared" si="7"/>
        <v>RA-5-5</v>
      </c>
    </row>
    <row r="243" spans="1:9">
      <c r="A243" s="51" t="s">
        <v>752</v>
      </c>
      <c r="B243" s="51">
        <v>3</v>
      </c>
      <c r="C243" s="50">
        <v>2</v>
      </c>
      <c r="D243" s="50" t="str">
        <f t="shared" si="6"/>
        <v>MA-3-2</v>
      </c>
      <c r="F243" s="52" t="s">
        <v>757</v>
      </c>
      <c r="G243" s="52">
        <v>5</v>
      </c>
      <c r="H243" s="50">
        <v>6</v>
      </c>
      <c r="I243" s="50" t="str">
        <f t="shared" si="7"/>
        <v>RA-5-6</v>
      </c>
    </row>
    <row r="244" spans="1:9">
      <c r="A244" s="51" t="s">
        <v>752</v>
      </c>
      <c r="B244" s="51">
        <v>3</v>
      </c>
      <c r="C244" s="50">
        <v>3</v>
      </c>
      <c r="D244" s="50" t="str">
        <f t="shared" si="6"/>
        <v>MA-3-3</v>
      </c>
      <c r="F244" s="52" t="s">
        <v>757</v>
      </c>
      <c r="G244" s="52">
        <v>5</v>
      </c>
      <c r="H244" s="50">
        <v>8</v>
      </c>
      <c r="I244" s="50" t="str">
        <f t="shared" si="7"/>
        <v>RA-5-8</v>
      </c>
    </row>
    <row r="245" spans="1:9">
      <c r="A245" s="51" t="s">
        <v>752</v>
      </c>
      <c r="B245" s="51">
        <v>4</v>
      </c>
      <c r="D245" s="50" t="str">
        <f t="shared" si="6"/>
        <v>MA-4-0</v>
      </c>
      <c r="F245" s="52" t="s">
        <v>758</v>
      </c>
      <c r="G245" s="52">
        <v>1</v>
      </c>
      <c r="I245" s="50" t="str">
        <f t="shared" si="7"/>
        <v>SA-1-0</v>
      </c>
    </row>
    <row r="246" spans="1:9">
      <c r="A246" s="51" t="s">
        <v>752</v>
      </c>
      <c r="B246" s="51">
        <v>4</v>
      </c>
      <c r="C246" s="50">
        <v>2</v>
      </c>
      <c r="D246" s="50" t="str">
        <f t="shared" si="6"/>
        <v>MA-4-2</v>
      </c>
      <c r="F246" s="52" t="s">
        <v>758</v>
      </c>
      <c r="G246" s="52">
        <v>2</v>
      </c>
      <c r="I246" s="50" t="str">
        <f t="shared" si="7"/>
        <v>SA-2-0</v>
      </c>
    </row>
    <row r="247" spans="1:9">
      <c r="A247" s="51" t="s">
        <v>752</v>
      </c>
      <c r="B247" s="51">
        <v>4</v>
      </c>
      <c r="C247" s="50">
        <v>3</v>
      </c>
      <c r="D247" s="50" t="str">
        <f t="shared" si="6"/>
        <v>MA-4-3</v>
      </c>
      <c r="F247" s="52" t="s">
        <v>758</v>
      </c>
      <c r="G247" s="52">
        <v>3</v>
      </c>
      <c r="I247" s="50" t="str">
        <f t="shared" si="7"/>
        <v>SA-3-0</v>
      </c>
    </row>
    <row r="248" spans="1:9">
      <c r="A248" s="51" t="s">
        <v>752</v>
      </c>
      <c r="B248" s="51">
        <v>4</v>
      </c>
      <c r="C248" s="50">
        <v>6</v>
      </c>
      <c r="D248" s="50" t="str">
        <f t="shared" si="6"/>
        <v>MA-4-6</v>
      </c>
      <c r="F248" s="52" t="s">
        <v>758</v>
      </c>
      <c r="G248" s="52">
        <v>4</v>
      </c>
      <c r="I248" s="50" t="str">
        <f t="shared" si="7"/>
        <v>SA-4-0</v>
      </c>
    </row>
    <row r="249" spans="1:9">
      <c r="A249" s="51" t="s">
        <v>752</v>
      </c>
      <c r="B249" s="51">
        <v>5</v>
      </c>
      <c r="D249" s="50" t="str">
        <f t="shared" si="6"/>
        <v>MA-5-0</v>
      </c>
      <c r="F249" s="52" t="s">
        <v>758</v>
      </c>
      <c r="G249" s="52">
        <v>4</v>
      </c>
      <c r="H249" s="50">
        <v>1</v>
      </c>
      <c r="I249" s="50" t="str">
        <f t="shared" si="7"/>
        <v>SA-4-1</v>
      </c>
    </row>
    <row r="250" spans="1:9">
      <c r="A250" s="51" t="s">
        <v>752</v>
      </c>
      <c r="B250" s="51">
        <v>5</v>
      </c>
      <c r="C250" s="50">
        <v>1</v>
      </c>
      <c r="D250" s="50" t="str">
        <f t="shared" si="6"/>
        <v>MA-5-1</v>
      </c>
      <c r="F250" s="52" t="s">
        <v>758</v>
      </c>
      <c r="G250" s="52">
        <v>4</v>
      </c>
      <c r="H250" s="50">
        <v>2</v>
      </c>
      <c r="I250" s="50" t="str">
        <f t="shared" si="7"/>
        <v>SA-4-2</v>
      </c>
    </row>
    <row r="251" spans="1:9">
      <c r="A251" s="51" t="s">
        <v>752</v>
      </c>
      <c r="B251" s="51">
        <v>6</v>
      </c>
      <c r="D251" s="50" t="str">
        <f t="shared" si="6"/>
        <v>MA-6-0</v>
      </c>
      <c r="F251" s="52" t="s">
        <v>758</v>
      </c>
      <c r="G251" s="52">
        <v>4</v>
      </c>
      <c r="H251" s="50">
        <v>8</v>
      </c>
      <c r="I251" s="50" t="str">
        <f t="shared" si="7"/>
        <v>SA-4-8</v>
      </c>
    </row>
    <row r="252" spans="1:9">
      <c r="A252" s="51" t="s">
        <v>753</v>
      </c>
      <c r="B252" s="51">
        <v>1</v>
      </c>
      <c r="D252" s="50" t="str">
        <f t="shared" si="6"/>
        <v>MP-1-0</v>
      </c>
      <c r="F252" s="52" t="s">
        <v>758</v>
      </c>
      <c r="G252" s="52">
        <v>4</v>
      </c>
      <c r="H252" s="50">
        <v>9</v>
      </c>
      <c r="I252" s="50" t="str">
        <f t="shared" si="7"/>
        <v>SA-4-9</v>
      </c>
    </row>
    <row r="253" spans="1:9">
      <c r="A253" s="51" t="s">
        <v>753</v>
      </c>
      <c r="B253" s="51">
        <v>2</v>
      </c>
      <c r="D253" s="50" t="str">
        <f t="shared" si="6"/>
        <v>MP-2-0</v>
      </c>
      <c r="F253" s="52" t="s">
        <v>758</v>
      </c>
      <c r="G253" s="52">
        <v>4</v>
      </c>
      <c r="H253" s="50">
        <v>10</v>
      </c>
      <c r="I253" s="50" t="str">
        <f t="shared" si="7"/>
        <v>SA-4-10</v>
      </c>
    </row>
    <row r="254" spans="1:9">
      <c r="A254" s="51" t="s">
        <v>753</v>
      </c>
      <c r="B254" s="51">
        <v>3</v>
      </c>
      <c r="D254" s="50" t="str">
        <f t="shared" si="6"/>
        <v>MP-3-0</v>
      </c>
      <c r="F254" s="52" t="s">
        <v>758</v>
      </c>
      <c r="G254" s="52">
        <v>5</v>
      </c>
      <c r="I254" s="50" t="str">
        <f t="shared" si="7"/>
        <v>SA-5-0</v>
      </c>
    </row>
    <row r="255" spans="1:9">
      <c r="A255" s="51" t="s">
        <v>753</v>
      </c>
      <c r="B255" s="51">
        <v>4</v>
      </c>
      <c r="D255" s="50" t="str">
        <f t="shared" si="6"/>
        <v>MP-4-0</v>
      </c>
      <c r="F255" s="52" t="s">
        <v>758</v>
      </c>
      <c r="G255" s="52">
        <v>8</v>
      </c>
      <c r="I255" s="50" t="str">
        <f t="shared" si="7"/>
        <v>SA-8-0</v>
      </c>
    </row>
    <row r="256" spans="1:9">
      <c r="A256" s="51" t="s">
        <v>753</v>
      </c>
      <c r="B256" s="51">
        <v>5</v>
      </c>
      <c r="D256" s="50" t="str">
        <f t="shared" si="6"/>
        <v>MP-5-0</v>
      </c>
      <c r="F256" s="52" t="s">
        <v>758</v>
      </c>
      <c r="G256" s="52">
        <v>9</v>
      </c>
      <c r="I256" s="50" t="str">
        <f t="shared" si="7"/>
        <v>SA-9-0</v>
      </c>
    </row>
    <row r="257" spans="1:9">
      <c r="A257" s="51" t="s">
        <v>753</v>
      </c>
      <c r="B257" s="51">
        <v>5</v>
      </c>
      <c r="C257" s="50">
        <v>4</v>
      </c>
      <c r="D257" s="50" t="str">
        <f t="shared" si="6"/>
        <v>MP-5-4</v>
      </c>
      <c r="F257" s="52" t="s">
        <v>758</v>
      </c>
      <c r="G257" s="52">
        <v>9</v>
      </c>
      <c r="H257" s="50">
        <v>1</v>
      </c>
      <c r="I257" s="50" t="str">
        <f t="shared" si="7"/>
        <v>SA-9-1</v>
      </c>
    </row>
    <row r="258" spans="1:9">
      <c r="A258" s="51" t="s">
        <v>753</v>
      </c>
      <c r="B258" s="51">
        <v>6</v>
      </c>
      <c r="D258" s="50" t="str">
        <f t="shared" si="6"/>
        <v>MP-6-0</v>
      </c>
      <c r="F258" s="52" t="s">
        <v>758</v>
      </c>
      <c r="G258" s="52">
        <v>9</v>
      </c>
      <c r="H258" s="50">
        <v>2</v>
      </c>
      <c r="I258" s="50" t="str">
        <f t="shared" si="7"/>
        <v>SA-9-2</v>
      </c>
    </row>
    <row r="259" spans="1:9">
      <c r="A259" s="51" t="s">
        <v>753</v>
      </c>
      <c r="B259" s="51">
        <v>6</v>
      </c>
      <c r="C259" s="50">
        <v>1</v>
      </c>
      <c r="D259" s="50" t="str">
        <f t="shared" ref="D259:D322" si="8">CONCATENATE(A259,"-",B259,"-",IF(ISBLANK(C259),0,C259))</f>
        <v>MP-6-1</v>
      </c>
      <c r="F259" s="52" t="s">
        <v>758</v>
      </c>
      <c r="G259" s="52">
        <v>9</v>
      </c>
      <c r="H259" s="50">
        <v>4</v>
      </c>
      <c r="I259" s="50" t="str">
        <f t="shared" ref="I259:I322" si="9">CONCATENATE(F259,"-",G259,"-",IF(ISBLANK(H259),0,H259))</f>
        <v>SA-9-4</v>
      </c>
    </row>
    <row r="260" spans="1:9">
      <c r="A260" s="51" t="s">
        <v>753</v>
      </c>
      <c r="B260" s="51">
        <v>6</v>
      </c>
      <c r="C260" s="50">
        <v>2</v>
      </c>
      <c r="D260" s="50" t="str">
        <f t="shared" si="8"/>
        <v>MP-6-2</v>
      </c>
      <c r="F260" s="52" t="s">
        <v>758</v>
      </c>
      <c r="G260" s="52">
        <v>9</v>
      </c>
      <c r="H260" s="50">
        <v>5</v>
      </c>
      <c r="I260" s="50" t="str">
        <f t="shared" si="9"/>
        <v>SA-9-5</v>
      </c>
    </row>
    <row r="261" spans="1:9">
      <c r="A261" s="51" t="s">
        <v>753</v>
      </c>
      <c r="B261" s="51">
        <v>6</v>
      </c>
      <c r="C261" s="50">
        <v>3</v>
      </c>
      <c r="D261" s="50" t="str">
        <f t="shared" si="8"/>
        <v>MP-6-3</v>
      </c>
      <c r="F261" s="52" t="s">
        <v>758</v>
      </c>
      <c r="G261" s="52">
        <v>10</v>
      </c>
      <c r="I261" s="50" t="str">
        <f t="shared" si="9"/>
        <v>SA-10-0</v>
      </c>
    </row>
    <row r="262" spans="1:9">
      <c r="A262" s="51" t="s">
        <v>753</v>
      </c>
      <c r="B262" s="51">
        <v>7</v>
      </c>
      <c r="D262" s="50" t="str">
        <f t="shared" si="8"/>
        <v>MP-7-0</v>
      </c>
      <c r="F262" s="52" t="s">
        <v>758</v>
      </c>
      <c r="G262" s="52">
        <v>10</v>
      </c>
      <c r="H262" s="50">
        <v>1</v>
      </c>
      <c r="I262" s="50" t="str">
        <f t="shared" si="9"/>
        <v>SA-10-1</v>
      </c>
    </row>
    <row r="263" spans="1:9">
      <c r="A263" s="51" t="s">
        <v>753</v>
      </c>
      <c r="B263" s="51">
        <v>7</v>
      </c>
      <c r="C263" s="50">
        <v>1</v>
      </c>
      <c r="D263" s="50" t="str">
        <f t="shared" si="8"/>
        <v>MP-7-1</v>
      </c>
      <c r="F263" s="52" t="s">
        <v>758</v>
      </c>
      <c r="G263" s="52">
        <v>11</v>
      </c>
      <c r="I263" s="50" t="str">
        <f t="shared" si="9"/>
        <v>SA-11-0</v>
      </c>
    </row>
    <row r="264" spans="1:9">
      <c r="A264" s="51" t="s">
        <v>754</v>
      </c>
      <c r="B264" s="51">
        <v>1</v>
      </c>
      <c r="D264" s="50" t="str">
        <f t="shared" si="8"/>
        <v>PE-1-0</v>
      </c>
      <c r="F264" s="52" t="s">
        <v>758</v>
      </c>
      <c r="G264" s="52">
        <v>11</v>
      </c>
      <c r="H264" s="50">
        <v>1</v>
      </c>
      <c r="I264" s="50" t="str">
        <f t="shared" si="9"/>
        <v>SA-11-1</v>
      </c>
    </row>
    <row r="265" spans="1:9">
      <c r="A265" s="51" t="s">
        <v>754</v>
      </c>
      <c r="B265" s="51">
        <v>2</v>
      </c>
      <c r="D265" s="50" t="str">
        <f t="shared" si="8"/>
        <v>PE-2-0</v>
      </c>
      <c r="F265" s="52" t="s">
        <v>758</v>
      </c>
      <c r="G265" s="52">
        <v>11</v>
      </c>
      <c r="H265" s="50">
        <v>2</v>
      </c>
      <c r="I265" s="50" t="str">
        <f t="shared" si="9"/>
        <v>SA-11-2</v>
      </c>
    </row>
    <row r="266" spans="1:9">
      <c r="A266" s="51" t="s">
        <v>754</v>
      </c>
      <c r="B266" s="51">
        <v>3</v>
      </c>
      <c r="D266" s="50" t="str">
        <f t="shared" si="8"/>
        <v>PE-3-0</v>
      </c>
      <c r="F266" s="52" t="s">
        <v>758</v>
      </c>
      <c r="G266" s="52">
        <v>11</v>
      </c>
      <c r="H266" s="50">
        <v>8</v>
      </c>
      <c r="I266" s="50" t="str">
        <f t="shared" si="9"/>
        <v>SA-11-8</v>
      </c>
    </row>
    <row r="267" spans="1:9">
      <c r="A267" s="51" t="s">
        <v>754</v>
      </c>
      <c r="B267" s="51">
        <v>3</v>
      </c>
      <c r="C267" s="50">
        <v>1</v>
      </c>
      <c r="D267" s="50" t="str">
        <f t="shared" si="8"/>
        <v>PE-3-1</v>
      </c>
      <c r="F267" s="52" t="s">
        <v>759</v>
      </c>
      <c r="G267" s="52">
        <v>1</v>
      </c>
      <c r="I267" s="50" t="str">
        <f t="shared" si="9"/>
        <v>SC-1-0</v>
      </c>
    </row>
    <row r="268" spans="1:9">
      <c r="A268" s="51" t="s">
        <v>754</v>
      </c>
      <c r="B268" s="51">
        <v>4</v>
      </c>
      <c r="D268" s="50" t="str">
        <f t="shared" si="8"/>
        <v>PE-4-0</v>
      </c>
      <c r="F268" s="52" t="s">
        <v>759</v>
      </c>
      <c r="G268" s="52">
        <v>2</v>
      </c>
      <c r="I268" s="50" t="str">
        <f t="shared" si="9"/>
        <v>SC-2-0</v>
      </c>
    </row>
    <row r="269" spans="1:9">
      <c r="A269" s="51" t="s">
        <v>754</v>
      </c>
      <c r="B269" s="51">
        <v>5</v>
      </c>
      <c r="D269" s="50" t="str">
        <f t="shared" si="8"/>
        <v>PE-5-0</v>
      </c>
      <c r="F269" s="52" t="s">
        <v>759</v>
      </c>
      <c r="G269" s="52">
        <v>4</v>
      </c>
      <c r="I269" s="50" t="str">
        <f t="shared" si="9"/>
        <v>SC-4-0</v>
      </c>
    </row>
    <row r="270" spans="1:9">
      <c r="A270" s="51" t="s">
        <v>754</v>
      </c>
      <c r="B270" s="51">
        <v>6</v>
      </c>
      <c r="D270" s="50" t="str">
        <f t="shared" si="8"/>
        <v>PE-6-0</v>
      </c>
      <c r="F270" s="52" t="s">
        <v>759</v>
      </c>
      <c r="G270" s="52">
        <v>5</v>
      </c>
      <c r="I270" s="50" t="str">
        <f t="shared" si="9"/>
        <v>SC-5-0</v>
      </c>
    </row>
    <row r="271" spans="1:9">
      <c r="A271" s="51" t="s">
        <v>754</v>
      </c>
      <c r="B271" s="51">
        <v>6</v>
      </c>
      <c r="C271" s="50">
        <v>1</v>
      </c>
      <c r="D271" s="50" t="str">
        <f t="shared" si="8"/>
        <v>PE-6-1</v>
      </c>
      <c r="F271" s="52" t="s">
        <v>759</v>
      </c>
      <c r="G271" s="52">
        <v>6</v>
      </c>
      <c r="I271" s="50" t="str">
        <f t="shared" si="9"/>
        <v>SC-6-0</v>
      </c>
    </row>
    <row r="272" spans="1:9">
      <c r="A272" s="51" t="s">
        <v>754</v>
      </c>
      <c r="B272" s="51">
        <v>6</v>
      </c>
      <c r="C272" s="50">
        <v>4</v>
      </c>
      <c r="D272" s="50" t="str">
        <f t="shared" si="8"/>
        <v>PE-6-4</v>
      </c>
      <c r="F272" s="52" t="s">
        <v>759</v>
      </c>
      <c r="G272" s="52">
        <v>7</v>
      </c>
      <c r="I272" s="50" t="str">
        <f t="shared" si="9"/>
        <v>SC-7-0</v>
      </c>
    </row>
    <row r="273" spans="1:9">
      <c r="A273" s="51" t="s">
        <v>754</v>
      </c>
      <c r="B273" s="51">
        <v>8</v>
      </c>
      <c r="D273" s="50" t="str">
        <f t="shared" si="8"/>
        <v>PE-8-0</v>
      </c>
      <c r="F273" s="52" t="s">
        <v>759</v>
      </c>
      <c r="G273" s="52">
        <v>7</v>
      </c>
      <c r="H273" s="50">
        <v>3</v>
      </c>
      <c r="I273" s="50" t="str">
        <f t="shared" si="9"/>
        <v>SC-7-3</v>
      </c>
    </row>
    <row r="274" spans="1:9">
      <c r="A274" s="51" t="s">
        <v>754</v>
      </c>
      <c r="B274" s="51">
        <v>8</v>
      </c>
      <c r="C274" s="50">
        <v>1</v>
      </c>
      <c r="D274" s="50" t="str">
        <f t="shared" si="8"/>
        <v>PE-8-1</v>
      </c>
      <c r="F274" s="52" t="s">
        <v>759</v>
      </c>
      <c r="G274" s="52">
        <v>7</v>
      </c>
      <c r="H274" s="50">
        <v>4</v>
      </c>
      <c r="I274" s="50" t="str">
        <f t="shared" si="9"/>
        <v>SC-7-4</v>
      </c>
    </row>
    <row r="275" spans="1:9">
      <c r="A275" s="51" t="s">
        <v>754</v>
      </c>
      <c r="B275" s="51">
        <v>9</v>
      </c>
      <c r="D275" s="50" t="str">
        <f t="shared" si="8"/>
        <v>PE-9-0</v>
      </c>
      <c r="F275" s="52" t="s">
        <v>759</v>
      </c>
      <c r="G275" s="52">
        <v>7</v>
      </c>
      <c r="H275" s="50">
        <v>5</v>
      </c>
      <c r="I275" s="50" t="str">
        <f t="shared" si="9"/>
        <v>SC-7-5</v>
      </c>
    </row>
    <row r="276" spans="1:9">
      <c r="A276" s="51" t="s">
        <v>754</v>
      </c>
      <c r="B276" s="51">
        <v>10</v>
      </c>
      <c r="D276" s="50" t="str">
        <f t="shared" si="8"/>
        <v>PE-10-0</v>
      </c>
      <c r="F276" s="52" t="s">
        <v>759</v>
      </c>
      <c r="G276" s="52">
        <v>7</v>
      </c>
      <c r="H276" s="50">
        <v>7</v>
      </c>
      <c r="I276" s="50" t="str">
        <f t="shared" si="9"/>
        <v>SC-7-7</v>
      </c>
    </row>
    <row r="277" spans="1:9">
      <c r="A277" s="51" t="s">
        <v>754</v>
      </c>
      <c r="B277" s="51">
        <v>11</v>
      </c>
      <c r="D277" s="50" t="str">
        <f t="shared" si="8"/>
        <v>PE-11-0</v>
      </c>
      <c r="F277" s="52" t="s">
        <v>759</v>
      </c>
      <c r="G277" s="52">
        <v>7</v>
      </c>
      <c r="H277" s="50">
        <v>8</v>
      </c>
      <c r="I277" s="50" t="str">
        <f t="shared" si="9"/>
        <v>SC-7-8</v>
      </c>
    </row>
    <row r="278" spans="1:9">
      <c r="A278" s="51" t="s">
        <v>754</v>
      </c>
      <c r="B278" s="51">
        <v>11</v>
      </c>
      <c r="C278" s="50">
        <v>1</v>
      </c>
      <c r="D278" s="50" t="str">
        <f t="shared" si="8"/>
        <v>PE-11-1</v>
      </c>
      <c r="F278" s="52" t="s">
        <v>759</v>
      </c>
      <c r="G278" s="52">
        <v>7</v>
      </c>
      <c r="H278" s="50">
        <v>12</v>
      </c>
      <c r="I278" s="50" t="str">
        <f t="shared" si="9"/>
        <v>SC-7-12</v>
      </c>
    </row>
    <row r="279" spans="1:9">
      <c r="A279" s="51" t="s">
        <v>754</v>
      </c>
      <c r="B279" s="51">
        <v>12</v>
      </c>
      <c r="D279" s="50" t="str">
        <f t="shared" si="8"/>
        <v>PE-12-0</v>
      </c>
      <c r="F279" s="52" t="s">
        <v>759</v>
      </c>
      <c r="G279" s="52">
        <v>7</v>
      </c>
      <c r="H279" s="50">
        <v>13</v>
      </c>
      <c r="I279" s="50" t="str">
        <f t="shared" si="9"/>
        <v>SC-7-13</v>
      </c>
    </row>
    <row r="280" spans="1:9">
      <c r="A280" s="51" t="s">
        <v>754</v>
      </c>
      <c r="B280" s="51">
        <v>13</v>
      </c>
      <c r="D280" s="50" t="str">
        <f t="shared" si="8"/>
        <v>PE-13-0</v>
      </c>
      <c r="F280" s="52" t="s">
        <v>759</v>
      </c>
      <c r="G280" s="52">
        <v>7</v>
      </c>
      <c r="H280" s="50">
        <v>18</v>
      </c>
      <c r="I280" s="50" t="str">
        <f t="shared" si="9"/>
        <v>SC-7-18</v>
      </c>
    </row>
    <row r="281" spans="1:9">
      <c r="A281" s="51" t="s">
        <v>754</v>
      </c>
      <c r="B281" s="51">
        <v>13</v>
      </c>
      <c r="C281" s="50">
        <v>1</v>
      </c>
      <c r="D281" s="50" t="str">
        <f t="shared" si="8"/>
        <v>PE-13-1</v>
      </c>
      <c r="F281" s="52" t="s">
        <v>759</v>
      </c>
      <c r="G281" s="52">
        <v>8</v>
      </c>
      <c r="I281" s="50" t="str">
        <f t="shared" si="9"/>
        <v>SC-8-0</v>
      </c>
    </row>
    <row r="282" spans="1:9">
      <c r="A282" s="51" t="s">
        <v>754</v>
      </c>
      <c r="B282" s="51">
        <v>13</v>
      </c>
      <c r="C282" s="50">
        <v>2</v>
      </c>
      <c r="D282" s="50" t="str">
        <f t="shared" si="8"/>
        <v>PE-13-2</v>
      </c>
      <c r="F282" s="52" t="s">
        <v>759</v>
      </c>
      <c r="G282" s="52">
        <v>8</v>
      </c>
      <c r="H282" s="50">
        <v>1</v>
      </c>
      <c r="I282" s="50" t="str">
        <f t="shared" si="9"/>
        <v>SC-8-1</v>
      </c>
    </row>
    <row r="283" spans="1:9">
      <c r="A283" s="51" t="s">
        <v>754</v>
      </c>
      <c r="B283" s="51">
        <v>13</v>
      </c>
      <c r="C283" s="50">
        <v>3</v>
      </c>
      <c r="D283" s="50" t="str">
        <f t="shared" si="8"/>
        <v>PE-13-3</v>
      </c>
      <c r="F283" s="52" t="s">
        <v>759</v>
      </c>
      <c r="G283" s="52">
        <v>10</v>
      </c>
      <c r="I283" s="50" t="str">
        <f t="shared" si="9"/>
        <v>SC-10-0</v>
      </c>
    </row>
    <row r="284" spans="1:9">
      <c r="A284" s="51" t="s">
        <v>754</v>
      </c>
      <c r="B284" s="51">
        <v>14</v>
      </c>
      <c r="D284" s="50" t="str">
        <f t="shared" si="8"/>
        <v>PE-14-0</v>
      </c>
      <c r="F284" s="52" t="s">
        <v>759</v>
      </c>
      <c r="G284" s="52">
        <v>12</v>
      </c>
      <c r="I284" s="50" t="str">
        <f t="shared" si="9"/>
        <v>SC-12-0</v>
      </c>
    </row>
    <row r="285" spans="1:9">
      <c r="A285" s="51" t="s">
        <v>754</v>
      </c>
      <c r="B285" s="51">
        <v>14</v>
      </c>
      <c r="C285" s="50">
        <v>2</v>
      </c>
      <c r="D285" s="50" t="str">
        <f t="shared" si="8"/>
        <v>PE-14-2</v>
      </c>
      <c r="F285" s="52" t="s">
        <v>759</v>
      </c>
      <c r="G285" s="52">
        <v>12</v>
      </c>
      <c r="H285" s="50">
        <v>2</v>
      </c>
      <c r="I285" s="50" t="str">
        <f t="shared" si="9"/>
        <v>SC-12-2</v>
      </c>
    </row>
    <row r="286" spans="1:9">
      <c r="A286" s="51" t="s">
        <v>754</v>
      </c>
      <c r="B286" s="51">
        <v>15</v>
      </c>
      <c r="D286" s="50" t="str">
        <f t="shared" si="8"/>
        <v>PE-15-0</v>
      </c>
      <c r="F286" s="52" t="s">
        <v>759</v>
      </c>
      <c r="G286" s="52">
        <v>12</v>
      </c>
      <c r="H286" s="50">
        <v>3</v>
      </c>
      <c r="I286" s="50" t="str">
        <f t="shared" si="9"/>
        <v>SC-12-3</v>
      </c>
    </row>
    <row r="287" spans="1:9">
      <c r="A287" s="51" t="s">
        <v>754</v>
      </c>
      <c r="B287" s="51">
        <v>15</v>
      </c>
      <c r="C287" s="50">
        <v>1</v>
      </c>
      <c r="D287" s="50" t="str">
        <f t="shared" si="8"/>
        <v>PE-15-1</v>
      </c>
      <c r="F287" s="52" t="s">
        <v>759</v>
      </c>
      <c r="G287" s="52">
        <v>13</v>
      </c>
      <c r="I287" s="50" t="str">
        <f t="shared" si="9"/>
        <v>SC-13-0</v>
      </c>
    </row>
    <row r="288" spans="1:9">
      <c r="A288" s="51" t="s">
        <v>754</v>
      </c>
      <c r="B288" s="51">
        <v>16</v>
      </c>
      <c r="D288" s="50" t="str">
        <f t="shared" si="8"/>
        <v>PE-16-0</v>
      </c>
      <c r="F288" s="52" t="s">
        <v>759</v>
      </c>
      <c r="G288" s="52">
        <v>15</v>
      </c>
      <c r="I288" s="50" t="str">
        <f t="shared" si="9"/>
        <v>SC-15-0</v>
      </c>
    </row>
    <row r="289" spans="1:9">
      <c r="A289" s="51" t="s">
        <v>754</v>
      </c>
      <c r="B289" s="51">
        <v>17</v>
      </c>
      <c r="D289" s="50" t="str">
        <f t="shared" si="8"/>
        <v>PE-17-0</v>
      </c>
      <c r="F289" s="52" t="s">
        <v>759</v>
      </c>
      <c r="G289" s="52">
        <v>17</v>
      </c>
      <c r="I289" s="50" t="str">
        <f t="shared" si="9"/>
        <v>SC-17-0</v>
      </c>
    </row>
    <row r="290" spans="1:9">
      <c r="A290" s="51" t="s">
        <v>754</v>
      </c>
      <c r="B290" s="51">
        <v>18</v>
      </c>
      <c r="D290" s="50" t="str">
        <f t="shared" si="8"/>
        <v>PE-18-0</v>
      </c>
      <c r="F290" s="52" t="s">
        <v>759</v>
      </c>
      <c r="G290" s="52">
        <v>18</v>
      </c>
      <c r="I290" s="50" t="str">
        <f t="shared" si="9"/>
        <v>SC-18-0</v>
      </c>
    </row>
    <row r="291" spans="1:9">
      <c r="A291" s="51" t="s">
        <v>755</v>
      </c>
      <c r="B291" s="51">
        <v>1</v>
      </c>
      <c r="D291" s="50" t="str">
        <f t="shared" si="8"/>
        <v>PL-1-0</v>
      </c>
      <c r="F291" s="52" t="s">
        <v>759</v>
      </c>
      <c r="G291" s="52">
        <v>19</v>
      </c>
      <c r="I291" s="50" t="str">
        <f t="shared" si="9"/>
        <v>SC-19-0</v>
      </c>
    </row>
    <row r="292" spans="1:9">
      <c r="A292" s="51" t="s">
        <v>755</v>
      </c>
      <c r="B292" s="51">
        <v>2</v>
      </c>
      <c r="D292" s="50" t="str">
        <f t="shared" si="8"/>
        <v>PL-2-0</v>
      </c>
      <c r="F292" s="52" t="s">
        <v>759</v>
      </c>
      <c r="G292" s="52">
        <v>20</v>
      </c>
      <c r="I292" s="50" t="str">
        <f t="shared" si="9"/>
        <v>SC-20-0</v>
      </c>
    </row>
    <row r="293" spans="1:9">
      <c r="A293" s="51" t="s">
        <v>755</v>
      </c>
      <c r="B293" s="51">
        <v>2</v>
      </c>
      <c r="C293" s="50">
        <v>3</v>
      </c>
      <c r="D293" s="50" t="str">
        <f t="shared" si="8"/>
        <v>PL-2-3</v>
      </c>
      <c r="F293" s="52" t="s">
        <v>759</v>
      </c>
      <c r="G293" s="52">
        <v>21</v>
      </c>
      <c r="I293" s="50" t="str">
        <f t="shared" si="9"/>
        <v>SC-21-0</v>
      </c>
    </row>
    <row r="294" spans="1:9">
      <c r="A294" s="51" t="s">
        <v>755</v>
      </c>
      <c r="B294" s="51">
        <v>4</v>
      </c>
      <c r="D294" s="50" t="str">
        <f t="shared" si="8"/>
        <v>PL-4-0</v>
      </c>
      <c r="F294" s="52" t="s">
        <v>759</v>
      </c>
      <c r="G294" s="52">
        <v>22</v>
      </c>
      <c r="I294" s="50" t="str">
        <f t="shared" si="9"/>
        <v>SC-22-0</v>
      </c>
    </row>
    <row r="295" spans="1:9">
      <c r="A295" s="51" t="s">
        <v>755</v>
      </c>
      <c r="B295" s="51">
        <v>4</v>
      </c>
      <c r="C295" s="50">
        <v>1</v>
      </c>
      <c r="D295" s="50" t="str">
        <f t="shared" si="8"/>
        <v>PL-4-1</v>
      </c>
      <c r="F295" s="52" t="s">
        <v>759</v>
      </c>
      <c r="G295" s="52">
        <v>23</v>
      </c>
      <c r="I295" s="50" t="str">
        <f t="shared" si="9"/>
        <v>SC-23-0</v>
      </c>
    </row>
    <row r="296" spans="1:9">
      <c r="A296" s="51" t="s">
        <v>755</v>
      </c>
      <c r="B296" s="51">
        <v>8</v>
      </c>
      <c r="D296" s="50" t="str">
        <f t="shared" si="8"/>
        <v>PL-8-0</v>
      </c>
      <c r="F296" s="52" t="s">
        <v>759</v>
      </c>
      <c r="G296" s="52">
        <v>28</v>
      </c>
      <c r="I296" s="50" t="str">
        <f t="shared" si="9"/>
        <v>SC-28-0</v>
      </c>
    </row>
    <row r="297" spans="1:9">
      <c r="A297" s="51" t="s">
        <v>756</v>
      </c>
      <c r="B297" s="51">
        <v>1</v>
      </c>
      <c r="D297" s="50" t="str">
        <f t="shared" si="8"/>
        <v>PS-1-0</v>
      </c>
      <c r="F297" s="52" t="s">
        <v>759</v>
      </c>
      <c r="G297" s="52">
        <v>28</v>
      </c>
      <c r="H297" s="50">
        <v>1</v>
      </c>
      <c r="I297" s="50" t="str">
        <f t="shared" si="9"/>
        <v>SC-28-1</v>
      </c>
    </row>
    <row r="298" spans="1:9">
      <c r="A298" s="51" t="s">
        <v>756</v>
      </c>
      <c r="B298" s="51">
        <v>2</v>
      </c>
      <c r="D298" s="50" t="str">
        <f t="shared" si="8"/>
        <v>PS-2-0</v>
      </c>
      <c r="F298" s="52" t="s">
        <v>759</v>
      </c>
      <c r="G298" s="52">
        <v>39</v>
      </c>
      <c r="I298" s="50" t="str">
        <f t="shared" si="9"/>
        <v>SC-39-0</v>
      </c>
    </row>
    <row r="299" spans="1:9">
      <c r="A299" s="51" t="s">
        <v>756</v>
      </c>
      <c r="B299" s="51">
        <v>3</v>
      </c>
      <c r="D299" s="50" t="str">
        <f t="shared" si="8"/>
        <v>PS-3-0</v>
      </c>
      <c r="F299" s="52" t="s">
        <v>760</v>
      </c>
      <c r="G299" s="52">
        <v>1</v>
      </c>
      <c r="I299" s="50" t="str">
        <f t="shared" si="9"/>
        <v>SI-1-0</v>
      </c>
    </row>
    <row r="300" spans="1:9">
      <c r="A300" s="51" t="s">
        <v>756</v>
      </c>
      <c r="B300" s="51">
        <v>3</v>
      </c>
      <c r="C300" s="50">
        <v>3</v>
      </c>
      <c r="D300" s="50" t="str">
        <f t="shared" si="8"/>
        <v>PS-3-3</v>
      </c>
      <c r="F300" s="52" t="s">
        <v>760</v>
      </c>
      <c r="G300" s="52">
        <v>2</v>
      </c>
      <c r="I300" s="50" t="str">
        <f t="shared" si="9"/>
        <v>SI-2-0</v>
      </c>
    </row>
    <row r="301" spans="1:9">
      <c r="A301" s="51" t="s">
        <v>756</v>
      </c>
      <c r="B301" s="51">
        <v>4</v>
      </c>
      <c r="D301" s="50" t="str">
        <f t="shared" si="8"/>
        <v>PS-4-0</v>
      </c>
      <c r="F301" s="52" t="s">
        <v>760</v>
      </c>
      <c r="G301" s="52">
        <v>2</v>
      </c>
      <c r="H301" s="50">
        <v>2</v>
      </c>
      <c r="I301" s="50" t="str">
        <f t="shared" si="9"/>
        <v>SI-2-2</v>
      </c>
    </row>
    <row r="302" spans="1:9">
      <c r="A302" s="51" t="s">
        <v>756</v>
      </c>
      <c r="B302" s="51">
        <v>4</v>
      </c>
      <c r="C302" s="50">
        <v>2</v>
      </c>
      <c r="D302" s="50" t="str">
        <f t="shared" si="8"/>
        <v>PS-4-2</v>
      </c>
      <c r="F302" s="52" t="s">
        <v>760</v>
      </c>
      <c r="G302" s="52">
        <v>2</v>
      </c>
      <c r="H302" s="50">
        <v>3</v>
      </c>
      <c r="I302" s="50" t="str">
        <f t="shared" si="9"/>
        <v>SI-2-3</v>
      </c>
    </row>
    <row r="303" spans="1:9">
      <c r="A303" s="51" t="s">
        <v>756</v>
      </c>
      <c r="B303" s="51">
        <v>5</v>
      </c>
      <c r="D303" s="50" t="str">
        <f t="shared" si="8"/>
        <v>PS-5-0</v>
      </c>
      <c r="F303" s="52" t="s">
        <v>760</v>
      </c>
      <c r="G303" s="52">
        <v>3</v>
      </c>
      <c r="I303" s="50" t="str">
        <f t="shared" si="9"/>
        <v>SI-3-0</v>
      </c>
    </row>
    <row r="304" spans="1:9">
      <c r="A304" s="51" t="s">
        <v>756</v>
      </c>
      <c r="B304" s="51">
        <v>6</v>
      </c>
      <c r="D304" s="50" t="str">
        <f t="shared" si="8"/>
        <v>PS-6-0</v>
      </c>
      <c r="F304" s="52" t="s">
        <v>760</v>
      </c>
      <c r="G304" s="52">
        <v>3</v>
      </c>
      <c r="H304" s="50">
        <v>1</v>
      </c>
      <c r="I304" s="50" t="str">
        <f t="shared" si="9"/>
        <v>SI-3-1</v>
      </c>
    </row>
    <row r="305" spans="1:9">
      <c r="A305" s="51" t="s">
        <v>756</v>
      </c>
      <c r="B305" s="51">
        <v>7</v>
      </c>
      <c r="D305" s="50" t="str">
        <f t="shared" si="8"/>
        <v>PS-7-0</v>
      </c>
      <c r="F305" s="52" t="s">
        <v>760</v>
      </c>
      <c r="G305" s="52">
        <v>3</v>
      </c>
      <c r="H305" s="50">
        <v>2</v>
      </c>
      <c r="I305" s="50" t="str">
        <f t="shared" si="9"/>
        <v>SI-3-2</v>
      </c>
    </row>
    <row r="306" spans="1:9">
      <c r="A306" s="51" t="s">
        <v>756</v>
      </c>
      <c r="B306" s="51">
        <v>8</v>
      </c>
      <c r="D306" s="50" t="str">
        <f t="shared" si="8"/>
        <v>PS-8-0</v>
      </c>
      <c r="F306" s="52" t="s">
        <v>760</v>
      </c>
      <c r="G306" s="52">
        <v>3</v>
      </c>
      <c r="H306" s="50">
        <v>7</v>
      </c>
      <c r="I306" s="50" t="str">
        <f t="shared" si="9"/>
        <v>SI-3-7</v>
      </c>
    </row>
    <row r="307" spans="1:9">
      <c r="A307" s="51" t="s">
        <v>757</v>
      </c>
      <c r="B307" s="51">
        <v>1</v>
      </c>
      <c r="D307" s="50" t="str">
        <f t="shared" si="8"/>
        <v>RA-1-0</v>
      </c>
      <c r="F307" s="52" t="s">
        <v>760</v>
      </c>
      <c r="G307" s="52">
        <v>4</v>
      </c>
      <c r="I307" s="50" t="str">
        <f t="shared" si="9"/>
        <v>SI-4-0</v>
      </c>
    </row>
    <row r="308" spans="1:9">
      <c r="A308" s="51" t="s">
        <v>757</v>
      </c>
      <c r="B308" s="51">
        <v>2</v>
      </c>
      <c r="D308" s="50" t="str">
        <f t="shared" si="8"/>
        <v>RA-2-0</v>
      </c>
      <c r="F308" s="52" t="s">
        <v>760</v>
      </c>
      <c r="G308" s="52">
        <v>4</v>
      </c>
      <c r="H308" s="50">
        <v>1</v>
      </c>
      <c r="I308" s="50" t="str">
        <f t="shared" si="9"/>
        <v>SI-4-1</v>
      </c>
    </row>
    <row r="309" spans="1:9">
      <c r="A309" s="51" t="s">
        <v>757</v>
      </c>
      <c r="B309" s="51">
        <v>3</v>
      </c>
      <c r="D309" s="50" t="str">
        <f t="shared" si="8"/>
        <v>RA-3-0</v>
      </c>
      <c r="F309" s="52" t="s">
        <v>760</v>
      </c>
      <c r="G309" s="52">
        <v>4</v>
      </c>
      <c r="H309" s="50">
        <v>2</v>
      </c>
      <c r="I309" s="50" t="str">
        <f t="shared" si="9"/>
        <v>SI-4-2</v>
      </c>
    </row>
    <row r="310" spans="1:9">
      <c r="A310" s="51" t="s">
        <v>757</v>
      </c>
      <c r="B310" s="51">
        <v>5</v>
      </c>
      <c r="D310" s="50" t="str">
        <f t="shared" si="8"/>
        <v>RA-5-0</v>
      </c>
      <c r="F310" s="52" t="s">
        <v>760</v>
      </c>
      <c r="G310" s="52">
        <v>4</v>
      </c>
      <c r="H310" s="50">
        <v>4</v>
      </c>
      <c r="I310" s="50" t="str">
        <f t="shared" si="9"/>
        <v>SI-4-4</v>
      </c>
    </row>
    <row r="311" spans="1:9">
      <c r="A311" s="51" t="s">
        <v>757</v>
      </c>
      <c r="B311" s="51">
        <v>5</v>
      </c>
      <c r="C311" s="50">
        <v>1</v>
      </c>
      <c r="D311" s="50" t="str">
        <f t="shared" si="8"/>
        <v>RA-5-1</v>
      </c>
      <c r="F311" s="52" t="s">
        <v>760</v>
      </c>
      <c r="G311" s="52">
        <v>4</v>
      </c>
      <c r="H311" s="50">
        <v>5</v>
      </c>
      <c r="I311" s="50" t="str">
        <f t="shared" si="9"/>
        <v>SI-4-5</v>
      </c>
    </row>
    <row r="312" spans="1:9">
      <c r="A312" s="51" t="s">
        <v>757</v>
      </c>
      <c r="B312" s="51">
        <v>5</v>
      </c>
      <c r="C312" s="50">
        <v>2</v>
      </c>
      <c r="D312" s="50" t="str">
        <f t="shared" si="8"/>
        <v>RA-5-2</v>
      </c>
      <c r="F312" s="52" t="s">
        <v>760</v>
      </c>
      <c r="G312" s="52">
        <v>4</v>
      </c>
      <c r="H312" s="50">
        <v>14</v>
      </c>
      <c r="I312" s="50" t="str">
        <f t="shared" si="9"/>
        <v>SI-4-14</v>
      </c>
    </row>
    <row r="313" spans="1:9">
      <c r="A313" s="51" t="s">
        <v>757</v>
      </c>
      <c r="B313" s="51">
        <v>5</v>
      </c>
      <c r="C313" s="50">
        <v>3</v>
      </c>
      <c r="D313" s="50" t="str">
        <f t="shared" si="8"/>
        <v>RA-5-3</v>
      </c>
      <c r="F313" s="52" t="s">
        <v>760</v>
      </c>
      <c r="G313" s="52">
        <v>4</v>
      </c>
      <c r="H313" s="50">
        <v>16</v>
      </c>
      <c r="I313" s="50" t="str">
        <f t="shared" si="9"/>
        <v>SI-4-16</v>
      </c>
    </row>
    <row r="314" spans="1:9">
      <c r="A314" s="51" t="s">
        <v>757</v>
      </c>
      <c r="B314" s="51">
        <v>5</v>
      </c>
      <c r="C314" s="50">
        <v>4</v>
      </c>
      <c r="D314" s="50" t="str">
        <f t="shared" si="8"/>
        <v>RA-5-4</v>
      </c>
      <c r="F314" s="52" t="s">
        <v>760</v>
      </c>
      <c r="G314" s="52">
        <v>4</v>
      </c>
      <c r="H314" s="50">
        <v>23</v>
      </c>
      <c r="I314" s="50" t="str">
        <f t="shared" si="9"/>
        <v>SI-4-23</v>
      </c>
    </row>
    <row r="315" spans="1:9">
      <c r="A315" s="51" t="s">
        <v>757</v>
      </c>
      <c r="B315" s="51">
        <v>5</v>
      </c>
      <c r="C315" s="50">
        <v>5</v>
      </c>
      <c r="D315" s="50" t="str">
        <f t="shared" si="8"/>
        <v>RA-5-5</v>
      </c>
      <c r="F315" s="52" t="s">
        <v>760</v>
      </c>
      <c r="G315" s="52">
        <v>5</v>
      </c>
      <c r="I315" s="50" t="str">
        <f t="shared" si="9"/>
        <v>SI-5-0</v>
      </c>
    </row>
    <row r="316" spans="1:9">
      <c r="A316" s="51" t="s">
        <v>757</v>
      </c>
      <c r="B316" s="51">
        <v>5</v>
      </c>
      <c r="C316" s="50">
        <v>6</v>
      </c>
      <c r="D316" s="50" t="str">
        <f t="shared" si="8"/>
        <v>RA-5-6</v>
      </c>
      <c r="F316" s="52" t="s">
        <v>760</v>
      </c>
      <c r="G316" s="52">
        <v>6</v>
      </c>
      <c r="I316" s="50" t="str">
        <f t="shared" si="9"/>
        <v>SI-6-0</v>
      </c>
    </row>
    <row r="317" spans="1:9">
      <c r="A317" s="51" t="s">
        <v>757</v>
      </c>
      <c r="B317" s="51">
        <v>5</v>
      </c>
      <c r="C317" s="50">
        <v>8</v>
      </c>
      <c r="D317" s="50" t="str">
        <f t="shared" si="8"/>
        <v>RA-5-8</v>
      </c>
      <c r="F317" s="52" t="s">
        <v>760</v>
      </c>
      <c r="G317" s="52">
        <v>7</v>
      </c>
      <c r="I317" s="50" t="str">
        <f t="shared" si="9"/>
        <v>SI-7-0</v>
      </c>
    </row>
    <row r="318" spans="1:9">
      <c r="A318" s="51" t="s">
        <v>757</v>
      </c>
      <c r="B318" s="51">
        <v>5</v>
      </c>
      <c r="C318" s="50">
        <v>10</v>
      </c>
      <c r="D318" s="50" t="str">
        <f t="shared" si="8"/>
        <v>RA-5-10</v>
      </c>
      <c r="F318" s="52" t="s">
        <v>760</v>
      </c>
      <c r="G318" s="52">
        <v>7</v>
      </c>
      <c r="H318" s="50">
        <v>1</v>
      </c>
      <c r="I318" s="50" t="str">
        <f t="shared" si="9"/>
        <v>SI-7-1</v>
      </c>
    </row>
    <row r="319" spans="1:9">
      <c r="A319" s="51" t="s">
        <v>758</v>
      </c>
      <c r="B319" s="51">
        <v>1</v>
      </c>
      <c r="D319" s="50" t="str">
        <f t="shared" si="8"/>
        <v>SA-1-0</v>
      </c>
      <c r="F319" s="52" t="s">
        <v>760</v>
      </c>
      <c r="G319" s="52">
        <v>7</v>
      </c>
      <c r="H319" s="50">
        <v>7</v>
      </c>
      <c r="I319" s="50" t="str">
        <f t="shared" si="9"/>
        <v>SI-7-7</v>
      </c>
    </row>
    <row r="320" spans="1:9">
      <c r="A320" s="51" t="s">
        <v>758</v>
      </c>
      <c r="B320" s="51">
        <v>2</v>
      </c>
      <c r="D320" s="50" t="str">
        <f t="shared" si="8"/>
        <v>SA-2-0</v>
      </c>
      <c r="F320" s="52" t="s">
        <v>760</v>
      </c>
      <c r="G320" s="52">
        <v>8</v>
      </c>
      <c r="I320" s="50" t="str">
        <f t="shared" si="9"/>
        <v>SI-8-0</v>
      </c>
    </row>
    <row r="321" spans="1:9">
      <c r="A321" s="51" t="s">
        <v>758</v>
      </c>
      <c r="B321" s="51">
        <v>3</v>
      </c>
      <c r="D321" s="50" t="str">
        <f t="shared" si="8"/>
        <v>SA-3-0</v>
      </c>
      <c r="F321" s="52" t="s">
        <v>760</v>
      </c>
      <c r="G321" s="52">
        <v>8</v>
      </c>
      <c r="H321" s="50">
        <v>1</v>
      </c>
      <c r="I321" s="50" t="str">
        <f t="shared" si="9"/>
        <v>SI-8-1</v>
      </c>
    </row>
    <row r="322" spans="1:9">
      <c r="A322" s="51" t="s">
        <v>758</v>
      </c>
      <c r="B322" s="51">
        <v>4</v>
      </c>
      <c r="D322" s="50" t="str">
        <f t="shared" si="8"/>
        <v>SA-4-0</v>
      </c>
      <c r="F322" s="52" t="s">
        <v>760</v>
      </c>
      <c r="G322" s="52">
        <v>8</v>
      </c>
      <c r="H322" s="50">
        <v>2</v>
      </c>
      <c r="I322" s="50" t="str">
        <f t="shared" si="9"/>
        <v>SI-8-2</v>
      </c>
    </row>
    <row r="323" spans="1:9">
      <c r="A323" s="51" t="s">
        <v>758</v>
      </c>
      <c r="B323" s="51">
        <v>4</v>
      </c>
      <c r="C323" s="50">
        <v>1</v>
      </c>
      <c r="D323" s="50" t="str">
        <f t="shared" ref="D323:D386" si="10">CONCATENATE(A323,"-",B323,"-",IF(ISBLANK(C323),0,C323))</f>
        <v>SA-4-1</v>
      </c>
      <c r="F323" s="52" t="s">
        <v>760</v>
      </c>
      <c r="G323" s="52">
        <v>10</v>
      </c>
      <c r="I323" s="50" t="str">
        <f t="shared" ref="I323:I326" si="11">CONCATENATE(F323,"-",G323,"-",IF(ISBLANK(H323),0,H323))</f>
        <v>SI-10-0</v>
      </c>
    </row>
    <row r="324" spans="1:9">
      <c r="A324" s="51" t="s">
        <v>758</v>
      </c>
      <c r="B324" s="51">
        <v>4</v>
      </c>
      <c r="C324" s="50">
        <v>2</v>
      </c>
      <c r="D324" s="50" t="str">
        <f t="shared" si="10"/>
        <v>SA-4-2</v>
      </c>
      <c r="F324" s="52" t="s">
        <v>760</v>
      </c>
      <c r="G324" s="52">
        <v>11</v>
      </c>
      <c r="I324" s="50" t="str">
        <f t="shared" si="11"/>
        <v>SI-11-0</v>
      </c>
    </row>
    <row r="325" spans="1:9">
      <c r="A325" s="51" t="s">
        <v>758</v>
      </c>
      <c r="B325" s="51">
        <v>4</v>
      </c>
      <c r="C325" s="50">
        <v>8</v>
      </c>
      <c r="D325" s="50" t="str">
        <f t="shared" si="10"/>
        <v>SA-4-8</v>
      </c>
      <c r="F325" s="52" t="s">
        <v>760</v>
      </c>
      <c r="G325" s="52">
        <v>12</v>
      </c>
      <c r="I325" s="50" t="str">
        <f t="shared" si="11"/>
        <v>SI-12-0</v>
      </c>
    </row>
    <row r="326" spans="1:9">
      <c r="A326" s="51" t="s">
        <v>758</v>
      </c>
      <c r="B326" s="51">
        <v>4</v>
      </c>
      <c r="C326" s="50">
        <v>9</v>
      </c>
      <c r="D326" s="50" t="str">
        <f t="shared" si="10"/>
        <v>SA-4-9</v>
      </c>
      <c r="F326" s="52" t="s">
        <v>760</v>
      </c>
      <c r="G326" s="52">
        <v>16</v>
      </c>
      <c r="I326" s="50" t="str">
        <f t="shared" si="11"/>
        <v>SI-16-0</v>
      </c>
    </row>
    <row r="327" spans="1:9">
      <c r="A327" s="51" t="s">
        <v>758</v>
      </c>
      <c r="B327" s="51">
        <v>4</v>
      </c>
      <c r="C327" s="50">
        <v>10</v>
      </c>
      <c r="D327" s="50" t="str">
        <f t="shared" si="10"/>
        <v>SA-4-10</v>
      </c>
    </row>
    <row r="328" spans="1:9">
      <c r="A328" s="51" t="s">
        <v>758</v>
      </c>
      <c r="B328" s="51">
        <v>5</v>
      </c>
      <c r="D328" s="50" t="str">
        <f t="shared" si="10"/>
        <v>SA-5-0</v>
      </c>
    </row>
    <row r="329" spans="1:9">
      <c r="A329" s="51" t="s">
        <v>758</v>
      </c>
      <c r="B329" s="51">
        <v>8</v>
      </c>
      <c r="D329" s="50" t="str">
        <f t="shared" si="10"/>
        <v>SA-8-0</v>
      </c>
    </row>
    <row r="330" spans="1:9">
      <c r="A330" s="51" t="s">
        <v>758</v>
      </c>
      <c r="B330" s="51">
        <v>9</v>
      </c>
      <c r="D330" s="50" t="str">
        <f t="shared" si="10"/>
        <v>SA-9-0</v>
      </c>
    </row>
    <row r="331" spans="1:9">
      <c r="A331" s="51" t="s">
        <v>758</v>
      </c>
      <c r="B331" s="51">
        <v>9</v>
      </c>
      <c r="C331" s="50">
        <v>1</v>
      </c>
      <c r="D331" s="50" t="str">
        <f t="shared" si="10"/>
        <v>SA-9-1</v>
      </c>
    </row>
    <row r="332" spans="1:9">
      <c r="A332" s="51" t="s">
        <v>758</v>
      </c>
      <c r="B332" s="51">
        <v>9</v>
      </c>
      <c r="C332" s="50">
        <v>2</v>
      </c>
      <c r="D332" s="50" t="str">
        <f t="shared" si="10"/>
        <v>SA-9-2</v>
      </c>
    </row>
    <row r="333" spans="1:9">
      <c r="A333" s="51" t="s">
        <v>758</v>
      </c>
      <c r="B333" s="51">
        <v>9</v>
      </c>
      <c r="C333" s="50">
        <v>4</v>
      </c>
      <c r="D333" s="50" t="str">
        <f t="shared" si="10"/>
        <v>SA-9-4</v>
      </c>
    </row>
    <row r="334" spans="1:9">
      <c r="A334" s="51" t="s">
        <v>758</v>
      </c>
      <c r="B334" s="51">
        <v>9</v>
      </c>
      <c r="C334" s="50">
        <v>5</v>
      </c>
      <c r="D334" s="50" t="str">
        <f t="shared" si="10"/>
        <v>SA-9-5</v>
      </c>
    </row>
    <row r="335" spans="1:9">
      <c r="A335" s="51" t="s">
        <v>758</v>
      </c>
      <c r="B335" s="51">
        <v>10</v>
      </c>
      <c r="D335" s="50" t="str">
        <f t="shared" si="10"/>
        <v>SA-10-0</v>
      </c>
    </row>
    <row r="336" spans="1:9">
      <c r="A336" s="51" t="s">
        <v>758</v>
      </c>
      <c r="B336" s="51">
        <v>10</v>
      </c>
      <c r="C336" s="50">
        <v>1</v>
      </c>
      <c r="D336" s="50" t="str">
        <f t="shared" si="10"/>
        <v>SA-10-1</v>
      </c>
    </row>
    <row r="337" spans="1:4">
      <c r="A337" s="51" t="s">
        <v>758</v>
      </c>
      <c r="B337" s="51">
        <v>11</v>
      </c>
      <c r="D337" s="50" t="str">
        <f t="shared" si="10"/>
        <v>SA-11-0</v>
      </c>
    </row>
    <row r="338" spans="1:4">
      <c r="A338" s="51" t="s">
        <v>758</v>
      </c>
      <c r="B338" s="51">
        <v>11</v>
      </c>
      <c r="C338" s="50">
        <v>1</v>
      </c>
      <c r="D338" s="50" t="str">
        <f t="shared" si="10"/>
        <v>SA-11-1</v>
      </c>
    </row>
    <row r="339" spans="1:4">
      <c r="A339" s="51" t="s">
        <v>758</v>
      </c>
      <c r="B339" s="51">
        <v>11</v>
      </c>
      <c r="C339" s="50">
        <v>2</v>
      </c>
      <c r="D339" s="50" t="str">
        <f t="shared" si="10"/>
        <v>SA-11-2</v>
      </c>
    </row>
    <row r="340" spans="1:4">
      <c r="A340" s="51" t="s">
        <v>758</v>
      </c>
      <c r="B340" s="51">
        <v>11</v>
      </c>
      <c r="C340" s="50">
        <v>8</v>
      </c>
      <c r="D340" s="50" t="str">
        <f t="shared" si="10"/>
        <v>SA-11-8</v>
      </c>
    </row>
    <row r="341" spans="1:4">
      <c r="A341" s="51" t="s">
        <v>758</v>
      </c>
      <c r="B341" s="51">
        <v>12</v>
      </c>
      <c r="D341" s="50" t="str">
        <f t="shared" si="10"/>
        <v>SA-12-0</v>
      </c>
    </row>
    <row r="342" spans="1:4">
      <c r="A342" s="51" t="s">
        <v>758</v>
      </c>
      <c r="B342" s="51">
        <v>15</v>
      </c>
      <c r="D342" s="50" t="str">
        <f t="shared" si="10"/>
        <v>SA-15-0</v>
      </c>
    </row>
    <row r="343" spans="1:4">
      <c r="A343" s="51" t="s">
        <v>758</v>
      </c>
      <c r="B343" s="51">
        <v>16</v>
      </c>
      <c r="D343" s="50" t="str">
        <f t="shared" si="10"/>
        <v>SA-16-0</v>
      </c>
    </row>
    <row r="344" spans="1:4">
      <c r="A344" s="51" t="s">
        <v>758</v>
      </c>
      <c r="B344" s="51">
        <v>17</v>
      </c>
      <c r="D344" s="50" t="str">
        <f t="shared" si="10"/>
        <v>SA-17-0</v>
      </c>
    </row>
    <row r="345" spans="1:4">
      <c r="A345" s="51" t="s">
        <v>759</v>
      </c>
      <c r="B345" s="51">
        <v>1</v>
      </c>
      <c r="D345" s="50" t="str">
        <f t="shared" si="10"/>
        <v>SC-1-0</v>
      </c>
    </row>
    <row r="346" spans="1:4">
      <c r="A346" s="51" t="s">
        <v>759</v>
      </c>
      <c r="B346" s="51">
        <v>2</v>
      </c>
      <c r="D346" s="50" t="str">
        <f t="shared" si="10"/>
        <v>SC-2-0</v>
      </c>
    </row>
    <row r="347" spans="1:4">
      <c r="A347" s="51" t="s">
        <v>759</v>
      </c>
      <c r="B347" s="51">
        <v>3</v>
      </c>
      <c r="D347" s="50" t="str">
        <f t="shared" si="10"/>
        <v>SC-3-0</v>
      </c>
    </row>
    <row r="348" spans="1:4">
      <c r="A348" s="51" t="s">
        <v>759</v>
      </c>
      <c r="B348" s="51">
        <v>4</v>
      </c>
      <c r="D348" s="50" t="str">
        <f t="shared" si="10"/>
        <v>SC-4-0</v>
      </c>
    </row>
    <row r="349" spans="1:4">
      <c r="A349" s="51" t="s">
        <v>759</v>
      </c>
      <c r="B349" s="51">
        <v>5</v>
      </c>
      <c r="D349" s="50" t="str">
        <f t="shared" si="10"/>
        <v>SC-5-0</v>
      </c>
    </row>
    <row r="350" spans="1:4">
      <c r="A350" s="51" t="s">
        <v>759</v>
      </c>
      <c r="B350" s="51">
        <v>6</v>
      </c>
      <c r="D350" s="50" t="str">
        <f t="shared" si="10"/>
        <v>SC-6-0</v>
      </c>
    </row>
    <row r="351" spans="1:4">
      <c r="A351" s="51" t="s">
        <v>759</v>
      </c>
      <c r="B351" s="51">
        <v>7</v>
      </c>
      <c r="D351" s="50" t="str">
        <f t="shared" si="10"/>
        <v>SC-7-0</v>
      </c>
    </row>
    <row r="352" spans="1:4">
      <c r="A352" s="51" t="s">
        <v>759</v>
      </c>
      <c r="B352" s="51">
        <v>7</v>
      </c>
      <c r="C352" s="50">
        <v>3</v>
      </c>
      <c r="D352" s="50" t="str">
        <f t="shared" si="10"/>
        <v>SC-7-3</v>
      </c>
    </row>
    <row r="353" spans="1:4">
      <c r="A353" s="51" t="s">
        <v>759</v>
      </c>
      <c r="B353" s="51">
        <v>7</v>
      </c>
      <c r="C353" s="50">
        <v>4</v>
      </c>
      <c r="D353" s="50" t="str">
        <f t="shared" si="10"/>
        <v>SC-7-4</v>
      </c>
    </row>
    <row r="354" spans="1:4">
      <c r="A354" s="51" t="s">
        <v>759</v>
      </c>
      <c r="B354" s="51">
        <v>7</v>
      </c>
      <c r="C354" s="50">
        <v>5</v>
      </c>
      <c r="D354" s="50" t="str">
        <f t="shared" si="10"/>
        <v>SC-7-5</v>
      </c>
    </row>
    <row r="355" spans="1:4">
      <c r="A355" s="51" t="s">
        <v>759</v>
      </c>
      <c r="B355" s="51">
        <v>7</v>
      </c>
      <c r="C355" s="50">
        <v>7</v>
      </c>
      <c r="D355" s="50" t="str">
        <f t="shared" si="10"/>
        <v>SC-7-7</v>
      </c>
    </row>
    <row r="356" spans="1:4">
      <c r="A356" s="51" t="s">
        <v>759</v>
      </c>
      <c r="B356" s="51">
        <v>7</v>
      </c>
      <c r="C356" s="50">
        <v>8</v>
      </c>
      <c r="D356" s="50" t="str">
        <f t="shared" si="10"/>
        <v>SC-7-8</v>
      </c>
    </row>
    <row r="357" spans="1:4">
      <c r="A357" s="51" t="s">
        <v>759</v>
      </c>
      <c r="B357" s="51">
        <v>7</v>
      </c>
      <c r="C357" s="50">
        <v>10</v>
      </c>
      <c r="D357" s="50" t="str">
        <f t="shared" si="10"/>
        <v>SC-7-10</v>
      </c>
    </row>
    <row r="358" spans="1:4">
      <c r="A358" s="51" t="s">
        <v>759</v>
      </c>
      <c r="B358" s="51">
        <v>7</v>
      </c>
      <c r="C358" s="50">
        <v>12</v>
      </c>
      <c r="D358" s="50" t="str">
        <f t="shared" si="10"/>
        <v>SC-7-12</v>
      </c>
    </row>
    <row r="359" spans="1:4">
      <c r="A359" s="51" t="s">
        <v>759</v>
      </c>
      <c r="B359" s="51">
        <v>7</v>
      </c>
      <c r="C359" s="50">
        <v>13</v>
      </c>
      <c r="D359" s="50" t="str">
        <f t="shared" si="10"/>
        <v>SC-7-13</v>
      </c>
    </row>
    <row r="360" spans="1:4">
      <c r="A360" s="51" t="s">
        <v>759</v>
      </c>
      <c r="B360" s="51">
        <v>7</v>
      </c>
      <c r="C360" s="50">
        <v>18</v>
      </c>
      <c r="D360" s="50" t="str">
        <f t="shared" si="10"/>
        <v>SC-7-18</v>
      </c>
    </row>
    <row r="361" spans="1:4">
      <c r="A361" s="51" t="s">
        <v>759</v>
      </c>
      <c r="B361" s="51">
        <v>7</v>
      </c>
      <c r="C361" s="50">
        <v>20</v>
      </c>
      <c r="D361" s="50" t="str">
        <f t="shared" si="10"/>
        <v>SC-7-20</v>
      </c>
    </row>
    <row r="362" spans="1:4">
      <c r="A362" s="51" t="s">
        <v>759</v>
      </c>
      <c r="B362" s="51">
        <v>7</v>
      </c>
      <c r="C362" s="50">
        <v>21</v>
      </c>
      <c r="D362" s="50" t="str">
        <f t="shared" si="10"/>
        <v>SC-7-21</v>
      </c>
    </row>
    <row r="363" spans="1:4">
      <c r="A363" s="51" t="s">
        <v>759</v>
      </c>
      <c r="B363" s="51">
        <v>8</v>
      </c>
      <c r="D363" s="50" t="str">
        <f t="shared" si="10"/>
        <v>SC-8-0</v>
      </c>
    </row>
    <row r="364" spans="1:4">
      <c r="A364" s="51" t="s">
        <v>759</v>
      </c>
      <c r="B364" s="51">
        <v>8</v>
      </c>
      <c r="C364" s="50">
        <v>1</v>
      </c>
      <c r="D364" s="50" t="str">
        <f t="shared" si="10"/>
        <v>SC-8-1</v>
      </c>
    </row>
    <row r="365" spans="1:4">
      <c r="A365" s="51" t="s">
        <v>759</v>
      </c>
      <c r="B365" s="51">
        <v>10</v>
      </c>
      <c r="D365" s="50" t="str">
        <f t="shared" si="10"/>
        <v>SC-10-0</v>
      </c>
    </row>
    <row r="366" spans="1:4">
      <c r="A366" s="51" t="s">
        <v>759</v>
      </c>
      <c r="B366" s="51">
        <v>12</v>
      </c>
      <c r="D366" s="50" t="str">
        <f t="shared" si="10"/>
        <v>SC-12-0</v>
      </c>
    </row>
    <row r="367" spans="1:4">
      <c r="A367" s="51" t="s">
        <v>759</v>
      </c>
      <c r="B367" s="51">
        <v>12</v>
      </c>
      <c r="C367" s="50">
        <v>1</v>
      </c>
      <c r="D367" s="50" t="str">
        <f t="shared" si="10"/>
        <v>SC-12-1</v>
      </c>
    </row>
    <row r="368" spans="1:4">
      <c r="A368" s="51" t="s">
        <v>759</v>
      </c>
      <c r="B368" s="51">
        <v>12</v>
      </c>
      <c r="C368" s="50">
        <v>2</v>
      </c>
      <c r="D368" s="50" t="str">
        <f t="shared" si="10"/>
        <v>SC-12-2</v>
      </c>
    </row>
    <row r="369" spans="1:4">
      <c r="A369" s="51" t="s">
        <v>759</v>
      </c>
      <c r="B369" s="51">
        <v>12</v>
      </c>
      <c r="C369" s="50">
        <v>3</v>
      </c>
      <c r="D369" s="50" t="str">
        <f t="shared" si="10"/>
        <v>SC-12-3</v>
      </c>
    </row>
    <row r="370" spans="1:4">
      <c r="A370" s="51" t="s">
        <v>759</v>
      </c>
      <c r="B370" s="51">
        <v>13</v>
      </c>
      <c r="D370" s="50" t="str">
        <f t="shared" si="10"/>
        <v>SC-13-0</v>
      </c>
    </row>
    <row r="371" spans="1:4">
      <c r="A371" s="51" t="s">
        <v>759</v>
      </c>
      <c r="B371" s="51">
        <v>15</v>
      </c>
      <c r="D371" s="50" t="str">
        <f t="shared" si="10"/>
        <v>SC-15-0</v>
      </c>
    </row>
    <row r="372" spans="1:4">
      <c r="A372" s="51" t="s">
        <v>759</v>
      </c>
      <c r="B372" s="51">
        <v>17</v>
      </c>
      <c r="D372" s="50" t="str">
        <f t="shared" si="10"/>
        <v>SC-17-0</v>
      </c>
    </row>
    <row r="373" spans="1:4">
      <c r="A373" s="51" t="s">
        <v>759</v>
      </c>
      <c r="B373" s="51">
        <v>18</v>
      </c>
      <c r="D373" s="50" t="str">
        <f t="shared" si="10"/>
        <v>SC-18-0</v>
      </c>
    </row>
    <row r="374" spans="1:4">
      <c r="A374" s="51" t="s">
        <v>759</v>
      </c>
      <c r="B374" s="51">
        <v>19</v>
      </c>
      <c r="D374" s="50" t="str">
        <f t="shared" si="10"/>
        <v>SC-19-0</v>
      </c>
    </row>
    <row r="375" spans="1:4">
      <c r="A375" s="51" t="s">
        <v>759</v>
      </c>
      <c r="B375" s="51">
        <v>20</v>
      </c>
      <c r="D375" s="50" t="str">
        <f t="shared" si="10"/>
        <v>SC-20-0</v>
      </c>
    </row>
    <row r="376" spans="1:4">
      <c r="A376" s="51" t="s">
        <v>759</v>
      </c>
      <c r="B376" s="51">
        <v>21</v>
      </c>
      <c r="D376" s="50" t="str">
        <f t="shared" si="10"/>
        <v>SC-21-0</v>
      </c>
    </row>
    <row r="377" spans="1:4">
      <c r="A377" s="51" t="s">
        <v>759</v>
      </c>
      <c r="B377" s="51">
        <v>22</v>
      </c>
      <c r="D377" s="50" t="str">
        <f t="shared" si="10"/>
        <v>SC-22-0</v>
      </c>
    </row>
    <row r="378" spans="1:4">
      <c r="A378" s="51" t="s">
        <v>759</v>
      </c>
      <c r="B378" s="51">
        <v>23</v>
      </c>
      <c r="D378" s="50" t="str">
        <f t="shared" si="10"/>
        <v>SC-23-0</v>
      </c>
    </row>
    <row r="379" spans="1:4">
      <c r="A379" s="51" t="s">
        <v>759</v>
      </c>
      <c r="B379" s="51">
        <v>23</v>
      </c>
      <c r="C379" s="50">
        <v>1</v>
      </c>
      <c r="D379" s="50" t="str">
        <f t="shared" si="10"/>
        <v>SC-23-1</v>
      </c>
    </row>
    <row r="380" spans="1:4">
      <c r="A380" s="51" t="s">
        <v>759</v>
      </c>
      <c r="B380" s="51">
        <v>24</v>
      </c>
      <c r="D380" s="50" t="str">
        <f t="shared" si="10"/>
        <v>SC-24-0</v>
      </c>
    </row>
    <row r="381" spans="1:4">
      <c r="A381" s="51" t="s">
        <v>759</v>
      </c>
      <c r="B381" s="51">
        <v>28</v>
      </c>
      <c r="D381" s="50" t="str">
        <f t="shared" si="10"/>
        <v>SC-28-0</v>
      </c>
    </row>
    <row r="382" spans="1:4">
      <c r="A382" s="51" t="s">
        <v>759</v>
      </c>
      <c r="B382" s="51">
        <v>28</v>
      </c>
      <c r="C382" s="50">
        <v>1</v>
      </c>
      <c r="D382" s="50" t="str">
        <f t="shared" si="10"/>
        <v>SC-28-1</v>
      </c>
    </row>
    <row r="383" spans="1:4">
      <c r="A383" s="51" t="s">
        <v>759</v>
      </c>
      <c r="B383" s="51">
        <v>39</v>
      </c>
      <c r="D383" s="50" t="str">
        <f t="shared" si="10"/>
        <v>SC-39-0</v>
      </c>
    </row>
    <row r="384" spans="1:4">
      <c r="A384" s="51" t="s">
        <v>760</v>
      </c>
      <c r="B384" s="51">
        <v>1</v>
      </c>
      <c r="D384" s="50" t="str">
        <f t="shared" si="10"/>
        <v>SI-1-0</v>
      </c>
    </row>
    <row r="385" spans="1:4">
      <c r="A385" s="51" t="s">
        <v>760</v>
      </c>
      <c r="B385" s="51">
        <v>2</v>
      </c>
      <c r="D385" s="50" t="str">
        <f t="shared" si="10"/>
        <v>SI-2-0</v>
      </c>
    </row>
    <row r="386" spans="1:4">
      <c r="A386" s="51" t="s">
        <v>760</v>
      </c>
      <c r="B386" s="51">
        <v>2</v>
      </c>
      <c r="C386" s="50">
        <v>1</v>
      </c>
      <c r="D386" s="50" t="str">
        <f t="shared" si="10"/>
        <v>SI-2-1</v>
      </c>
    </row>
    <row r="387" spans="1:4">
      <c r="A387" s="51" t="s">
        <v>760</v>
      </c>
      <c r="B387" s="51">
        <v>2</v>
      </c>
      <c r="C387" s="50">
        <v>2</v>
      </c>
      <c r="D387" s="50" t="str">
        <f t="shared" ref="D387:D422" si="12">CONCATENATE(A387,"-",B387,"-",IF(ISBLANK(C387),0,C387))</f>
        <v>SI-2-2</v>
      </c>
    </row>
    <row r="388" spans="1:4">
      <c r="A388" s="51" t="s">
        <v>760</v>
      </c>
      <c r="B388" s="51">
        <v>2</v>
      </c>
      <c r="C388" s="50">
        <v>3</v>
      </c>
      <c r="D388" s="50" t="str">
        <f t="shared" si="12"/>
        <v>SI-2-3</v>
      </c>
    </row>
    <row r="389" spans="1:4">
      <c r="A389" s="51" t="s">
        <v>760</v>
      </c>
      <c r="B389" s="51">
        <v>3</v>
      </c>
      <c r="D389" s="50" t="str">
        <f t="shared" si="12"/>
        <v>SI-3-0</v>
      </c>
    </row>
    <row r="390" spans="1:4">
      <c r="A390" s="51" t="s">
        <v>760</v>
      </c>
      <c r="B390" s="51">
        <v>3</v>
      </c>
      <c r="C390" s="50">
        <v>1</v>
      </c>
      <c r="D390" s="50" t="str">
        <f t="shared" si="12"/>
        <v>SI-3-1</v>
      </c>
    </row>
    <row r="391" spans="1:4">
      <c r="A391" s="51" t="s">
        <v>760</v>
      </c>
      <c r="B391" s="51">
        <v>3</v>
      </c>
      <c r="C391" s="50">
        <v>2</v>
      </c>
      <c r="D391" s="50" t="str">
        <f t="shared" si="12"/>
        <v>SI-3-2</v>
      </c>
    </row>
    <row r="392" spans="1:4">
      <c r="A392" s="51" t="s">
        <v>760</v>
      </c>
      <c r="B392" s="51">
        <v>3</v>
      </c>
      <c r="C392" s="50">
        <v>7</v>
      </c>
      <c r="D392" s="50" t="str">
        <f t="shared" si="12"/>
        <v>SI-3-7</v>
      </c>
    </row>
    <row r="393" spans="1:4">
      <c r="A393" s="51" t="s">
        <v>760</v>
      </c>
      <c r="B393" s="51">
        <v>4</v>
      </c>
      <c r="D393" s="50" t="str">
        <f t="shared" si="12"/>
        <v>SI-4-0</v>
      </c>
    </row>
    <row r="394" spans="1:4">
      <c r="A394" s="51" t="s">
        <v>760</v>
      </c>
      <c r="B394" s="51">
        <v>4</v>
      </c>
      <c r="C394" s="50">
        <v>1</v>
      </c>
      <c r="D394" s="50" t="str">
        <f t="shared" si="12"/>
        <v>SI-4-1</v>
      </c>
    </row>
    <row r="395" spans="1:4">
      <c r="A395" s="51" t="s">
        <v>760</v>
      </c>
      <c r="B395" s="51">
        <v>4</v>
      </c>
      <c r="C395" s="50">
        <v>2</v>
      </c>
      <c r="D395" s="50" t="str">
        <f t="shared" si="12"/>
        <v>SI-4-2</v>
      </c>
    </row>
    <row r="396" spans="1:4">
      <c r="A396" s="51" t="s">
        <v>760</v>
      </c>
      <c r="B396" s="51">
        <v>4</v>
      </c>
      <c r="C396" s="50">
        <v>4</v>
      </c>
      <c r="D396" s="50" t="str">
        <f t="shared" si="12"/>
        <v>SI-4-4</v>
      </c>
    </row>
    <row r="397" spans="1:4">
      <c r="A397" s="51" t="s">
        <v>760</v>
      </c>
      <c r="B397" s="51">
        <v>4</v>
      </c>
      <c r="C397" s="50">
        <v>5</v>
      </c>
      <c r="D397" s="50" t="str">
        <f t="shared" si="12"/>
        <v>SI-4-5</v>
      </c>
    </row>
    <row r="398" spans="1:4">
      <c r="A398" s="51" t="s">
        <v>760</v>
      </c>
      <c r="B398" s="51">
        <v>4</v>
      </c>
      <c r="C398" s="50">
        <v>11</v>
      </c>
      <c r="D398" s="50" t="str">
        <f t="shared" si="12"/>
        <v>SI-4-11</v>
      </c>
    </row>
    <row r="399" spans="1:4">
      <c r="A399" s="51" t="s">
        <v>760</v>
      </c>
      <c r="B399" s="51">
        <v>4</v>
      </c>
      <c r="C399" s="50">
        <v>14</v>
      </c>
      <c r="D399" s="50" t="str">
        <f t="shared" si="12"/>
        <v>SI-4-14</v>
      </c>
    </row>
    <row r="400" spans="1:4">
      <c r="A400" s="51" t="s">
        <v>760</v>
      </c>
      <c r="B400" s="51">
        <v>4</v>
      </c>
      <c r="C400" s="50">
        <v>16</v>
      </c>
      <c r="D400" s="50" t="str">
        <f t="shared" si="12"/>
        <v>SI-4-16</v>
      </c>
    </row>
    <row r="401" spans="1:4">
      <c r="A401" s="51" t="s">
        <v>760</v>
      </c>
      <c r="B401" s="51">
        <v>4</v>
      </c>
      <c r="C401" s="50">
        <v>18</v>
      </c>
      <c r="D401" s="50" t="str">
        <f t="shared" si="12"/>
        <v>SI-4-18</v>
      </c>
    </row>
    <row r="402" spans="1:4">
      <c r="A402" s="51" t="s">
        <v>760</v>
      </c>
      <c r="B402" s="51">
        <v>4</v>
      </c>
      <c r="C402" s="50">
        <v>19</v>
      </c>
      <c r="D402" s="50" t="str">
        <f t="shared" si="12"/>
        <v>SI-4-19</v>
      </c>
    </row>
    <row r="403" spans="1:4">
      <c r="A403" s="51" t="s">
        <v>760</v>
      </c>
      <c r="B403" s="51">
        <v>4</v>
      </c>
      <c r="C403" s="50">
        <v>20</v>
      </c>
      <c r="D403" s="50" t="str">
        <f t="shared" si="12"/>
        <v>SI-4-20</v>
      </c>
    </row>
    <row r="404" spans="1:4">
      <c r="A404" s="51" t="s">
        <v>760</v>
      </c>
      <c r="B404" s="51">
        <v>4</v>
      </c>
      <c r="C404" s="50">
        <v>22</v>
      </c>
      <c r="D404" s="50" t="str">
        <f t="shared" si="12"/>
        <v>SI-4-22</v>
      </c>
    </row>
    <row r="405" spans="1:4">
      <c r="A405" s="51" t="s">
        <v>760</v>
      </c>
      <c r="B405" s="51">
        <v>4</v>
      </c>
      <c r="C405" s="50">
        <v>23</v>
      </c>
      <c r="D405" s="50" t="str">
        <f t="shared" si="12"/>
        <v>SI-4-23</v>
      </c>
    </row>
    <row r="406" spans="1:4">
      <c r="A406" s="51" t="s">
        <v>760</v>
      </c>
      <c r="B406" s="51">
        <v>4</v>
      </c>
      <c r="C406" s="50">
        <v>24</v>
      </c>
      <c r="D406" s="50" t="str">
        <f t="shared" si="12"/>
        <v>SI-4-24</v>
      </c>
    </row>
    <row r="407" spans="1:4">
      <c r="A407" s="51" t="s">
        <v>760</v>
      </c>
      <c r="B407" s="51">
        <v>5</v>
      </c>
      <c r="D407" s="50" t="str">
        <f t="shared" si="12"/>
        <v>SI-5-0</v>
      </c>
    </row>
    <row r="408" spans="1:4">
      <c r="A408" s="51" t="s">
        <v>760</v>
      </c>
      <c r="B408" s="51">
        <v>5</v>
      </c>
      <c r="C408" s="50">
        <v>1</v>
      </c>
      <c r="D408" s="50" t="str">
        <f t="shared" si="12"/>
        <v>SI-5-1</v>
      </c>
    </row>
    <row r="409" spans="1:4">
      <c r="A409" s="51" t="s">
        <v>760</v>
      </c>
      <c r="B409" s="51">
        <v>6</v>
      </c>
      <c r="D409" s="50" t="str">
        <f t="shared" si="12"/>
        <v>SI-6-0</v>
      </c>
    </row>
    <row r="410" spans="1:4">
      <c r="A410" s="51" t="s">
        <v>760</v>
      </c>
      <c r="B410" s="51">
        <v>7</v>
      </c>
      <c r="D410" s="50" t="str">
        <f t="shared" si="12"/>
        <v>SI-7-0</v>
      </c>
    </row>
    <row r="411" spans="1:4">
      <c r="A411" s="51" t="s">
        <v>760</v>
      </c>
      <c r="B411" s="51">
        <v>7</v>
      </c>
      <c r="C411" s="50">
        <v>1</v>
      </c>
      <c r="D411" s="50" t="str">
        <f t="shared" si="12"/>
        <v>SI-7-1</v>
      </c>
    </row>
    <row r="412" spans="1:4">
      <c r="A412" s="51" t="s">
        <v>760</v>
      </c>
      <c r="B412" s="51">
        <v>7</v>
      </c>
      <c r="C412" s="50">
        <v>2</v>
      </c>
      <c r="D412" s="50" t="str">
        <f t="shared" si="12"/>
        <v>SI-7-2</v>
      </c>
    </row>
    <row r="413" spans="1:4">
      <c r="A413" s="51" t="s">
        <v>760</v>
      </c>
      <c r="B413" s="51">
        <v>7</v>
      </c>
      <c r="C413" s="50">
        <v>5</v>
      </c>
      <c r="D413" s="50" t="str">
        <f t="shared" si="12"/>
        <v>SI-7-5</v>
      </c>
    </row>
    <row r="414" spans="1:4">
      <c r="A414" s="51" t="s">
        <v>760</v>
      </c>
      <c r="B414" s="51">
        <v>7</v>
      </c>
      <c r="C414" s="50">
        <v>7</v>
      </c>
      <c r="D414" s="50" t="str">
        <f t="shared" si="12"/>
        <v>SI-7-7</v>
      </c>
    </row>
    <row r="415" spans="1:4">
      <c r="A415" s="51" t="s">
        <v>760</v>
      </c>
      <c r="B415" s="51">
        <v>7</v>
      </c>
      <c r="C415" s="50">
        <v>14</v>
      </c>
      <c r="D415" s="50" t="str">
        <f t="shared" si="12"/>
        <v>SI-7-14</v>
      </c>
    </row>
    <row r="416" spans="1:4">
      <c r="A416" s="51" t="s">
        <v>760</v>
      </c>
      <c r="B416" s="51">
        <v>8</v>
      </c>
      <c r="D416" s="50" t="str">
        <f t="shared" si="12"/>
        <v>SI-8-0</v>
      </c>
    </row>
    <row r="417" spans="1:4">
      <c r="A417" s="51" t="s">
        <v>760</v>
      </c>
      <c r="B417" s="51">
        <v>8</v>
      </c>
      <c r="C417" s="50">
        <v>1</v>
      </c>
      <c r="D417" s="50" t="str">
        <f t="shared" si="12"/>
        <v>SI-8-1</v>
      </c>
    </row>
    <row r="418" spans="1:4">
      <c r="A418" s="51" t="s">
        <v>760</v>
      </c>
      <c r="B418" s="51">
        <v>8</v>
      </c>
      <c r="C418" s="50">
        <v>2</v>
      </c>
      <c r="D418" s="50" t="str">
        <f t="shared" si="12"/>
        <v>SI-8-2</v>
      </c>
    </row>
    <row r="419" spans="1:4">
      <c r="A419" s="51" t="s">
        <v>760</v>
      </c>
      <c r="B419" s="51">
        <v>10</v>
      </c>
      <c r="D419" s="50" t="str">
        <f t="shared" si="12"/>
        <v>SI-10-0</v>
      </c>
    </row>
    <row r="420" spans="1:4">
      <c r="A420" s="51" t="s">
        <v>760</v>
      </c>
      <c r="B420" s="51">
        <v>11</v>
      </c>
      <c r="D420" s="50" t="str">
        <f t="shared" si="12"/>
        <v>SI-11-0</v>
      </c>
    </row>
    <row r="421" spans="1:4">
      <c r="A421" s="51" t="s">
        <v>760</v>
      </c>
      <c r="B421" s="51">
        <v>12</v>
      </c>
      <c r="D421" s="50" t="str">
        <f t="shared" si="12"/>
        <v>SI-12-0</v>
      </c>
    </row>
    <row r="422" spans="1:4">
      <c r="A422" s="51" t="s">
        <v>760</v>
      </c>
      <c r="B422" s="51">
        <v>16</v>
      </c>
      <c r="D422" s="50" t="str">
        <f t="shared" si="12"/>
        <v>SI-16-0</v>
      </c>
    </row>
  </sheetData>
  <mergeCells count="1">
    <mergeCell ref="K2:T22"/>
  </mergeCells>
  <pageMargins left="0.7" right="0.7" top="0.75" bottom="0.75" header="0.3" footer="0.3"/>
  <pageSetup orientation="portrait" horizontalDpi="0" verticalDpi="0"/>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BCB03E-7BF1-4845-A902-7E7FFEB9F4DB}">
  <dimension ref="A1:B19"/>
  <sheetViews>
    <sheetView workbookViewId="0">
      <selection activeCell="A2" sqref="A2:A19"/>
    </sheetView>
  </sheetViews>
  <sheetFormatPr baseColWidth="10" defaultRowHeight="15"/>
  <cols>
    <col min="2" max="2" width="32.5" bestFit="1" customWidth="1"/>
  </cols>
  <sheetData>
    <row r="1" spans="1:2">
      <c r="A1" s="6" t="s">
        <v>220</v>
      </c>
      <c r="B1" s="6" t="s">
        <v>221</v>
      </c>
    </row>
    <row r="2" spans="1:2">
      <c r="A2" s="9" t="s">
        <v>744</v>
      </c>
      <c r="B2" t="s">
        <v>577</v>
      </c>
    </row>
    <row r="3" spans="1:2">
      <c r="A3" s="9" t="s">
        <v>746</v>
      </c>
      <c r="B3" t="s">
        <v>578</v>
      </c>
    </row>
    <row r="4" spans="1:2">
      <c r="A4" s="9" t="s">
        <v>745</v>
      </c>
      <c r="B4" t="s">
        <v>579</v>
      </c>
    </row>
    <row r="5" spans="1:2">
      <c r="A5" s="9" t="s">
        <v>748</v>
      </c>
      <c r="B5" t="s">
        <v>580</v>
      </c>
    </row>
    <row r="6" spans="1:2">
      <c r="A6" s="9" t="s">
        <v>749</v>
      </c>
      <c r="B6" t="s">
        <v>581</v>
      </c>
    </row>
    <row r="7" spans="1:2">
      <c r="A7" s="9" t="s">
        <v>750</v>
      </c>
      <c r="B7" t="s">
        <v>582</v>
      </c>
    </row>
    <row r="8" spans="1:2">
      <c r="A8" s="9" t="s">
        <v>751</v>
      </c>
      <c r="B8" t="s">
        <v>583</v>
      </c>
    </row>
    <row r="9" spans="1:2">
      <c r="A9" s="9" t="s">
        <v>752</v>
      </c>
      <c r="B9" t="s">
        <v>584</v>
      </c>
    </row>
    <row r="10" spans="1:2">
      <c r="A10" s="9" t="s">
        <v>753</v>
      </c>
      <c r="B10" t="s">
        <v>585</v>
      </c>
    </row>
    <row r="11" spans="1:2">
      <c r="A11" s="9" t="s">
        <v>756</v>
      </c>
      <c r="B11" t="s">
        <v>586</v>
      </c>
    </row>
    <row r="12" spans="1:2">
      <c r="A12" s="9" t="s">
        <v>754</v>
      </c>
      <c r="B12" t="s">
        <v>587</v>
      </c>
    </row>
    <row r="13" spans="1:2">
      <c r="A13" s="9" t="s">
        <v>755</v>
      </c>
      <c r="B13" t="s">
        <v>588</v>
      </c>
    </row>
    <row r="14" spans="1:2">
      <c r="A14" s="9" t="s">
        <v>761</v>
      </c>
      <c r="B14" t="s">
        <v>589</v>
      </c>
    </row>
    <row r="15" spans="1:2">
      <c r="A15" s="9" t="s">
        <v>757</v>
      </c>
      <c r="B15" t="s">
        <v>590</v>
      </c>
    </row>
    <row r="16" spans="1:2">
      <c r="A16" s="9" t="s">
        <v>747</v>
      </c>
      <c r="B16" t="s">
        <v>591</v>
      </c>
    </row>
    <row r="17" spans="1:2">
      <c r="A17" s="9" t="s">
        <v>759</v>
      </c>
      <c r="B17" t="s">
        <v>592</v>
      </c>
    </row>
    <row r="18" spans="1:2">
      <c r="A18" s="9" t="s">
        <v>760</v>
      </c>
      <c r="B18" t="s">
        <v>593</v>
      </c>
    </row>
    <row r="19" spans="1:2">
      <c r="A19" s="9" t="s">
        <v>758</v>
      </c>
      <c r="B19" t="s">
        <v>594</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EDB910-C289-C04B-833C-62DC32B71839}">
  <dimension ref="A1:G176"/>
  <sheetViews>
    <sheetView topLeftCell="A146" workbookViewId="0">
      <selection activeCell="B182" sqref="B182"/>
    </sheetView>
  </sheetViews>
  <sheetFormatPr baseColWidth="10" defaultRowHeight="15"/>
  <cols>
    <col min="2" max="2" width="23.1640625" style="11" bestFit="1" customWidth="1"/>
    <col min="3" max="3" width="82.5" bestFit="1" customWidth="1"/>
    <col min="5" max="5" width="18.1640625" customWidth="1"/>
    <col min="7" max="7" width="31.5" bestFit="1" customWidth="1"/>
  </cols>
  <sheetData>
    <row r="1" spans="1:7" s="6" customFormat="1">
      <c r="A1" s="6" t="s">
        <v>0</v>
      </c>
      <c r="B1" s="6" t="s">
        <v>606</v>
      </c>
      <c r="C1" s="6" t="s">
        <v>228</v>
      </c>
      <c r="D1" s="6" t="s">
        <v>222</v>
      </c>
      <c r="E1" s="6" t="s">
        <v>574</v>
      </c>
      <c r="F1" s="6" t="s">
        <v>226</v>
      </c>
      <c r="G1" s="6" t="s">
        <v>225</v>
      </c>
    </row>
    <row r="2" spans="1:7">
      <c r="A2" s="7" t="s">
        <v>218</v>
      </c>
      <c r="B2" s="10">
        <v>0</v>
      </c>
      <c r="C2" s="8" t="s">
        <v>229</v>
      </c>
      <c r="D2" s="8" t="s">
        <v>223</v>
      </c>
      <c r="E2" s="8" t="s">
        <v>218</v>
      </c>
      <c r="F2" s="8" t="s">
        <v>218</v>
      </c>
      <c r="G2" s="8" t="s">
        <v>218</v>
      </c>
    </row>
    <row r="3" spans="1:7">
      <c r="A3" s="7" t="s">
        <v>3</v>
      </c>
      <c r="B3" s="10">
        <v>13</v>
      </c>
      <c r="C3" s="8" t="s">
        <v>230</v>
      </c>
      <c r="D3" s="8" t="s">
        <v>223</v>
      </c>
      <c r="E3" s="8" t="s">
        <v>3</v>
      </c>
      <c r="F3" s="8" t="s">
        <v>231</v>
      </c>
      <c r="G3" s="8" t="s">
        <v>232</v>
      </c>
    </row>
    <row r="4" spans="1:7">
      <c r="A4" s="7" t="s">
        <v>9</v>
      </c>
      <c r="B4" s="10">
        <v>10</v>
      </c>
      <c r="C4" s="8" t="s">
        <v>233</v>
      </c>
      <c r="D4" s="8" t="s">
        <v>223</v>
      </c>
      <c r="E4" s="8" t="s">
        <v>9</v>
      </c>
      <c r="F4" s="8" t="s">
        <v>9</v>
      </c>
      <c r="G4" s="8" t="s">
        <v>9</v>
      </c>
    </row>
    <row r="5" spans="1:7">
      <c r="A5" s="7" t="s">
        <v>14</v>
      </c>
      <c r="B5" s="10">
        <v>22</v>
      </c>
      <c r="C5" s="8" t="s">
        <v>234</v>
      </c>
      <c r="D5" s="8" t="s">
        <v>223</v>
      </c>
      <c r="E5" s="8"/>
      <c r="F5" s="8" t="s">
        <v>14</v>
      </c>
      <c r="G5" s="8" t="s">
        <v>14</v>
      </c>
    </row>
    <row r="6" spans="1:7">
      <c r="A6" s="7" t="s">
        <v>63</v>
      </c>
      <c r="B6" s="10">
        <v>0</v>
      </c>
      <c r="C6" s="8" t="s">
        <v>235</v>
      </c>
      <c r="D6" s="8" t="s">
        <v>223</v>
      </c>
      <c r="E6" s="8"/>
      <c r="F6" s="8" t="s">
        <v>63</v>
      </c>
      <c r="G6" s="8" t="s">
        <v>63</v>
      </c>
    </row>
    <row r="7" spans="1:7">
      <c r="A7" s="7" t="s">
        <v>20</v>
      </c>
      <c r="B7" s="10">
        <v>10</v>
      </c>
      <c r="C7" s="8" t="s">
        <v>236</v>
      </c>
      <c r="D7" s="8" t="s">
        <v>223</v>
      </c>
      <c r="E7" s="8"/>
      <c r="F7" s="8" t="s">
        <v>237</v>
      </c>
      <c r="G7" s="8" t="s">
        <v>238</v>
      </c>
    </row>
    <row r="8" spans="1:7">
      <c r="A8" s="7" t="s">
        <v>28</v>
      </c>
      <c r="B8" s="10">
        <v>2</v>
      </c>
      <c r="C8" s="8" t="s">
        <v>239</v>
      </c>
      <c r="D8" s="8" t="s">
        <v>224</v>
      </c>
      <c r="E8" s="8" t="s">
        <v>28</v>
      </c>
      <c r="F8" s="8" t="s">
        <v>28</v>
      </c>
      <c r="G8" s="8" t="s">
        <v>28</v>
      </c>
    </row>
    <row r="9" spans="1:7">
      <c r="A9" s="7" t="s">
        <v>240</v>
      </c>
      <c r="B9" s="10">
        <v>0</v>
      </c>
      <c r="C9" s="8" t="s">
        <v>241</v>
      </c>
      <c r="D9" s="8" t="s">
        <v>223</v>
      </c>
      <c r="E9" s="8" t="s">
        <v>240</v>
      </c>
      <c r="F9" s="8" t="s">
        <v>240</v>
      </c>
      <c r="G9" s="8" t="s">
        <v>240</v>
      </c>
    </row>
    <row r="10" spans="1:7">
      <c r="A10" s="7" t="s">
        <v>242</v>
      </c>
      <c r="B10" s="10">
        <v>0</v>
      </c>
      <c r="C10" s="8" t="s">
        <v>243</v>
      </c>
      <c r="D10" s="8" t="s">
        <v>244</v>
      </c>
      <c r="E10" s="8"/>
      <c r="F10" s="8"/>
      <c r="G10" s="8" t="s">
        <v>242</v>
      </c>
    </row>
    <row r="11" spans="1:7">
      <c r="A11" s="7" t="s">
        <v>245</v>
      </c>
      <c r="B11" s="10">
        <v>1</v>
      </c>
      <c r="C11" s="8" t="s">
        <v>246</v>
      </c>
      <c r="D11" s="8" t="s">
        <v>244</v>
      </c>
      <c r="E11" s="8"/>
      <c r="F11" s="7" t="s">
        <v>247</v>
      </c>
      <c r="G11" s="7" t="s">
        <v>247</v>
      </c>
    </row>
    <row r="12" spans="1:7">
      <c r="A12" s="7" t="s">
        <v>248</v>
      </c>
      <c r="B12" s="10">
        <v>1</v>
      </c>
      <c r="C12" s="8" t="s">
        <v>249</v>
      </c>
      <c r="D12" s="8" t="s">
        <v>224</v>
      </c>
      <c r="E12" s="8"/>
      <c r="F12" s="8" t="s">
        <v>248</v>
      </c>
      <c r="G12" s="8" t="s">
        <v>248</v>
      </c>
    </row>
    <row r="13" spans="1:7">
      <c r="A13" s="7" t="s">
        <v>250</v>
      </c>
      <c r="B13" s="10">
        <v>1</v>
      </c>
      <c r="C13" s="8" t="s">
        <v>251</v>
      </c>
      <c r="D13" s="8" t="s">
        <v>244</v>
      </c>
      <c r="E13" s="8" t="s">
        <v>250</v>
      </c>
      <c r="F13" s="8" t="s">
        <v>250</v>
      </c>
      <c r="G13" s="8" t="s">
        <v>250</v>
      </c>
    </row>
    <row r="14" spans="1:7">
      <c r="A14" s="7" t="s">
        <v>23</v>
      </c>
      <c r="B14" s="10">
        <v>9</v>
      </c>
      <c r="C14" s="8" t="s">
        <v>252</v>
      </c>
      <c r="D14" s="8" t="s">
        <v>223</v>
      </c>
      <c r="E14" s="8" t="s">
        <v>23</v>
      </c>
      <c r="F14" s="8" t="s">
        <v>253</v>
      </c>
      <c r="G14" s="8" t="s">
        <v>253</v>
      </c>
    </row>
    <row r="15" spans="1:7">
      <c r="A15" s="7" t="s">
        <v>34</v>
      </c>
      <c r="B15" s="10">
        <v>5</v>
      </c>
      <c r="C15" s="8" t="s">
        <v>254</v>
      </c>
      <c r="D15" s="8" t="s">
        <v>223</v>
      </c>
      <c r="E15" s="8" t="s">
        <v>34</v>
      </c>
      <c r="F15" s="7" t="s">
        <v>255</v>
      </c>
      <c r="G15" s="8" t="s">
        <v>256</v>
      </c>
    </row>
    <row r="16" spans="1:7">
      <c r="A16" s="7" t="s">
        <v>36</v>
      </c>
      <c r="B16" s="10">
        <v>5</v>
      </c>
      <c r="C16" s="8" t="s">
        <v>257</v>
      </c>
      <c r="D16" s="8" t="s">
        <v>223</v>
      </c>
      <c r="E16" s="8" t="s">
        <v>36</v>
      </c>
      <c r="F16" s="7" t="s">
        <v>258</v>
      </c>
      <c r="G16" s="7" t="s">
        <v>258</v>
      </c>
    </row>
    <row r="17" spans="1:7">
      <c r="A17" s="7" t="s">
        <v>41</v>
      </c>
      <c r="B17" s="10">
        <v>4</v>
      </c>
      <c r="C17" s="8" t="s">
        <v>259</v>
      </c>
      <c r="D17" s="8" t="s">
        <v>223</v>
      </c>
      <c r="E17" s="8" t="s">
        <v>41</v>
      </c>
      <c r="F17" s="8" t="s">
        <v>260</v>
      </c>
      <c r="G17" s="8" t="s">
        <v>260</v>
      </c>
    </row>
    <row r="18" spans="1:7">
      <c r="A18" s="7" t="s">
        <v>261</v>
      </c>
      <c r="B18" s="10">
        <v>2</v>
      </c>
      <c r="C18" s="8" t="s">
        <v>262</v>
      </c>
      <c r="D18" s="8" t="s">
        <v>224</v>
      </c>
      <c r="E18" s="8"/>
      <c r="F18" s="8" t="s">
        <v>261</v>
      </c>
      <c r="G18" s="8" t="s">
        <v>261</v>
      </c>
    </row>
    <row r="19" spans="1:7">
      <c r="A19" s="7" t="s">
        <v>263</v>
      </c>
      <c r="B19" s="10">
        <v>0</v>
      </c>
      <c r="C19" s="8" t="s">
        <v>264</v>
      </c>
      <c r="D19" s="8" t="s">
        <v>244</v>
      </c>
      <c r="E19" s="8" t="s">
        <v>263</v>
      </c>
      <c r="F19" s="8" t="s">
        <v>263</v>
      </c>
      <c r="G19" s="8" t="s">
        <v>263</v>
      </c>
    </row>
    <row r="20" spans="1:7">
      <c r="A20" s="7" t="s">
        <v>265</v>
      </c>
      <c r="B20" s="10">
        <v>0</v>
      </c>
      <c r="C20" s="8" t="s">
        <v>266</v>
      </c>
      <c r="D20" s="8" t="s">
        <v>223</v>
      </c>
      <c r="E20" s="8" t="s">
        <v>265</v>
      </c>
      <c r="F20" s="8" t="s">
        <v>265</v>
      </c>
      <c r="G20" s="8" t="s">
        <v>265</v>
      </c>
    </row>
    <row r="21" spans="1:7">
      <c r="A21" s="7" t="s">
        <v>43</v>
      </c>
      <c r="B21" s="10">
        <v>2</v>
      </c>
      <c r="C21" s="8" t="s">
        <v>267</v>
      </c>
      <c r="D21" s="8" t="s">
        <v>223</v>
      </c>
      <c r="E21" s="8" t="s">
        <v>43</v>
      </c>
      <c r="F21" s="7" t="s">
        <v>268</v>
      </c>
      <c r="G21" s="7" t="s">
        <v>268</v>
      </c>
    </row>
    <row r="22" spans="1:7">
      <c r="A22" s="7" t="s">
        <v>46</v>
      </c>
      <c r="B22" s="10">
        <v>4</v>
      </c>
      <c r="C22" s="8" t="s">
        <v>269</v>
      </c>
      <c r="D22" s="8" t="s">
        <v>223</v>
      </c>
      <c r="E22" s="8" t="s">
        <v>46</v>
      </c>
      <c r="F22" s="8" t="s">
        <v>46</v>
      </c>
      <c r="G22" s="8" t="s">
        <v>46</v>
      </c>
    </row>
    <row r="23" spans="1:7">
      <c r="A23" s="7" t="s">
        <v>270</v>
      </c>
      <c r="B23" s="10">
        <v>0</v>
      </c>
      <c r="C23" s="8" t="s">
        <v>271</v>
      </c>
      <c r="D23" s="8" t="s">
        <v>244</v>
      </c>
      <c r="E23" s="8" t="s">
        <v>270</v>
      </c>
      <c r="F23" s="8" t="s">
        <v>270</v>
      </c>
      <c r="G23" s="8" t="s">
        <v>270</v>
      </c>
    </row>
    <row r="24" spans="1:7">
      <c r="A24" s="7" t="s">
        <v>272</v>
      </c>
      <c r="B24" s="10">
        <v>0</v>
      </c>
      <c r="C24" s="8" t="s">
        <v>273</v>
      </c>
      <c r="D24" s="8" t="s">
        <v>223</v>
      </c>
      <c r="E24" s="8" t="s">
        <v>272</v>
      </c>
      <c r="F24" s="8" t="s">
        <v>272</v>
      </c>
      <c r="G24" s="8" t="s">
        <v>272</v>
      </c>
    </row>
    <row r="25" spans="1:7">
      <c r="A25" s="7" t="s">
        <v>27</v>
      </c>
      <c r="B25" s="10">
        <v>4</v>
      </c>
      <c r="C25" s="8" t="s">
        <v>274</v>
      </c>
      <c r="D25" s="8" t="s">
        <v>223</v>
      </c>
      <c r="E25" s="8" t="s">
        <v>27</v>
      </c>
      <c r="F25" s="7" t="s">
        <v>275</v>
      </c>
      <c r="G25" s="7" t="s">
        <v>275</v>
      </c>
    </row>
    <row r="26" spans="1:7">
      <c r="A26" s="7" t="s">
        <v>49</v>
      </c>
      <c r="B26" s="10">
        <v>2</v>
      </c>
      <c r="C26" s="8" t="s">
        <v>276</v>
      </c>
      <c r="D26" s="8" t="s">
        <v>223</v>
      </c>
      <c r="E26" s="8" t="s">
        <v>49</v>
      </c>
      <c r="F26" s="7" t="s">
        <v>277</v>
      </c>
      <c r="G26" s="8" t="s">
        <v>278</v>
      </c>
    </row>
    <row r="27" spans="1:7">
      <c r="A27" s="7" t="s">
        <v>279</v>
      </c>
      <c r="B27" s="10">
        <v>1</v>
      </c>
      <c r="C27" s="8" t="s">
        <v>280</v>
      </c>
      <c r="D27" s="8" t="s">
        <v>223</v>
      </c>
      <c r="E27" s="8" t="s">
        <v>279</v>
      </c>
      <c r="F27" s="8" t="s">
        <v>279</v>
      </c>
      <c r="G27" s="8" t="s">
        <v>279</v>
      </c>
    </row>
    <row r="28" spans="1:7">
      <c r="A28" s="7" t="s">
        <v>51</v>
      </c>
      <c r="B28" s="10">
        <v>4</v>
      </c>
      <c r="C28" s="8" t="s">
        <v>281</v>
      </c>
      <c r="D28" s="8" t="s">
        <v>223</v>
      </c>
      <c r="E28" s="8" t="s">
        <v>51</v>
      </c>
      <c r="F28" s="8" t="s">
        <v>51</v>
      </c>
      <c r="G28" s="8" t="s">
        <v>282</v>
      </c>
    </row>
    <row r="29" spans="1:7">
      <c r="A29" s="7" t="s">
        <v>53</v>
      </c>
      <c r="B29" s="10">
        <v>10</v>
      </c>
      <c r="C29" s="8" t="s">
        <v>283</v>
      </c>
      <c r="D29" s="8" t="s">
        <v>223</v>
      </c>
      <c r="E29" s="8" t="s">
        <v>53</v>
      </c>
      <c r="F29" s="8" t="s">
        <v>284</v>
      </c>
      <c r="G29" s="8" t="s">
        <v>285</v>
      </c>
    </row>
    <row r="30" spans="1:7">
      <c r="A30" s="7" t="s">
        <v>58</v>
      </c>
      <c r="B30" s="10">
        <v>2</v>
      </c>
      <c r="C30" s="8" t="s">
        <v>286</v>
      </c>
      <c r="D30" s="8" t="s">
        <v>224</v>
      </c>
      <c r="E30" s="8"/>
      <c r="F30" s="7" t="s">
        <v>287</v>
      </c>
      <c r="G30" s="7" t="s">
        <v>287</v>
      </c>
    </row>
    <row r="31" spans="1:7">
      <c r="A31" s="7" t="s">
        <v>288</v>
      </c>
      <c r="B31" s="10">
        <v>2</v>
      </c>
      <c r="C31" s="8" t="s">
        <v>289</v>
      </c>
      <c r="D31" s="8" t="s">
        <v>223</v>
      </c>
      <c r="E31" s="8" t="s">
        <v>288</v>
      </c>
      <c r="F31" s="7" t="s">
        <v>290</v>
      </c>
      <c r="G31" s="7" t="s">
        <v>290</v>
      </c>
    </row>
    <row r="32" spans="1:7">
      <c r="A32" s="7" t="s">
        <v>59</v>
      </c>
      <c r="B32" s="10">
        <v>6</v>
      </c>
      <c r="C32" s="8" t="s">
        <v>291</v>
      </c>
      <c r="D32" s="8" t="s">
        <v>223</v>
      </c>
      <c r="E32" s="8" t="s">
        <v>59</v>
      </c>
      <c r="F32" s="7" t="s">
        <v>292</v>
      </c>
      <c r="G32" s="8" t="s">
        <v>293</v>
      </c>
    </row>
    <row r="33" spans="1:7">
      <c r="A33" s="7" t="s">
        <v>65</v>
      </c>
      <c r="B33" s="10">
        <v>5</v>
      </c>
      <c r="C33" s="8" t="s">
        <v>294</v>
      </c>
      <c r="D33" s="8" t="s">
        <v>224</v>
      </c>
      <c r="E33" s="8"/>
      <c r="F33" s="8"/>
      <c r="G33" s="8" t="s">
        <v>65</v>
      </c>
    </row>
    <row r="34" spans="1:7">
      <c r="A34" s="7" t="s">
        <v>295</v>
      </c>
      <c r="B34" s="10">
        <v>1</v>
      </c>
      <c r="C34" s="8" t="s">
        <v>296</v>
      </c>
      <c r="D34" s="8" t="s">
        <v>244</v>
      </c>
      <c r="E34" s="8" t="s">
        <v>295</v>
      </c>
      <c r="F34" s="8" t="s">
        <v>295</v>
      </c>
      <c r="G34" s="8" t="s">
        <v>295</v>
      </c>
    </row>
    <row r="35" spans="1:7">
      <c r="A35" s="7" t="s">
        <v>68</v>
      </c>
      <c r="B35" s="10">
        <v>3</v>
      </c>
      <c r="C35" s="8" t="s">
        <v>297</v>
      </c>
      <c r="D35" s="8" t="s">
        <v>223</v>
      </c>
      <c r="E35" s="8" t="s">
        <v>68</v>
      </c>
      <c r="F35" s="8" t="s">
        <v>68</v>
      </c>
      <c r="G35" s="8" t="s">
        <v>298</v>
      </c>
    </row>
    <row r="36" spans="1:7">
      <c r="A36" s="7" t="s">
        <v>299</v>
      </c>
      <c r="B36" s="10">
        <v>0</v>
      </c>
      <c r="C36" s="8" t="s">
        <v>300</v>
      </c>
      <c r="D36" s="8" t="s">
        <v>223</v>
      </c>
      <c r="E36" s="8" t="s">
        <v>299</v>
      </c>
      <c r="F36" s="8" t="s">
        <v>299</v>
      </c>
      <c r="G36" s="8" t="s">
        <v>299</v>
      </c>
    </row>
    <row r="37" spans="1:7">
      <c r="A37" s="7" t="s">
        <v>42</v>
      </c>
      <c r="B37" s="10">
        <v>3</v>
      </c>
      <c r="C37" s="8" t="s">
        <v>301</v>
      </c>
      <c r="D37" s="8" t="s">
        <v>224</v>
      </c>
      <c r="E37" s="8" t="s">
        <v>42</v>
      </c>
      <c r="F37" s="7" t="s">
        <v>302</v>
      </c>
      <c r="G37" s="8" t="s">
        <v>303</v>
      </c>
    </row>
    <row r="38" spans="1:7">
      <c r="A38" s="7" t="s">
        <v>71</v>
      </c>
      <c r="B38" s="10">
        <v>5</v>
      </c>
      <c r="C38" s="8" t="s">
        <v>304</v>
      </c>
      <c r="D38" s="8" t="s">
        <v>223</v>
      </c>
      <c r="E38" s="8" t="s">
        <v>71</v>
      </c>
      <c r="F38" s="7" t="s">
        <v>305</v>
      </c>
      <c r="G38" s="7" t="s">
        <v>305</v>
      </c>
    </row>
    <row r="39" spans="1:7">
      <c r="A39" s="7" t="s">
        <v>306</v>
      </c>
      <c r="B39" s="10">
        <v>1</v>
      </c>
      <c r="C39" s="8" t="s">
        <v>307</v>
      </c>
      <c r="D39" s="8" t="s">
        <v>244</v>
      </c>
      <c r="E39" s="8" t="s">
        <v>306</v>
      </c>
      <c r="F39" s="8" t="s">
        <v>306</v>
      </c>
      <c r="G39" s="8" t="s">
        <v>306</v>
      </c>
    </row>
    <row r="40" spans="1:7">
      <c r="A40" s="7" t="s">
        <v>308</v>
      </c>
      <c r="B40" s="10">
        <v>0</v>
      </c>
      <c r="C40" s="8" t="s">
        <v>309</v>
      </c>
      <c r="D40" s="8" t="s">
        <v>224</v>
      </c>
      <c r="E40" s="8" t="s">
        <v>308</v>
      </c>
      <c r="F40" s="8" t="s">
        <v>308</v>
      </c>
      <c r="G40" s="8" t="s">
        <v>308</v>
      </c>
    </row>
    <row r="41" spans="1:7">
      <c r="A41" s="7" t="s">
        <v>7</v>
      </c>
      <c r="B41" s="10">
        <v>3</v>
      </c>
      <c r="C41" s="8" t="s">
        <v>310</v>
      </c>
      <c r="D41" s="8" t="s">
        <v>224</v>
      </c>
      <c r="E41" s="8" t="s">
        <v>7</v>
      </c>
      <c r="F41" s="7" t="s">
        <v>311</v>
      </c>
      <c r="G41" s="7" t="s">
        <v>311</v>
      </c>
    </row>
    <row r="42" spans="1:7">
      <c r="A42" s="7" t="s">
        <v>73</v>
      </c>
      <c r="B42" s="10">
        <v>2</v>
      </c>
      <c r="C42" s="8" t="s">
        <v>312</v>
      </c>
      <c r="D42" s="8" t="s">
        <v>224</v>
      </c>
      <c r="E42" s="8"/>
      <c r="F42" s="8"/>
      <c r="G42" s="8" t="s">
        <v>73</v>
      </c>
    </row>
    <row r="43" spans="1:7">
      <c r="A43" s="7" t="s">
        <v>74</v>
      </c>
      <c r="B43" s="10">
        <v>1</v>
      </c>
      <c r="C43" s="8" t="s">
        <v>313</v>
      </c>
      <c r="D43" s="8" t="s">
        <v>224</v>
      </c>
      <c r="E43" s="8" t="s">
        <v>74</v>
      </c>
      <c r="F43" s="8" t="s">
        <v>74</v>
      </c>
      <c r="G43" s="8" t="s">
        <v>74</v>
      </c>
    </row>
    <row r="44" spans="1:7">
      <c r="A44" s="7" t="s">
        <v>314</v>
      </c>
      <c r="B44" s="10">
        <v>0</v>
      </c>
      <c r="C44" s="8" t="s">
        <v>315</v>
      </c>
      <c r="D44" s="8" t="s">
        <v>223</v>
      </c>
      <c r="E44" s="8" t="s">
        <v>314</v>
      </c>
      <c r="F44" s="8" t="s">
        <v>314</v>
      </c>
      <c r="G44" s="8" t="s">
        <v>314</v>
      </c>
    </row>
    <row r="45" spans="1:7">
      <c r="A45" s="7" t="s">
        <v>75</v>
      </c>
      <c r="B45" s="10">
        <v>7</v>
      </c>
      <c r="C45" s="8" t="s">
        <v>316</v>
      </c>
      <c r="D45" s="8" t="s">
        <v>223</v>
      </c>
      <c r="E45" s="8" t="s">
        <v>75</v>
      </c>
      <c r="F45" s="8" t="s">
        <v>317</v>
      </c>
      <c r="G45" s="8" t="s">
        <v>318</v>
      </c>
    </row>
    <row r="46" spans="1:7">
      <c r="A46" s="7" t="s">
        <v>12</v>
      </c>
      <c r="B46" s="10">
        <v>6</v>
      </c>
      <c r="C46" s="8" t="s">
        <v>319</v>
      </c>
      <c r="D46" s="8" t="s">
        <v>223</v>
      </c>
      <c r="E46" s="8"/>
      <c r="F46" s="7" t="s">
        <v>320</v>
      </c>
      <c r="G46" s="8" t="s">
        <v>321</v>
      </c>
    </row>
    <row r="47" spans="1:7">
      <c r="A47" s="7" t="s">
        <v>80</v>
      </c>
      <c r="B47" s="10">
        <v>2</v>
      </c>
      <c r="C47" s="8" t="s">
        <v>322</v>
      </c>
      <c r="D47" s="8" t="s">
        <v>224</v>
      </c>
      <c r="E47" s="8" t="s">
        <v>80</v>
      </c>
      <c r="F47" s="8" t="s">
        <v>80</v>
      </c>
      <c r="G47" s="7" t="s">
        <v>323</v>
      </c>
    </row>
    <row r="48" spans="1:7">
      <c r="A48" s="7" t="s">
        <v>76</v>
      </c>
      <c r="B48" s="10">
        <v>7</v>
      </c>
      <c r="C48" s="8" t="s">
        <v>324</v>
      </c>
      <c r="D48" s="8" t="s">
        <v>223</v>
      </c>
      <c r="E48" s="8"/>
      <c r="F48" s="8" t="s">
        <v>76</v>
      </c>
      <c r="G48" s="8" t="s">
        <v>325</v>
      </c>
    </row>
    <row r="49" spans="1:7">
      <c r="A49" s="7" t="s">
        <v>25</v>
      </c>
      <c r="B49" s="10">
        <v>4</v>
      </c>
      <c r="C49" s="8" t="s">
        <v>326</v>
      </c>
      <c r="D49" s="8" t="s">
        <v>223</v>
      </c>
      <c r="E49" s="8" t="s">
        <v>25</v>
      </c>
      <c r="F49" s="8" t="s">
        <v>25</v>
      </c>
      <c r="G49" s="8" t="s">
        <v>327</v>
      </c>
    </row>
    <row r="50" spans="1:7">
      <c r="A50" s="7" t="s">
        <v>72</v>
      </c>
      <c r="B50" s="10">
        <v>5</v>
      </c>
      <c r="C50" s="8" t="s">
        <v>328</v>
      </c>
      <c r="D50" s="8" t="s">
        <v>223</v>
      </c>
      <c r="E50" s="8" t="s">
        <v>72</v>
      </c>
      <c r="F50" s="8" t="s">
        <v>329</v>
      </c>
      <c r="G50" s="8" t="s">
        <v>330</v>
      </c>
    </row>
    <row r="51" spans="1:7">
      <c r="A51" s="7" t="s">
        <v>93</v>
      </c>
      <c r="B51" s="10">
        <v>9</v>
      </c>
      <c r="C51" s="8" t="s">
        <v>331</v>
      </c>
      <c r="D51" s="8" t="s">
        <v>223</v>
      </c>
      <c r="E51" s="8" t="s">
        <v>93</v>
      </c>
      <c r="F51" s="8" t="s">
        <v>332</v>
      </c>
      <c r="G51" s="8" t="s">
        <v>333</v>
      </c>
    </row>
    <row r="52" spans="1:7">
      <c r="A52" s="7" t="s">
        <v>334</v>
      </c>
      <c r="B52" s="10">
        <v>1</v>
      </c>
      <c r="C52" s="8" t="s">
        <v>335</v>
      </c>
      <c r="D52" s="8" t="s">
        <v>223</v>
      </c>
      <c r="E52" s="8"/>
      <c r="F52" s="8" t="s">
        <v>334</v>
      </c>
      <c r="G52" s="8" t="s">
        <v>334</v>
      </c>
    </row>
    <row r="53" spans="1:7">
      <c r="A53" s="7" t="s">
        <v>336</v>
      </c>
      <c r="B53" s="10">
        <v>1</v>
      </c>
      <c r="C53" s="8" t="s">
        <v>337</v>
      </c>
      <c r="D53" s="8" t="s">
        <v>224</v>
      </c>
      <c r="E53" s="8" t="s">
        <v>336</v>
      </c>
      <c r="F53" s="8" t="s">
        <v>336</v>
      </c>
      <c r="G53" s="8" t="s">
        <v>336</v>
      </c>
    </row>
    <row r="54" spans="1:7">
      <c r="A54" s="7" t="s">
        <v>98</v>
      </c>
      <c r="B54" s="10">
        <v>2</v>
      </c>
      <c r="C54" s="8" t="s">
        <v>338</v>
      </c>
      <c r="D54" s="8" t="s">
        <v>223</v>
      </c>
      <c r="E54" s="8" t="s">
        <v>98</v>
      </c>
      <c r="F54" s="8" t="s">
        <v>98</v>
      </c>
      <c r="G54" s="8" t="s">
        <v>98</v>
      </c>
    </row>
    <row r="55" spans="1:7">
      <c r="A55" s="7" t="s">
        <v>339</v>
      </c>
      <c r="B55" s="10">
        <v>0</v>
      </c>
      <c r="C55" s="8" t="s">
        <v>340</v>
      </c>
      <c r="D55" s="8" t="s">
        <v>223</v>
      </c>
      <c r="E55" s="8" t="s">
        <v>339</v>
      </c>
      <c r="F55" s="8" t="s">
        <v>339</v>
      </c>
      <c r="G55" s="8" t="s">
        <v>339</v>
      </c>
    </row>
    <row r="56" spans="1:7">
      <c r="A56" s="7" t="s">
        <v>100</v>
      </c>
      <c r="B56" s="10">
        <v>8</v>
      </c>
      <c r="C56" s="8" t="s">
        <v>341</v>
      </c>
      <c r="D56" s="8" t="s">
        <v>223</v>
      </c>
      <c r="E56" s="8" t="s">
        <v>100</v>
      </c>
      <c r="F56" s="8" t="s">
        <v>342</v>
      </c>
      <c r="G56" s="8" t="s">
        <v>343</v>
      </c>
    </row>
    <row r="57" spans="1:7">
      <c r="A57" s="7" t="s">
        <v>344</v>
      </c>
      <c r="B57" s="10">
        <v>2</v>
      </c>
      <c r="C57" s="8" t="s">
        <v>345</v>
      </c>
      <c r="D57" s="8" t="s">
        <v>224</v>
      </c>
      <c r="E57" s="8" t="s">
        <v>344</v>
      </c>
      <c r="F57" s="8" t="s">
        <v>344</v>
      </c>
      <c r="G57" s="7" t="s">
        <v>346</v>
      </c>
    </row>
    <row r="58" spans="1:7">
      <c r="A58" s="7" t="s">
        <v>104</v>
      </c>
      <c r="B58" s="10">
        <v>4</v>
      </c>
      <c r="C58" s="8" t="s">
        <v>347</v>
      </c>
      <c r="D58" s="8" t="s">
        <v>224</v>
      </c>
      <c r="E58" s="8" t="s">
        <v>104</v>
      </c>
      <c r="F58" s="7" t="s">
        <v>348</v>
      </c>
      <c r="G58" s="8" t="s">
        <v>349</v>
      </c>
    </row>
    <row r="59" spans="1:7">
      <c r="A59" s="7" t="s">
        <v>108</v>
      </c>
      <c r="B59" s="10">
        <v>3</v>
      </c>
      <c r="C59" s="8" t="s">
        <v>350</v>
      </c>
      <c r="D59" s="8" t="s">
        <v>223</v>
      </c>
      <c r="E59" s="8"/>
      <c r="F59" s="8" t="s">
        <v>351</v>
      </c>
      <c r="G59" s="8" t="s">
        <v>352</v>
      </c>
    </row>
    <row r="60" spans="1:7">
      <c r="A60" s="7" t="s">
        <v>106</v>
      </c>
      <c r="B60" s="10">
        <v>6</v>
      </c>
      <c r="C60" s="8" t="s">
        <v>353</v>
      </c>
      <c r="D60" s="8" t="s">
        <v>223</v>
      </c>
      <c r="E60" s="8"/>
      <c r="F60" s="8" t="s">
        <v>354</v>
      </c>
      <c r="G60" s="8" t="s">
        <v>355</v>
      </c>
    </row>
    <row r="61" spans="1:7">
      <c r="A61" s="7" t="s">
        <v>356</v>
      </c>
      <c r="B61" s="10">
        <v>5</v>
      </c>
      <c r="C61" s="8" t="s">
        <v>357</v>
      </c>
      <c r="D61" s="8" t="s">
        <v>223</v>
      </c>
      <c r="E61" s="8"/>
      <c r="F61" s="8" t="s">
        <v>358</v>
      </c>
      <c r="G61" s="8" t="s">
        <v>359</v>
      </c>
    </row>
    <row r="62" spans="1:7">
      <c r="A62" s="7" t="s">
        <v>111</v>
      </c>
      <c r="B62" s="10">
        <v>7</v>
      </c>
      <c r="C62" s="8" t="s">
        <v>360</v>
      </c>
      <c r="D62" s="8" t="s">
        <v>223</v>
      </c>
      <c r="E62" s="8" t="s">
        <v>111</v>
      </c>
      <c r="F62" s="7" t="s">
        <v>361</v>
      </c>
      <c r="G62" s="8" t="s">
        <v>362</v>
      </c>
    </row>
    <row r="63" spans="1:7">
      <c r="A63" s="7" t="s">
        <v>114</v>
      </c>
      <c r="B63" s="10">
        <v>6</v>
      </c>
      <c r="C63" s="8" t="s">
        <v>363</v>
      </c>
      <c r="D63" s="8" t="s">
        <v>223</v>
      </c>
      <c r="E63" s="8" t="s">
        <v>114</v>
      </c>
      <c r="F63" s="7" t="s">
        <v>364</v>
      </c>
      <c r="G63" s="8" t="s">
        <v>365</v>
      </c>
    </row>
    <row r="64" spans="1:7">
      <c r="A64" s="7" t="s">
        <v>366</v>
      </c>
      <c r="B64" s="10">
        <v>0</v>
      </c>
      <c r="C64" s="8" t="s">
        <v>367</v>
      </c>
      <c r="D64" s="8" t="s">
        <v>223</v>
      </c>
      <c r="E64" s="8" t="s">
        <v>366</v>
      </c>
      <c r="F64" s="8" t="s">
        <v>366</v>
      </c>
      <c r="G64" s="8" t="s">
        <v>366</v>
      </c>
    </row>
    <row r="65" spans="1:7">
      <c r="A65" s="7" t="s">
        <v>116</v>
      </c>
      <c r="B65" s="10">
        <v>13</v>
      </c>
      <c r="C65" s="8" t="s">
        <v>368</v>
      </c>
      <c r="D65" s="8" t="s">
        <v>223</v>
      </c>
      <c r="E65" s="8" t="s">
        <v>369</v>
      </c>
      <c r="F65" s="8" t="s">
        <v>370</v>
      </c>
      <c r="G65" s="8" t="s">
        <v>371</v>
      </c>
    </row>
    <row r="66" spans="1:7">
      <c r="A66" s="7" t="s">
        <v>119</v>
      </c>
      <c r="B66" s="10">
        <v>4</v>
      </c>
      <c r="C66" s="8" t="s">
        <v>372</v>
      </c>
      <c r="D66" s="8" t="s">
        <v>223</v>
      </c>
      <c r="E66" s="8"/>
      <c r="F66" s="8" t="s">
        <v>119</v>
      </c>
      <c r="G66" s="8" t="s">
        <v>119</v>
      </c>
    </row>
    <row r="67" spans="1:7">
      <c r="A67" s="7" t="s">
        <v>121</v>
      </c>
      <c r="B67" s="10">
        <v>7</v>
      </c>
      <c r="C67" s="8" t="s">
        <v>373</v>
      </c>
      <c r="D67" s="8" t="s">
        <v>223</v>
      </c>
      <c r="E67" s="8" t="s">
        <v>121</v>
      </c>
      <c r="F67" s="8" t="s">
        <v>121</v>
      </c>
      <c r="G67" s="8" t="s">
        <v>121</v>
      </c>
    </row>
    <row r="68" spans="1:7">
      <c r="A68" s="7" t="s">
        <v>122</v>
      </c>
      <c r="B68" s="10">
        <v>15</v>
      </c>
      <c r="C68" s="8" t="s">
        <v>374</v>
      </c>
      <c r="D68" s="8" t="s">
        <v>223</v>
      </c>
      <c r="E68" s="8" t="s">
        <v>375</v>
      </c>
      <c r="F68" s="8" t="s">
        <v>376</v>
      </c>
      <c r="G68" s="8" t="s">
        <v>376</v>
      </c>
    </row>
    <row r="69" spans="1:7">
      <c r="A69" s="7" t="s">
        <v>123</v>
      </c>
      <c r="B69" s="10">
        <v>0</v>
      </c>
      <c r="C69" s="8" t="s">
        <v>377</v>
      </c>
      <c r="D69" s="8" t="s">
        <v>224</v>
      </c>
      <c r="E69" s="8" t="s">
        <v>123</v>
      </c>
      <c r="F69" s="8" t="s">
        <v>123</v>
      </c>
      <c r="G69" s="8" t="s">
        <v>123</v>
      </c>
    </row>
    <row r="70" spans="1:7">
      <c r="A70" s="7" t="s">
        <v>378</v>
      </c>
      <c r="B70" s="10">
        <v>0</v>
      </c>
      <c r="C70" s="8" t="s">
        <v>379</v>
      </c>
      <c r="D70" s="8" t="s">
        <v>223</v>
      </c>
      <c r="E70" s="8" t="s">
        <v>378</v>
      </c>
      <c r="F70" s="8" t="s">
        <v>378</v>
      </c>
      <c r="G70" s="8" t="s">
        <v>378</v>
      </c>
    </row>
    <row r="71" spans="1:7">
      <c r="A71" s="7" t="s">
        <v>26</v>
      </c>
      <c r="B71" s="10">
        <v>5</v>
      </c>
      <c r="C71" s="8" t="s">
        <v>380</v>
      </c>
      <c r="D71" s="8" t="s">
        <v>223</v>
      </c>
      <c r="E71" s="8" t="s">
        <v>381</v>
      </c>
      <c r="F71" s="8" t="s">
        <v>382</v>
      </c>
      <c r="G71" s="8" t="s">
        <v>382</v>
      </c>
    </row>
    <row r="72" spans="1:7">
      <c r="A72" s="7" t="s">
        <v>383</v>
      </c>
      <c r="B72" s="10">
        <v>0</v>
      </c>
      <c r="C72" s="8" t="s">
        <v>384</v>
      </c>
      <c r="D72" s="8" t="s">
        <v>223</v>
      </c>
      <c r="E72" s="8" t="s">
        <v>383</v>
      </c>
      <c r="F72" s="8" t="s">
        <v>383</v>
      </c>
      <c r="G72" s="8" t="s">
        <v>383</v>
      </c>
    </row>
    <row r="73" spans="1:7">
      <c r="A73" s="7" t="s">
        <v>385</v>
      </c>
      <c r="B73" s="10">
        <v>2</v>
      </c>
      <c r="C73" s="8" t="s">
        <v>386</v>
      </c>
      <c r="D73" s="8" t="s">
        <v>224</v>
      </c>
      <c r="E73" s="8" t="s">
        <v>385</v>
      </c>
      <c r="F73" s="8" t="s">
        <v>385</v>
      </c>
      <c r="G73" s="8" t="s">
        <v>387</v>
      </c>
    </row>
    <row r="74" spans="1:7">
      <c r="A74" s="7" t="s">
        <v>125</v>
      </c>
      <c r="B74" s="10">
        <v>2</v>
      </c>
      <c r="C74" s="8" t="s">
        <v>388</v>
      </c>
      <c r="D74" s="8" t="s">
        <v>224</v>
      </c>
      <c r="E74" s="8"/>
      <c r="F74" s="7" t="s">
        <v>389</v>
      </c>
      <c r="G74" s="7" t="s">
        <v>389</v>
      </c>
    </row>
    <row r="75" spans="1:7">
      <c r="A75" s="7" t="s">
        <v>126</v>
      </c>
      <c r="B75" s="10">
        <v>10</v>
      </c>
      <c r="C75" s="8" t="s">
        <v>390</v>
      </c>
      <c r="D75" s="8" t="s">
        <v>223</v>
      </c>
      <c r="E75" s="8" t="s">
        <v>126</v>
      </c>
      <c r="F75" s="7" t="s">
        <v>391</v>
      </c>
      <c r="G75" s="8" t="s">
        <v>392</v>
      </c>
    </row>
    <row r="76" spans="1:7">
      <c r="A76" s="7" t="s">
        <v>128</v>
      </c>
      <c r="B76" s="10">
        <v>1</v>
      </c>
      <c r="C76" s="8" t="s">
        <v>393</v>
      </c>
      <c r="D76" s="8" t="s">
        <v>223</v>
      </c>
      <c r="E76" s="8" t="s">
        <v>128</v>
      </c>
      <c r="F76" s="8" t="s">
        <v>128</v>
      </c>
      <c r="G76" s="7" t="s">
        <v>394</v>
      </c>
    </row>
    <row r="77" spans="1:7">
      <c r="A77" s="7" t="s">
        <v>130</v>
      </c>
      <c r="B77" s="10">
        <v>3</v>
      </c>
      <c r="C77" s="8" t="s">
        <v>395</v>
      </c>
      <c r="D77" s="8" t="s">
        <v>223</v>
      </c>
      <c r="E77" s="8" t="s">
        <v>130</v>
      </c>
      <c r="F77" s="7" t="s">
        <v>396</v>
      </c>
      <c r="G77" s="7" t="s">
        <v>396</v>
      </c>
    </row>
    <row r="78" spans="1:7">
      <c r="A78" s="7" t="s">
        <v>131</v>
      </c>
      <c r="B78" s="10">
        <v>2</v>
      </c>
      <c r="C78" s="8" t="s">
        <v>397</v>
      </c>
      <c r="D78" s="8" t="s">
        <v>224</v>
      </c>
      <c r="E78" s="8" t="s">
        <v>131</v>
      </c>
      <c r="F78" s="7" t="s">
        <v>398</v>
      </c>
      <c r="G78" s="7" t="s">
        <v>398</v>
      </c>
    </row>
    <row r="79" spans="1:7">
      <c r="A79" s="7" t="s">
        <v>185</v>
      </c>
      <c r="B79" s="10">
        <v>0</v>
      </c>
      <c r="C79" s="8" t="s">
        <v>399</v>
      </c>
      <c r="D79" s="8" t="s">
        <v>223</v>
      </c>
      <c r="E79" s="8" t="s">
        <v>185</v>
      </c>
      <c r="F79" s="8" t="s">
        <v>185</v>
      </c>
      <c r="G79" s="8" t="s">
        <v>185</v>
      </c>
    </row>
    <row r="80" spans="1:7">
      <c r="A80" s="7" t="s">
        <v>400</v>
      </c>
      <c r="B80" s="10">
        <v>0</v>
      </c>
      <c r="C80" s="8" t="s">
        <v>401</v>
      </c>
      <c r="D80" s="8" t="s">
        <v>223</v>
      </c>
      <c r="E80" s="8" t="s">
        <v>400</v>
      </c>
      <c r="F80" s="8" t="s">
        <v>400</v>
      </c>
      <c r="G80" s="8" t="s">
        <v>400</v>
      </c>
    </row>
    <row r="81" spans="1:7">
      <c r="A81" s="7" t="s">
        <v>132</v>
      </c>
      <c r="B81" s="10">
        <v>2</v>
      </c>
      <c r="C81" s="8" t="s">
        <v>402</v>
      </c>
      <c r="D81" s="8" t="s">
        <v>224</v>
      </c>
      <c r="E81" s="8" t="s">
        <v>132</v>
      </c>
      <c r="F81" s="8" t="s">
        <v>132</v>
      </c>
      <c r="G81" s="7" t="s">
        <v>403</v>
      </c>
    </row>
    <row r="82" spans="1:7">
      <c r="A82" s="7" t="s">
        <v>134</v>
      </c>
      <c r="B82" s="10">
        <v>4</v>
      </c>
      <c r="C82" s="8" t="s">
        <v>404</v>
      </c>
      <c r="D82" s="8" t="s">
        <v>244</v>
      </c>
      <c r="E82" s="8"/>
      <c r="F82" s="8" t="s">
        <v>405</v>
      </c>
      <c r="G82" s="8" t="s">
        <v>406</v>
      </c>
    </row>
    <row r="83" spans="1:7">
      <c r="A83" s="7" t="s">
        <v>136</v>
      </c>
      <c r="B83" s="10">
        <v>7</v>
      </c>
      <c r="C83" s="8" t="s">
        <v>407</v>
      </c>
      <c r="D83" s="8" t="s">
        <v>224</v>
      </c>
      <c r="E83" s="8" t="s">
        <v>136</v>
      </c>
      <c r="F83" s="7" t="s">
        <v>408</v>
      </c>
      <c r="G83" s="8" t="s">
        <v>409</v>
      </c>
    </row>
    <row r="84" spans="1:7">
      <c r="A84" s="7" t="s">
        <v>139</v>
      </c>
      <c r="B84" s="10">
        <v>5</v>
      </c>
      <c r="C84" s="8" t="s">
        <v>410</v>
      </c>
      <c r="D84" s="8" t="s">
        <v>224</v>
      </c>
      <c r="E84" s="8" t="s">
        <v>139</v>
      </c>
      <c r="F84" s="8" t="s">
        <v>139</v>
      </c>
      <c r="G84" s="7" t="s">
        <v>411</v>
      </c>
    </row>
    <row r="85" spans="1:7">
      <c r="A85" s="7" t="s">
        <v>412</v>
      </c>
      <c r="B85" s="10">
        <v>3</v>
      </c>
      <c r="C85" s="8" t="s">
        <v>413</v>
      </c>
      <c r="D85" s="8" t="s">
        <v>224</v>
      </c>
      <c r="E85" s="8"/>
      <c r="F85" s="8" t="s">
        <v>412</v>
      </c>
      <c r="G85" s="8" t="s">
        <v>412</v>
      </c>
    </row>
    <row r="86" spans="1:7">
      <c r="A86" s="7" t="s">
        <v>414</v>
      </c>
      <c r="B86" s="10">
        <v>0</v>
      </c>
      <c r="C86" s="8" t="s">
        <v>415</v>
      </c>
      <c r="D86" s="8" t="s">
        <v>223</v>
      </c>
      <c r="E86" s="8" t="s">
        <v>414</v>
      </c>
      <c r="F86" s="8" t="s">
        <v>414</v>
      </c>
      <c r="G86" s="8" t="s">
        <v>414</v>
      </c>
    </row>
    <row r="87" spans="1:7">
      <c r="A87" s="7" t="s">
        <v>145</v>
      </c>
      <c r="B87" s="10">
        <v>2</v>
      </c>
      <c r="C87" s="8" t="s">
        <v>416</v>
      </c>
      <c r="D87" s="8" t="s">
        <v>223</v>
      </c>
      <c r="E87" s="8" t="s">
        <v>145</v>
      </c>
      <c r="F87" s="8" t="s">
        <v>145</v>
      </c>
      <c r="G87" s="8" t="s">
        <v>145</v>
      </c>
    </row>
    <row r="88" spans="1:7">
      <c r="A88" s="7" t="s">
        <v>417</v>
      </c>
      <c r="B88" s="10">
        <v>0</v>
      </c>
      <c r="C88" s="8" t="s">
        <v>418</v>
      </c>
      <c r="D88" s="8" t="s">
        <v>224</v>
      </c>
      <c r="E88" s="8"/>
      <c r="F88" s="8" t="s">
        <v>417</v>
      </c>
      <c r="G88" s="8" t="s">
        <v>417</v>
      </c>
    </row>
    <row r="89" spans="1:7">
      <c r="A89" s="7" t="s">
        <v>142</v>
      </c>
      <c r="B89" s="10">
        <v>2</v>
      </c>
      <c r="C89" s="8" t="s">
        <v>419</v>
      </c>
      <c r="D89" s="8" t="s">
        <v>223</v>
      </c>
      <c r="E89" s="8"/>
      <c r="F89" s="8" t="s">
        <v>142</v>
      </c>
      <c r="G89" s="8" t="s">
        <v>142</v>
      </c>
    </row>
    <row r="90" spans="1:7">
      <c r="A90" s="7" t="s">
        <v>144</v>
      </c>
      <c r="B90" s="10">
        <v>4</v>
      </c>
      <c r="C90" s="8" t="s">
        <v>420</v>
      </c>
      <c r="D90" s="8" t="s">
        <v>223</v>
      </c>
      <c r="E90" s="8"/>
      <c r="F90" s="7" t="s">
        <v>421</v>
      </c>
      <c r="G90" s="7" t="s">
        <v>421</v>
      </c>
    </row>
    <row r="91" spans="1:7">
      <c r="A91" s="7" t="s">
        <v>146</v>
      </c>
      <c r="B91" s="10">
        <v>8</v>
      </c>
      <c r="C91" s="8" t="s">
        <v>422</v>
      </c>
      <c r="D91" s="8" t="s">
        <v>223</v>
      </c>
      <c r="E91" s="8" t="s">
        <v>146</v>
      </c>
      <c r="F91" s="8" t="s">
        <v>146</v>
      </c>
      <c r="G91" s="8" t="s">
        <v>423</v>
      </c>
    </row>
    <row r="92" spans="1:7">
      <c r="A92" s="7" t="s">
        <v>148</v>
      </c>
      <c r="B92" s="10">
        <v>2</v>
      </c>
      <c r="C92" s="8" t="s">
        <v>424</v>
      </c>
      <c r="D92" s="8" t="s">
        <v>223</v>
      </c>
      <c r="E92" s="8" t="s">
        <v>148</v>
      </c>
      <c r="F92" s="7" t="s">
        <v>425</v>
      </c>
      <c r="G92" s="7" t="s">
        <v>425</v>
      </c>
    </row>
    <row r="93" spans="1:7">
      <c r="A93" s="7" t="s">
        <v>426</v>
      </c>
      <c r="B93" s="10">
        <v>0</v>
      </c>
      <c r="C93" s="8" t="s">
        <v>427</v>
      </c>
      <c r="D93" s="8" t="s">
        <v>223</v>
      </c>
      <c r="E93" s="8" t="s">
        <v>426</v>
      </c>
      <c r="F93" s="8" t="s">
        <v>426</v>
      </c>
      <c r="G93" s="8" t="s">
        <v>426</v>
      </c>
    </row>
    <row r="94" spans="1:7">
      <c r="A94" s="7" t="s">
        <v>149</v>
      </c>
      <c r="B94" s="10">
        <v>3</v>
      </c>
      <c r="C94" s="8" t="s">
        <v>428</v>
      </c>
      <c r="D94" s="8" t="s">
        <v>223</v>
      </c>
      <c r="E94" s="8" t="s">
        <v>149</v>
      </c>
      <c r="F94" s="8" t="s">
        <v>149</v>
      </c>
      <c r="G94" s="8" t="s">
        <v>149</v>
      </c>
    </row>
    <row r="95" spans="1:7">
      <c r="A95" s="7" t="s">
        <v>153</v>
      </c>
      <c r="B95" s="10">
        <v>6</v>
      </c>
      <c r="C95" s="8" t="s">
        <v>429</v>
      </c>
      <c r="D95" s="8" t="s">
        <v>223</v>
      </c>
      <c r="E95" s="8" t="s">
        <v>153</v>
      </c>
      <c r="F95" s="8" t="s">
        <v>153</v>
      </c>
      <c r="G95" s="7" t="s">
        <v>430</v>
      </c>
    </row>
    <row r="96" spans="1:7">
      <c r="A96" s="7" t="s">
        <v>431</v>
      </c>
      <c r="B96" s="10">
        <v>0</v>
      </c>
      <c r="C96" s="8" t="s">
        <v>432</v>
      </c>
      <c r="D96" s="8" t="s">
        <v>223</v>
      </c>
      <c r="E96" s="8"/>
      <c r="F96" s="8" t="s">
        <v>431</v>
      </c>
      <c r="G96" s="8" t="s">
        <v>431</v>
      </c>
    </row>
    <row r="97" spans="1:7">
      <c r="A97" s="7" t="s">
        <v>433</v>
      </c>
      <c r="B97" s="10">
        <v>3</v>
      </c>
      <c r="C97" s="8" t="s">
        <v>434</v>
      </c>
      <c r="D97" s="8" t="s">
        <v>224</v>
      </c>
      <c r="E97" s="8"/>
      <c r="F97" s="8" t="s">
        <v>433</v>
      </c>
      <c r="G97" s="8" t="s">
        <v>433</v>
      </c>
    </row>
    <row r="98" spans="1:7">
      <c r="A98" s="7" t="s">
        <v>159</v>
      </c>
      <c r="B98" s="10">
        <v>4</v>
      </c>
      <c r="C98" s="8" t="s">
        <v>435</v>
      </c>
      <c r="D98" s="8" t="s">
        <v>223</v>
      </c>
      <c r="E98" s="8" t="s">
        <v>159</v>
      </c>
      <c r="F98" s="7" t="s">
        <v>436</v>
      </c>
      <c r="G98" s="8" t="s">
        <v>437</v>
      </c>
    </row>
    <row r="99" spans="1:7">
      <c r="A99" s="7" t="s">
        <v>438</v>
      </c>
      <c r="B99" s="10">
        <v>2</v>
      </c>
      <c r="C99" s="8" t="s">
        <v>439</v>
      </c>
      <c r="D99" s="8" t="s">
        <v>244</v>
      </c>
      <c r="E99" s="8" t="s">
        <v>438</v>
      </c>
      <c r="F99" s="8" t="s">
        <v>438</v>
      </c>
      <c r="G99" s="7" t="s">
        <v>440</v>
      </c>
    </row>
    <row r="100" spans="1:7">
      <c r="A100" s="7" t="s">
        <v>441</v>
      </c>
      <c r="B100" s="10">
        <v>2</v>
      </c>
      <c r="C100" s="8" t="s">
        <v>442</v>
      </c>
      <c r="D100" s="8" t="s">
        <v>223</v>
      </c>
      <c r="E100" s="8"/>
      <c r="F100" s="8" t="s">
        <v>441</v>
      </c>
      <c r="G100" s="8" t="s">
        <v>441</v>
      </c>
    </row>
    <row r="101" spans="1:7">
      <c r="A101" s="7" t="s">
        <v>443</v>
      </c>
      <c r="B101" s="10">
        <v>1</v>
      </c>
      <c r="C101" s="8" t="s">
        <v>444</v>
      </c>
      <c r="D101" s="8" t="s">
        <v>223</v>
      </c>
      <c r="E101" s="8"/>
      <c r="F101" s="8" t="s">
        <v>443</v>
      </c>
      <c r="G101" s="8" t="s">
        <v>443</v>
      </c>
    </row>
    <row r="102" spans="1:7">
      <c r="A102" s="7" t="s">
        <v>445</v>
      </c>
      <c r="B102" s="10">
        <v>2</v>
      </c>
      <c r="C102" s="8" t="s">
        <v>446</v>
      </c>
      <c r="D102" s="8" t="s">
        <v>223</v>
      </c>
      <c r="E102" s="8"/>
      <c r="F102" s="8" t="s">
        <v>445</v>
      </c>
      <c r="G102" s="7" t="s">
        <v>447</v>
      </c>
    </row>
    <row r="103" spans="1:7">
      <c r="A103" s="7" t="s">
        <v>101</v>
      </c>
      <c r="B103" s="10">
        <v>1</v>
      </c>
      <c r="C103" s="8" t="s">
        <v>448</v>
      </c>
      <c r="D103" s="8" t="s">
        <v>223</v>
      </c>
      <c r="E103" s="8" t="s">
        <v>101</v>
      </c>
      <c r="F103" s="8" t="s">
        <v>101</v>
      </c>
      <c r="G103" s="8" t="s">
        <v>101</v>
      </c>
    </row>
    <row r="104" spans="1:7">
      <c r="A104" s="7" t="s">
        <v>449</v>
      </c>
      <c r="B104" s="10">
        <v>4</v>
      </c>
      <c r="C104" s="8" t="s">
        <v>450</v>
      </c>
      <c r="D104" s="8" t="s">
        <v>223</v>
      </c>
      <c r="E104" s="8" t="s">
        <v>449</v>
      </c>
      <c r="F104" s="7" t="s">
        <v>451</v>
      </c>
      <c r="G104" s="8" t="s">
        <v>452</v>
      </c>
    </row>
    <row r="105" spans="1:7">
      <c r="A105" s="7" t="s">
        <v>453</v>
      </c>
      <c r="B105" s="10">
        <v>2</v>
      </c>
      <c r="C105" s="8" t="s">
        <v>454</v>
      </c>
      <c r="D105" s="8" t="s">
        <v>223</v>
      </c>
      <c r="E105" s="8" t="s">
        <v>453</v>
      </c>
      <c r="F105" s="8" t="s">
        <v>453</v>
      </c>
      <c r="G105" s="8" t="s">
        <v>453</v>
      </c>
    </row>
    <row r="106" spans="1:7">
      <c r="A106" s="7" t="s">
        <v>455</v>
      </c>
      <c r="B106" s="10">
        <v>1</v>
      </c>
      <c r="C106" s="8" t="s">
        <v>456</v>
      </c>
      <c r="D106" s="8" t="s">
        <v>223</v>
      </c>
      <c r="E106" s="8" t="s">
        <v>455</v>
      </c>
      <c r="F106" s="8" t="s">
        <v>455</v>
      </c>
      <c r="G106" s="7" t="s">
        <v>457</v>
      </c>
    </row>
    <row r="107" spans="1:7">
      <c r="A107" s="7" t="s">
        <v>458</v>
      </c>
      <c r="B107" s="10">
        <v>0</v>
      </c>
      <c r="C107" s="8" t="s">
        <v>459</v>
      </c>
      <c r="D107" s="8" t="s">
        <v>224</v>
      </c>
      <c r="E107" s="8" t="s">
        <v>458</v>
      </c>
      <c r="F107" s="8" t="s">
        <v>458</v>
      </c>
      <c r="G107" s="8" t="s">
        <v>458</v>
      </c>
    </row>
    <row r="108" spans="1:7">
      <c r="A108" s="7" t="s">
        <v>460</v>
      </c>
      <c r="B108" s="10">
        <v>0</v>
      </c>
      <c r="C108" s="8" t="s">
        <v>461</v>
      </c>
      <c r="D108" s="8" t="s">
        <v>224</v>
      </c>
      <c r="E108" s="8"/>
      <c r="F108" s="8" t="s">
        <v>460</v>
      </c>
      <c r="G108" s="8" t="s">
        <v>460</v>
      </c>
    </row>
    <row r="109" spans="1:7">
      <c r="A109" s="7" t="s">
        <v>161</v>
      </c>
      <c r="B109" s="10">
        <v>1</v>
      </c>
      <c r="C109" s="8" t="s">
        <v>462</v>
      </c>
      <c r="D109" s="8" t="s">
        <v>244</v>
      </c>
      <c r="E109" s="8"/>
      <c r="F109" s="8"/>
      <c r="G109" s="8" t="s">
        <v>161</v>
      </c>
    </row>
    <row r="110" spans="1:7">
      <c r="A110" s="7" t="s">
        <v>463</v>
      </c>
      <c r="B110" s="10">
        <v>0</v>
      </c>
      <c r="C110" s="8" t="s">
        <v>464</v>
      </c>
      <c r="D110" s="8" t="s">
        <v>223</v>
      </c>
      <c r="E110" s="8" t="s">
        <v>463</v>
      </c>
      <c r="F110" s="8" t="s">
        <v>463</v>
      </c>
      <c r="G110" s="8" t="s">
        <v>463</v>
      </c>
    </row>
    <row r="111" spans="1:7">
      <c r="A111" s="7" t="s">
        <v>163</v>
      </c>
      <c r="B111" s="10">
        <v>3</v>
      </c>
      <c r="C111" s="8" t="s">
        <v>465</v>
      </c>
      <c r="D111" s="8" t="s">
        <v>223</v>
      </c>
      <c r="E111" s="8" t="s">
        <v>163</v>
      </c>
      <c r="F111" s="7" t="s">
        <v>466</v>
      </c>
      <c r="G111" s="7" t="s">
        <v>466</v>
      </c>
    </row>
    <row r="112" spans="1:7">
      <c r="A112" s="7" t="s">
        <v>22</v>
      </c>
      <c r="B112" s="10">
        <v>1</v>
      </c>
      <c r="C112" s="8" t="s">
        <v>467</v>
      </c>
      <c r="D112" s="8" t="s">
        <v>224</v>
      </c>
      <c r="E112" s="8" t="s">
        <v>22</v>
      </c>
      <c r="F112" s="7" t="s">
        <v>468</v>
      </c>
      <c r="G112" s="7" t="s">
        <v>468</v>
      </c>
    </row>
    <row r="113" spans="1:7">
      <c r="A113" s="7" t="s">
        <v>165</v>
      </c>
      <c r="B113" s="10">
        <v>2</v>
      </c>
      <c r="C113" s="8" t="s">
        <v>469</v>
      </c>
      <c r="D113" s="8" t="s">
        <v>223</v>
      </c>
      <c r="E113" s="8"/>
      <c r="F113" s="8" t="s">
        <v>165</v>
      </c>
      <c r="G113" s="8" t="s">
        <v>165</v>
      </c>
    </row>
    <row r="114" spans="1:7">
      <c r="A114" s="7" t="s">
        <v>470</v>
      </c>
      <c r="B114" s="10">
        <v>0</v>
      </c>
      <c r="C114" s="8" t="s">
        <v>471</v>
      </c>
      <c r="D114" s="8" t="s">
        <v>223</v>
      </c>
      <c r="E114" s="8" t="s">
        <v>470</v>
      </c>
      <c r="F114" s="8" t="s">
        <v>470</v>
      </c>
      <c r="G114" s="8" t="s">
        <v>470</v>
      </c>
    </row>
    <row r="115" spans="1:7">
      <c r="A115" s="7" t="s">
        <v>154</v>
      </c>
      <c r="B115" s="10">
        <v>0</v>
      </c>
      <c r="C115" s="8" t="s">
        <v>472</v>
      </c>
      <c r="D115" s="8" t="s">
        <v>223</v>
      </c>
      <c r="E115" s="8" t="s">
        <v>154</v>
      </c>
      <c r="F115" s="8" t="s">
        <v>154</v>
      </c>
      <c r="G115" s="8" t="s">
        <v>154</v>
      </c>
    </row>
    <row r="116" spans="1:7">
      <c r="A116" s="7" t="s">
        <v>141</v>
      </c>
      <c r="B116" s="10">
        <v>3</v>
      </c>
      <c r="C116" s="8" t="s">
        <v>473</v>
      </c>
      <c r="D116" s="8" t="s">
        <v>223</v>
      </c>
      <c r="E116" s="8" t="s">
        <v>141</v>
      </c>
      <c r="F116" s="8" t="s">
        <v>141</v>
      </c>
      <c r="G116" s="8" t="s">
        <v>141</v>
      </c>
    </row>
    <row r="117" spans="1:7">
      <c r="A117" s="7" t="s">
        <v>8</v>
      </c>
      <c r="B117" s="10">
        <v>2</v>
      </c>
      <c r="C117" s="8" t="s">
        <v>474</v>
      </c>
      <c r="D117" s="8" t="s">
        <v>223</v>
      </c>
      <c r="E117" s="8" t="s">
        <v>8</v>
      </c>
      <c r="F117" s="8" t="s">
        <v>8</v>
      </c>
      <c r="G117" s="7" t="s">
        <v>475</v>
      </c>
    </row>
    <row r="118" spans="1:7">
      <c r="A118" s="7" t="s">
        <v>476</v>
      </c>
      <c r="B118" s="10">
        <v>0</v>
      </c>
      <c r="C118" s="8" t="s">
        <v>477</v>
      </c>
      <c r="D118" s="8" t="s">
        <v>224</v>
      </c>
      <c r="E118" s="8" t="s">
        <v>476</v>
      </c>
      <c r="F118" s="8" t="s">
        <v>476</v>
      </c>
      <c r="G118" s="8" t="s">
        <v>476</v>
      </c>
    </row>
    <row r="119" spans="1:7">
      <c r="A119" s="7" t="s">
        <v>478</v>
      </c>
      <c r="B119" s="10">
        <v>3</v>
      </c>
      <c r="C119" s="8" t="s">
        <v>479</v>
      </c>
      <c r="D119" s="8" t="s">
        <v>244</v>
      </c>
      <c r="E119" s="8" t="s">
        <v>478</v>
      </c>
      <c r="F119" s="8" t="s">
        <v>478</v>
      </c>
      <c r="G119" s="8" t="s">
        <v>478</v>
      </c>
    </row>
    <row r="120" spans="1:7">
      <c r="A120" s="7" t="s">
        <v>480</v>
      </c>
      <c r="B120" s="10">
        <v>0</v>
      </c>
      <c r="C120" s="8" t="s">
        <v>481</v>
      </c>
      <c r="D120" s="8" t="s">
        <v>223</v>
      </c>
      <c r="E120" s="8" t="s">
        <v>480</v>
      </c>
      <c r="F120" s="8" t="s">
        <v>480</v>
      </c>
      <c r="G120" s="8" t="s">
        <v>480</v>
      </c>
    </row>
    <row r="121" spans="1:7">
      <c r="A121" s="7" t="s">
        <v>482</v>
      </c>
      <c r="B121" s="10">
        <v>0</v>
      </c>
      <c r="C121" s="8" t="s">
        <v>483</v>
      </c>
      <c r="D121" s="8" t="s">
        <v>244</v>
      </c>
      <c r="E121" s="8" t="s">
        <v>482</v>
      </c>
      <c r="F121" s="8" t="s">
        <v>482</v>
      </c>
      <c r="G121" s="8" t="s">
        <v>482</v>
      </c>
    </row>
    <row r="122" spans="1:7">
      <c r="A122" s="7" t="s">
        <v>484</v>
      </c>
      <c r="B122" s="10">
        <v>0</v>
      </c>
      <c r="C122" s="8" t="s">
        <v>485</v>
      </c>
      <c r="D122" s="8" t="s">
        <v>223</v>
      </c>
      <c r="E122" s="8" t="s">
        <v>484</v>
      </c>
      <c r="F122" s="8" t="s">
        <v>484</v>
      </c>
      <c r="G122" s="8" t="s">
        <v>484</v>
      </c>
    </row>
    <row r="123" spans="1:7">
      <c r="A123" s="7" t="s">
        <v>486</v>
      </c>
      <c r="B123" s="10">
        <v>0</v>
      </c>
      <c r="C123" s="8" t="s">
        <v>487</v>
      </c>
      <c r="D123" s="8" t="s">
        <v>223</v>
      </c>
      <c r="E123" s="8" t="s">
        <v>486</v>
      </c>
      <c r="F123" s="8" t="s">
        <v>486</v>
      </c>
      <c r="G123" s="8" t="s">
        <v>486</v>
      </c>
    </row>
    <row r="124" spans="1:7">
      <c r="A124" s="7" t="s">
        <v>109</v>
      </c>
      <c r="B124" s="10">
        <v>0</v>
      </c>
      <c r="C124" s="8" t="s">
        <v>488</v>
      </c>
      <c r="D124" s="8" t="s">
        <v>223</v>
      </c>
      <c r="E124" s="8" t="s">
        <v>109</v>
      </c>
      <c r="F124" s="8" t="s">
        <v>109</v>
      </c>
      <c r="G124" s="8" t="s">
        <v>109</v>
      </c>
    </row>
    <row r="125" spans="1:7">
      <c r="A125" s="7" t="s">
        <v>168</v>
      </c>
      <c r="B125" s="10">
        <v>10</v>
      </c>
      <c r="C125" s="8" t="s">
        <v>489</v>
      </c>
      <c r="D125" s="8" t="s">
        <v>223</v>
      </c>
      <c r="E125" s="8" t="s">
        <v>168</v>
      </c>
      <c r="F125" s="8" t="s">
        <v>490</v>
      </c>
      <c r="G125" s="8" t="s">
        <v>491</v>
      </c>
    </row>
    <row r="126" spans="1:7">
      <c r="A126" s="7" t="s">
        <v>492</v>
      </c>
      <c r="B126" s="10">
        <v>0</v>
      </c>
      <c r="C126" s="8" t="s">
        <v>493</v>
      </c>
      <c r="D126" s="8" t="s">
        <v>223</v>
      </c>
      <c r="E126" s="8" t="s">
        <v>492</v>
      </c>
      <c r="F126" s="8" t="s">
        <v>492</v>
      </c>
      <c r="G126" s="8" t="s">
        <v>492</v>
      </c>
    </row>
    <row r="127" spans="1:7">
      <c r="A127" s="7" t="s">
        <v>494</v>
      </c>
      <c r="B127" s="10">
        <v>0</v>
      </c>
      <c r="C127" s="8" t="s">
        <v>495</v>
      </c>
      <c r="D127" s="8" t="s">
        <v>223</v>
      </c>
      <c r="E127" s="8" t="s">
        <v>494</v>
      </c>
      <c r="F127" s="8" t="s">
        <v>494</v>
      </c>
      <c r="G127" s="8" t="s">
        <v>494</v>
      </c>
    </row>
    <row r="128" spans="1:7">
      <c r="A128" s="7" t="s">
        <v>496</v>
      </c>
      <c r="B128" s="10">
        <v>0</v>
      </c>
      <c r="C128" s="8" t="s">
        <v>497</v>
      </c>
      <c r="D128" s="8" t="s">
        <v>223</v>
      </c>
      <c r="E128" s="8" t="s">
        <v>496</v>
      </c>
      <c r="F128" s="8" t="s">
        <v>496</v>
      </c>
      <c r="G128" s="8" t="s">
        <v>496</v>
      </c>
    </row>
    <row r="129" spans="1:7">
      <c r="A129" s="7" t="s">
        <v>97</v>
      </c>
      <c r="B129" s="10">
        <v>10</v>
      </c>
      <c r="C129" s="8" t="s">
        <v>498</v>
      </c>
      <c r="D129" s="8" t="s">
        <v>223</v>
      </c>
      <c r="E129" s="7" t="s">
        <v>499</v>
      </c>
      <c r="F129" s="8" t="s">
        <v>500</v>
      </c>
      <c r="G129" s="8" t="s">
        <v>500</v>
      </c>
    </row>
    <row r="130" spans="1:7">
      <c r="A130" s="7" t="s">
        <v>173</v>
      </c>
      <c r="B130" s="10">
        <v>5</v>
      </c>
      <c r="C130" s="8" t="s">
        <v>501</v>
      </c>
      <c r="D130" s="8" t="s">
        <v>224</v>
      </c>
      <c r="E130" s="8" t="s">
        <v>173</v>
      </c>
      <c r="F130" s="8" t="s">
        <v>173</v>
      </c>
      <c r="G130" s="8" t="s">
        <v>173</v>
      </c>
    </row>
    <row r="131" spans="1:7">
      <c r="A131" s="7" t="s">
        <v>502</v>
      </c>
      <c r="B131" s="10">
        <v>0</v>
      </c>
      <c r="C131" s="8" t="s">
        <v>503</v>
      </c>
      <c r="D131" s="8" t="s">
        <v>223</v>
      </c>
      <c r="E131" s="8"/>
      <c r="F131" s="8" t="s">
        <v>502</v>
      </c>
      <c r="G131" s="8" t="s">
        <v>502</v>
      </c>
    </row>
    <row r="132" spans="1:7">
      <c r="A132" s="7" t="s">
        <v>102</v>
      </c>
      <c r="B132" s="10">
        <v>5</v>
      </c>
      <c r="C132" s="8" t="s">
        <v>504</v>
      </c>
      <c r="D132" s="8" t="s">
        <v>223</v>
      </c>
      <c r="E132" s="8" t="s">
        <v>102</v>
      </c>
      <c r="F132" s="7" t="s">
        <v>505</v>
      </c>
      <c r="G132" s="7" t="s">
        <v>505</v>
      </c>
    </row>
    <row r="133" spans="1:7">
      <c r="A133" s="7" t="s">
        <v>178</v>
      </c>
      <c r="B133" s="10">
        <v>6</v>
      </c>
      <c r="C133" s="8" t="s">
        <v>506</v>
      </c>
      <c r="D133" s="8" t="s">
        <v>223</v>
      </c>
      <c r="E133" s="8"/>
      <c r="F133" s="8" t="s">
        <v>178</v>
      </c>
      <c r="G133" s="8" t="s">
        <v>178</v>
      </c>
    </row>
    <row r="134" spans="1:7">
      <c r="A134" s="7" t="s">
        <v>82</v>
      </c>
      <c r="B134" s="10">
        <v>8</v>
      </c>
      <c r="C134" s="8" t="s">
        <v>507</v>
      </c>
      <c r="D134" s="8" t="s">
        <v>223</v>
      </c>
      <c r="E134" s="8"/>
      <c r="F134" s="8" t="s">
        <v>82</v>
      </c>
      <c r="G134" s="8" t="s">
        <v>82</v>
      </c>
    </row>
    <row r="135" spans="1:7">
      <c r="A135" s="7" t="s">
        <v>157</v>
      </c>
      <c r="B135" s="10">
        <v>15</v>
      </c>
      <c r="C135" s="8" t="s">
        <v>508</v>
      </c>
      <c r="D135" s="8" t="s">
        <v>223</v>
      </c>
      <c r="E135" s="8"/>
      <c r="F135" s="8"/>
      <c r="G135" s="8" t="s">
        <v>157</v>
      </c>
    </row>
    <row r="136" spans="1:7">
      <c r="A136" s="7" t="s">
        <v>183</v>
      </c>
      <c r="B136" s="10">
        <v>11</v>
      </c>
      <c r="C136" s="8" t="s">
        <v>509</v>
      </c>
      <c r="D136" s="8" t="s">
        <v>224</v>
      </c>
      <c r="E136" s="8"/>
      <c r="F136" s="8"/>
      <c r="G136" s="8" t="s">
        <v>183</v>
      </c>
    </row>
    <row r="137" spans="1:7">
      <c r="A137" s="7" t="s">
        <v>510</v>
      </c>
      <c r="B137" s="10">
        <v>0</v>
      </c>
      <c r="C137" s="8" t="s">
        <v>511</v>
      </c>
      <c r="D137" s="8" t="s">
        <v>224</v>
      </c>
      <c r="E137" s="8"/>
      <c r="F137" s="8"/>
      <c r="G137" s="8" t="s">
        <v>510</v>
      </c>
    </row>
    <row r="138" spans="1:7">
      <c r="A138" s="7" t="s">
        <v>186</v>
      </c>
      <c r="B138" s="10">
        <v>7</v>
      </c>
      <c r="C138" s="8" t="s">
        <v>512</v>
      </c>
      <c r="D138" s="8" t="s">
        <v>223</v>
      </c>
      <c r="E138" s="8"/>
      <c r="F138" s="8"/>
      <c r="G138" s="8" t="s">
        <v>186</v>
      </c>
    </row>
    <row r="139" spans="1:7">
      <c r="A139" s="7" t="s">
        <v>513</v>
      </c>
      <c r="B139" s="10">
        <v>0</v>
      </c>
      <c r="C139" s="8" t="s">
        <v>514</v>
      </c>
      <c r="D139" s="8" t="s">
        <v>223</v>
      </c>
      <c r="E139" s="8" t="s">
        <v>513</v>
      </c>
      <c r="F139" s="8" t="s">
        <v>513</v>
      </c>
      <c r="G139" s="8" t="s">
        <v>513</v>
      </c>
    </row>
    <row r="140" spans="1:7">
      <c r="A140" s="7" t="s">
        <v>189</v>
      </c>
      <c r="B140" s="10">
        <v>1</v>
      </c>
      <c r="C140" s="8" t="s">
        <v>515</v>
      </c>
      <c r="D140" s="8" t="s">
        <v>223</v>
      </c>
      <c r="E140" s="8"/>
      <c r="F140" s="8" t="s">
        <v>189</v>
      </c>
      <c r="G140" s="8" t="s">
        <v>189</v>
      </c>
    </row>
    <row r="141" spans="1:7">
      <c r="A141" s="7" t="s">
        <v>187</v>
      </c>
      <c r="B141" s="10">
        <v>5</v>
      </c>
      <c r="C141" s="8" t="s">
        <v>516</v>
      </c>
      <c r="D141" s="8" t="s">
        <v>223</v>
      </c>
      <c r="E141" s="8"/>
      <c r="F141" s="8"/>
      <c r="G141" s="8" t="s">
        <v>187</v>
      </c>
    </row>
    <row r="142" spans="1:7">
      <c r="A142" s="7" t="s">
        <v>197</v>
      </c>
      <c r="B142" s="10">
        <v>2</v>
      </c>
      <c r="C142" s="8" t="s">
        <v>517</v>
      </c>
      <c r="D142" s="8" t="s">
        <v>223</v>
      </c>
      <c r="E142" s="8"/>
      <c r="F142" s="8" t="s">
        <v>197</v>
      </c>
      <c r="G142" s="8" t="s">
        <v>197</v>
      </c>
    </row>
    <row r="143" spans="1:7">
      <c r="A143" s="7" t="s">
        <v>190</v>
      </c>
      <c r="B143" s="10">
        <v>3</v>
      </c>
      <c r="C143" s="8" t="s">
        <v>518</v>
      </c>
      <c r="D143" s="8" t="s">
        <v>223</v>
      </c>
      <c r="E143" s="8" t="s">
        <v>190</v>
      </c>
      <c r="F143" s="8" t="s">
        <v>190</v>
      </c>
      <c r="G143" s="8" t="s">
        <v>190</v>
      </c>
    </row>
    <row r="144" spans="1:7">
      <c r="A144" s="7" t="s">
        <v>32</v>
      </c>
      <c r="B144" s="10">
        <v>23</v>
      </c>
      <c r="C144" s="8" t="s">
        <v>519</v>
      </c>
      <c r="D144" s="8" t="s">
        <v>223</v>
      </c>
      <c r="E144" s="8" t="s">
        <v>32</v>
      </c>
      <c r="F144" s="8" t="s">
        <v>520</v>
      </c>
      <c r="G144" s="8" t="s">
        <v>521</v>
      </c>
    </row>
    <row r="145" spans="1:7">
      <c r="A145" s="7" t="s">
        <v>191</v>
      </c>
      <c r="B145" s="10">
        <v>4</v>
      </c>
      <c r="C145" s="8" t="s">
        <v>522</v>
      </c>
      <c r="D145" s="8" t="s">
        <v>223</v>
      </c>
      <c r="E145" s="8"/>
      <c r="F145" s="7" t="s">
        <v>523</v>
      </c>
      <c r="G145" s="7" t="s">
        <v>523</v>
      </c>
    </row>
    <row r="146" spans="1:7">
      <c r="A146" s="7" t="s">
        <v>524</v>
      </c>
      <c r="B146" s="10">
        <v>0</v>
      </c>
      <c r="C146" s="8" t="s">
        <v>525</v>
      </c>
      <c r="D146" s="8" t="s">
        <v>224</v>
      </c>
      <c r="E146" s="8"/>
      <c r="F146" s="8" t="s">
        <v>524</v>
      </c>
      <c r="G146" s="8" t="s">
        <v>524</v>
      </c>
    </row>
    <row r="147" spans="1:7">
      <c r="A147" s="7" t="s">
        <v>526</v>
      </c>
      <c r="B147" s="10">
        <v>5</v>
      </c>
      <c r="C147" s="8" t="s">
        <v>527</v>
      </c>
      <c r="D147" s="8" t="s">
        <v>223</v>
      </c>
      <c r="E147" s="8" t="s">
        <v>526</v>
      </c>
      <c r="F147" s="8" t="s">
        <v>526</v>
      </c>
      <c r="G147" s="7" t="s">
        <v>528</v>
      </c>
    </row>
    <row r="148" spans="1:7">
      <c r="A148" s="7" t="s">
        <v>79</v>
      </c>
      <c r="B148" s="10">
        <v>4</v>
      </c>
      <c r="C148" s="8" t="s">
        <v>529</v>
      </c>
      <c r="D148" s="8" t="s">
        <v>223</v>
      </c>
      <c r="E148" s="8" t="s">
        <v>79</v>
      </c>
      <c r="F148" s="8" t="s">
        <v>79</v>
      </c>
      <c r="G148" s="8" t="s">
        <v>79</v>
      </c>
    </row>
    <row r="149" spans="1:7">
      <c r="A149" s="7" t="s">
        <v>530</v>
      </c>
      <c r="B149" s="10">
        <v>4</v>
      </c>
      <c r="C149" s="8" t="s">
        <v>531</v>
      </c>
      <c r="D149" s="8" t="s">
        <v>223</v>
      </c>
      <c r="E149" s="8" t="s">
        <v>530</v>
      </c>
      <c r="F149" s="8" t="s">
        <v>530</v>
      </c>
      <c r="G149" s="8" t="s">
        <v>530</v>
      </c>
    </row>
    <row r="150" spans="1:7">
      <c r="A150" s="7" t="s">
        <v>532</v>
      </c>
      <c r="B150" s="10">
        <v>0</v>
      </c>
      <c r="C150" s="8" t="s">
        <v>533</v>
      </c>
      <c r="D150" s="8" t="s">
        <v>223</v>
      </c>
      <c r="E150" s="8"/>
      <c r="F150" s="8" t="s">
        <v>532</v>
      </c>
      <c r="G150" s="8" t="s">
        <v>532</v>
      </c>
    </row>
    <row r="151" spans="1:7">
      <c r="A151" s="7" t="s">
        <v>534</v>
      </c>
      <c r="B151" s="10">
        <v>5</v>
      </c>
      <c r="C151" s="8" t="s">
        <v>535</v>
      </c>
      <c r="D151" s="8" t="s">
        <v>224</v>
      </c>
      <c r="E151" s="8"/>
      <c r="F151" s="8" t="s">
        <v>534</v>
      </c>
      <c r="G151" s="8" t="s">
        <v>534</v>
      </c>
    </row>
    <row r="152" spans="1:7">
      <c r="A152" s="7" t="s">
        <v>536</v>
      </c>
      <c r="B152" s="10">
        <v>0</v>
      </c>
      <c r="C152" s="8" t="s">
        <v>537</v>
      </c>
      <c r="D152" s="8" t="s">
        <v>223</v>
      </c>
      <c r="E152" s="8"/>
      <c r="F152" s="8" t="s">
        <v>536</v>
      </c>
      <c r="G152" s="8" t="s">
        <v>536</v>
      </c>
    </row>
    <row r="153" spans="1:7">
      <c r="A153" s="7" t="s">
        <v>538</v>
      </c>
      <c r="B153" s="10">
        <v>2</v>
      </c>
      <c r="C153" s="8" t="s">
        <v>539</v>
      </c>
      <c r="D153" s="8" t="s">
        <v>223</v>
      </c>
      <c r="E153" s="8" t="s">
        <v>538</v>
      </c>
      <c r="F153" s="8" t="s">
        <v>538</v>
      </c>
      <c r="G153" s="8" t="s">
        <v>538</v>
      </c>
    </row>
    <row r="154" spans="1:7">
      <c r="A154" s="7" t="s">
        <v>540</v>
      </c>
      <c r="B154" s="10">
        <v>1</v>
      </c>
      <c r="C154" s="8" t="s">
        <v>541</v>
      </c>
      <c r="D154" s="8" t="s">
        <v>223</v>
      </c>
      <c r="E154" s="8" t="s">
        <v>540</v>
      </c>
      <c r="F154" s="8" t="s">
        <v>540</v>
      </c>
      <c r="G154" s="8" t="s">
        <v>540</v>
      </c>
    </row>
    <row r="155" spans="1:7">
      <c r="A155" s="7" t="s">
        <v>542</v>
      </c>
      <c r="B155" s="10">
        <v>0</v>
      </c>
      <c r="C155" s="8" t="s">
        <v>543</v>
      </c>
      <c r="D155" s="8" t="s">
        <v>223</v>
      </c>
      <c r="E155" s="8" t="s">
        <v>542</v>
      </c>
      <c r="F155" s="8" t="s">
        <v>542</v>
      </c>
      <c r="G155" s="8" t="s">
        <v>542</v>
      </c>
    </row>
    <row r="156" spans="1:7">
      <c r="A156" s="7" t="s">
        <v>5</v>
      </c>
      <c r="B156" s="10">
        <v>5</v>
      </c>
      <c r="C156" s="8" t="s">
        <v>544</v>
      </c>
      <c r="D156" s="8" t="s">
        <v>223</v>
      </c>
      <c r="E156" s="8"/>
      <c r="F156" s="8" t="s">
        <v>5</v>
      </c>
      <c r="G156" s="8" t="s">
        <v>5</v>
      </c>
    </row>
    <row r="157" spans="1:7">
      <c r="A157" s="7" t="s">
        <v>545</v>
      </c>
      <c r="B157" s="10">
        <v>0</v>
      </c>
      <c r="C157" s="8" t="s">
        <v>546</v>
      </c>
      <c r="D157" s="8" t="s">
        <v>223</v>
      </c>
      <c r="E157" s="8"/>
      <c r="F157" s="8"/>
      <c r="G157" s="8" t="s">
        <v>545</v>
      </c>
    </row>
    <row r="158" spans="1:7">
      <c r="A158" s="7" t="s">
        <v>200</v>
      </c>
      <c r="B158" s="10">
        <v>2</v>
      </c>
      <c r="C158" s="8" t="s">
        <v>547</v>
      </c>
      <c r="D158" s="8" t="s">
        <v>223</v>
      </c>
      <c r="E158" s="8"/>
      <c r="F158" s="8" t="s">
        <v>200</v>
      </c>
      <c r="G158" s="8" t="s">
        <v>200</v>
      </c>
    </row>
    <row r="159" spans="1:7">
      <c r="A159" s="7" t="s">
        <v>548</v>
      </c>
      <c r="B159" s="10">
        <v>2</v>
      </c>
      <c r="C159" s="8" t="s">
        <v>549</v>
      </c>
      <c r="D159" s="8" t="s">
        <v>223</v>
      </c>
      <c r="E159" s="8" t="s">
        <v>548</v>
      </c>
      <c r="F159" s="8" t="s">
        <v>548</v>
      </c>
      <c r="G159" s="8" t="s">
        <v>548</v>
      </c>
    </row>
    <row r="160" spans="1:7">
      <c r="A160" s="7" t="s">
        <v>550</v>
      </c>
      <c r="B160" s="10">
        <v>0</v>
      </c>
      <c r="C160" s="8" t="s">
        <v>551</v>
      </c>
      <c r="D160" s="8" t="s">
        <v>223</v>
      </c>
      <c r="E160" s="8" t="s">
        <v>550</v>
      </c>
      <c r="F160" s="8" t="s">
        <v>550</v>
      </c>
      <c r="G160" s="8" t="s">
        <v>550</v>
      </c>
    </row>
    <row r="161" spans="1:7">
      <c r="A161" s="7" t="s">
        <v>202</v>
      </c>
      <c r="B161" s="10">
        <v>6</v>
      </c>
      <c r="C161" s="8" t="s">
        <v>552</v>
      </c>
      <c r="D161" s="8" t="s">
        <v>223</v>
      </c>
      <c r="E161" s="8" t="s">
        <v>202</v>
      </c>
      <c r="F161" s="7" t="s">
        <v>553</v>
      </c>
      <c r="G161" s="8" t="s">
        <v>554</v>
      </c>
    </row>
    <row r="162" spans="1:7">
      <c r="A162" s="7" t="s">
        <v>17</v>
      </c>
      <c r="B162" s="10">
        <v>10</v>
      </c>
      <c r="C162" s="8" t="s">
        <v>555</v>
      </c>
      <c r="D162" s="8" t="s">
        <v>223</v>
      </c>
      <c r="E162" s="8" t="s">
        <v>17</v>
      </c>
      <c r="F162" s="8" t="s">
        <v>556</v>
      </c>
      <c r="G162" s="8" t="s">
        <v>556</v>
      </c>
    </row>
    <row r="163" spans="1:7">
      <c r="A163" s="7" t="s">
        <v>15</v>
      </c>
      <c r="B163" s="10">
        <v>24</v>
      </c>
      <c r="C163" s="8" t="s">
        <v>557</v>
      </c>
      <c r="D163" s="8" t="s">
        <v>223</v>
      </c>
      <c r="E163" s="8" t="s">
        <v>15</v>
      </c>
      <c r="F163" s="8" t="s">
        <v>558</v>
      </c>
      <c r="G163" s="8" t="s">
        <v>558</v>
      </c>
    </row>
    <row r="164" spans="1:7">
      <c r="A164" s="7" t="s">
        <v>559</v>
      </c>
      <c r="B164" s="10">
        <v>1</v>
      </c>
      <c r="C164" s="8" t="s">
        <v>560</v>
      </c>
      <c r="D164" s="8" t="s">
        <v>223</v>
      </c>
      <c r="E164" s="8" t="s">
        <v>559</v>
      </c>
      <c r="F164" s="8" t="s">
        <v>559</v>
      </c>
      <c r="G164" s="7" t="s">
        <v>561</v>
      </c>
    </row>
    <row r="165" spans="1:7">
      <c r="A165" s="7" t="s">
        <v>211</v>
      </c>
      <c r="B165" s="10">
        <v>3</v>
      </c>
      <c r="C165" s="8" t="s">
        <v>562</v>
      </c>
      <c r="D165" s="8" t="s">
        <v>223</v>
      </c>
      <c r="E165" s="8"/>
      <c r="F165" s="8"/>
      <c r="G165" s="8" t="s">
        <v>211</v>
      </c>
    </row>
    <row r="166" spans="1:7">
      <c r="A166" s="7" t="s">
        <v>94</v>
      </c>
      <c r="B166" s="10">
        <v>16</v>
      </c>
      <c r="C166" s="8" t="s">
        <v>563</v>
      </c>
      <c r="D166" s="8" t="s">
        <v>223</v>
      </c>
      <c r="E166" s="8"/>
      <c r="F166" s="8" t="s">
        <v>564</v>
      </c>
      <c r="G166" s="8" t="s">
        <v>565</v>
      </c>
    </row>
    <row r="167" spans="1:7">
      <c r="A167" s="7" t="s">
        <v>205</v>
      </c>
      <c r="B167" s="10">
        <v>3</v>
      </c>
      <c r="C167" s="8" t="s">
        <v>566</v>
      </c>
      <c r="D167" s="8" t="s">
        <v>224</v>
      </c>
      <c r="E167" s="8"/>
      <c r="F167" s="8" t="s">
        <v>567</v>
      </c>
      <c r="G167" s="8" t="s">
        <v>567</v>
      </c>
    </row>
    <row r="168" spans="1:7">
      <c r="A168" s="7" t="s">
        <v>215</v>
      </c>
      <c r="B168" s="10">
        <v>5</v>
      </c>
      <c r="C168" s="8" t="s">
        <v>568</v>
      </c>
      <c r="D168" s="8" t="s">
        <v>223</v>
      </c>
      <c r="E168" s="8"/>
      <c r="F168" s="8" t="s">
        <v>215</v>
      </c>
      <c r="G168" s="8" t="s">
        <v>215</v>
      </c>
    </row>
    <row r="169" spans="1:7">
      <c r="A169" s="7" t="s">
        <v>569</v>
      </c>
      <c r="B169" s="10">
        <v>0</v>
      </c>
      <c r="C169" s="8" t="s">
        <v>570</v>
      </c>
      <c r="D169" s="8" t="s">
        <v>224</v>
      </c>
      <c r="E169" s="8"/>
      <c r="F169" s="8" t="s">
        <v>569</v>
      </c>
      <c r="G169" s="8" t="s">
        <v>569</v>
      </c>
    </row>
    <row r="170" spans="1:7">
      <c r="A170" s="7" t="s">
        <v>147</v>
      </c>
      <c r="B170" s="10">
        <v>0</v>
      </c>
      <c r="C170" s="8" t="s">
        <v>571</v>
      </c>
      <c r="D170" s="8" t="s">
        <v>224</v>
      </c>
      <c r="E170" s="8" t="s">
        <v>147</v>
      </c>
      <c r="F170" s="8" t="s">
        <v>147</v>
      </c>
      <c r="G170" s="8" t="s">
        <v>147</v>
      </c>
    </row>
    <row r="171" spans="1:7">
      <c r="A171" s="7" t="s">
        <v>572</v>
      </c>
      <c r="B171" s="10">
        <v>0</v>
      </c>
      <c r="C171" s="8" t="s">
        <v>573</v>
      </c>
      <c r="D171" s="8" t="s">
        <v>223</v>
      </c>
      <c r="E171" s="8"/>
      <c r="F171" s="8" t="s">
        <v>572</v>
      </c>
      <c r="G171" s="8" t="s">
        <v>572</v>
      </c>
    </row>
    <row r="173" spans="1:7">
      <c r="A173">
        <f>COUNTA(A2:A171)</f>
        <v>170</v>
      </c>
      <c r="B173" s="11">
        <f>SUM(B2:B171)</f>
        <v>593</v>
      </c>
    </row>
    <row r="175" spans="1:7">
      <c r="A175" s="5" t="s">
        <v>607</v>
      </c>
    </row>
    <row r="176" spans="1:7">
      <c r="A176">
        <f>A173+B173</f>
        <v>763</v>
      </c>
    </row>
  </sheetData>
  <hyperlinks>
    <hyperlink ref="A2" r:id="rId1" display="https://nvd.nist.gov/800-53/Rev4/control/AC-1" xr:uid="{A4E5D6AE-535B-EC4F-A218-8BA93B39B379}"/>
    <hyperlink ref="A3" r:id="rId2" display="https://nvd.nist.gov/800-53/Rev4/control/AC-2" xr:uid="{8B2B5D8F-4963-F244-8FF6-E4546B42BA93}"/>
    <hyperlink ref="A4" r:id="rId3" display="https://nvd.nist.gov/800-53/Rev4/control/AC-3" xr:uid="{421B913B-5CAF-4844-A7A3-CE7F0006A43B}"/>
    <hyperlink ref="A5" r:id="rId4" display="https://nvd.nist.gov/800-53/Rev4/control/AC-4" xr:uid="{AAF022BB-F876-5A43-B089-9A7A8B11E7E4}"/>
    <hyperlink ref="A6" r:id="rId5" display="https://nvd.nist.gov/800-53/Rev4/control/AC-5" xr:uid="{F8957874-6059-C84E-83C0-F4F648217B20}"/>
    <hyperlink ref="A7" r:id="rId6" display="https://nvd.nist.gov/800-53/Rev4/control/AC-6" xr:uid="{06732F35-7144-D144-A3D4-F1F883FC5001}"/>
    <hyperlink ref="A8" r:id="rId7" display="https://nvd.nist.gov/800-53/Rev4/control/AC-7" xr:uid="{4CB41DBA-9D6D-5343-BE40-666ED7B056B2}"/>
    <hyperlink ref="A9" r:id="rId8" display="https://nvd.nist.gov/800-53/Rev4/control/AC-8" xr:uid="{144578AD-9616-B644-88D9-E92544D5776A}"/>
    <hyperlink ref="A10" r:id="rId9" display="https://nvd.nist.gov/800-53/Rev4/control/AC-10" xr:uid="{1B420DA7-FBC1-5149-A20D-A986056B42CA}"/>
    <hyperlink ref="A11" r:id="rId10" display="https://nvd.nist.gov/800-53/Rev4/control/AC-11" xr:uid="{D6DB2018-F443-3C42-A484-6124A7862407}"/>
    <hyperlink ref="F11" r:id="rId11" location="enhancement-1" display="https://nvd.nist.gov/800-53/Rev4/control/AC-11?baseline=moderate - enhancement-1" xr:uid="{FBF9B874-6E4D-464B-A135-E7BDDEC28999}"/>
    <hyperlink ref="G11" r:id="rId12" location="enhancement-1" display="https://nvd.nist.gov/800-53/Rev4/control/AC-11?baseline=high - enhancement-1" xr:uid="{C8D260F4-EF27-9C48-8E33-A8629D3D2838}"/>
    <hyperlink ref="A12" r:id="rId13" display="https://nvd.nist.gov/800-53/Rev4/control/AC-12" xr:uid="{27EDB8B6-F9C3-BF43-8EED-7326303A6831}"/>
    <hyperlink ref="A13" r:id="rId14" display="https://nvd.nist.gov/800-53/Rev4/control/AC-14" xr:uid="{F26C18BA-11E5-B142-A000-FDE2CD15E415}"/>
    <hyperlink ref="A14" r:id="rId15" display="https://nvd.nist.gov/800-53/Rev4/control/AC-17" xr:uid="{B08C01B8-A4C0-5E41-8EF2-A4ACB09C639D}"/>
    <hyperlink ref="A15" r:id="rId16" display="https://nvd.nist.gov/800-53/Rev4/control/AC-18" xr:uid="{EB377972-BF76-FB48-A6ED-22C5AE528E87}"/>
    <hyperlink ref="F15" r:id="rId17" location="enhancement-1" display="https://nvd.nist.gov/800-53/Rev4/control/AC-18?baseline=moderate - enhancement-1" xr:uid="{A707DAFB-F2F9-C946-AEE1-A627DE6391AF}"/>
    <hyperlink ref="A16" r:id="rId18" display="https://nvd.nist.gov/800-53/Rev4/control/AC-19" xr:uid="{76BA4AFC-1CC8-5A48-9DE9-749A97115BEE}"/>
    <hyperlink ref="F16" r:id="rId19" location="enhancement-5" display="https://nvd.nist.gov/800-53/Rev4/control/AC-19?baseline=moderate - enhancement-5" xr:uid="{672AABBE-E5E5-2F4A-93AA-1B2879D203E2}"/>
    <hyperlink ref="G16" r:id="rId20" location="enhancement-5" display="https://nvd.nist.gov/800-53/Rev4/control/AC-19?baseline=high - enhancement-5" xr:uid="{23E3AD06-1502-864E-8710-248BA85F46DE}"/>
    <hyperlink ref="A17" r:id="rId21" display="https://nvd.nist.gov/800-53/Rev4/control/AC-20" xr:uid="{67AB85FD-B1CF-F140-928C-C5AB990CC082}"/>
    <hyperlink ref="A18" r:id="rId22" display="https://nvd.nist.gov/800-53/Rev4/control/AC-21" xr:uid="{985C5A27-F067-D24F-9375-2C33BCFCBD13}"/>
    <hyperlink ref="A19" r:id="rId23" display="https://nvd.nist.gov/800-53/Rev4/control/AC-22" xr:uid="{B104B639-063F-C449-8A1F-08A1F9C2D4A2}"/>
    <hyperlink ref="A20" r:id="rId24" display="https://nvd.nist.gov/800-53/Rev4/control/AT-1" xr:uid="{647550C8-931A-854E-8CA7-B580944871A2}"/>
    <hyperlink ref="A21" r:id="rId25" display="https://nvd.nist.gov/800-53/Rev4/control/AT-2" xr:uid="{56068582-EF11-FD4C-BFF3-4E6609E4F48D}"/>
    <hyperlink ref="F21" r:id="rId26" location="enhancement-2" display="https://nvd.nist.gov/800-53/Rev4/control/AT-2?baseline=moderate - enhancement-2" xr:uid="{27C284DE-B51E-A54D-9D4E-303081A39689}"/>
    <hyperlink ref="G21" r:id="rId27" location="enhancement-2" display="https://nvd.nist.gov/800-53/Rev4/control/AT-2?baseline=high - enhancement-2" xr:uid="{6BA1ECE2-46E4-E244-AB16-D69731FE3E9C}"/>
    <hyperlink ref="A22" r:id="rId28" display="https://nvd.nist.gov/800-53/Rev4/control/AT-3" xr:uid="{2CAF01C6-AF22-0541-BED1-AEBF02CB9213}"/>
    <hyperlink ref="A23" r:id="rId29" display="https://nvd.nist.gov/800-53/Rev4/control/AT-4" xr:uid="{4CFD9788-9A16-5642-AA61-91C63F66BE16}"/>
    <hyperlink ref="A24" r:id="rId30" display="https://nvd.nist.gov/800-53/Rev4/control/AU-1" xr:uid="{48404E74-389D-AA4C-BFBD-0A2FB1B622AF}"/>
    <hyperlink ref="A25" r:id="rId31" display="https://nvd.nist.gov/800-53/Rev4/control/AU-2" xr:uid="{C283AE38-9D41-AD44-B2B0-F0FE4A4AC652}"/>
    <hyperlink ref="F25" r:id="rId32" location="enhancement-3" display="https://nvd.nist.gov/800-53/Rev4/control/AU-2?baseline=moderate - enhancement-3" xr:uid="{00FAB99F-4FEC-0349-BEBA-0A5A8AD8EDD5}"/>
    <hyperlink ref="G25" r:id="rId33" location="enhancement-3" display="https://nvd.nist.gov/800-53/Rev4/control/AU-2?baseline=high - enhancement-3" xr:uid="{764208CC-806A-C943-A321-E57C89C8F87D}"/>
    <hyperlink ref="A26" r:id="rId34" display="https://nvd.nist.gov/800-53/Rev4/control/AU-3" xr:uid="{791DF727-EE04-4E40-B0DE-8D07174EB489}"/>
    <hyperlink ref="F26" r:id="rId35" location="enhancement-1" display="https://nvd.nist.gov/800-53/Rev4/control/AU-3?baseline=moderate - enhancement-1" xr:uid="{29DBABBF-B1D5-9C48-9562-A9F7597E6A00}"/>
    <hyperlink ref="A27" r:id="rId36" display="https://nvd.nist.gov/800-53/Rev4/control/AU-4" xr:uid="{A2C5D835-FD36-7242-A4F5-3DB29F86621F}"/>
    <hyperlink ref="A28" r:id="rId37" display="https://nvd.nist.gov/800-53/Rev4/control/AU-5" xr:uid="{3D2AD819-A934-0F45-929E-DB4FE5208CD0}"/>
    <hyperlink ref="A29" r:id="rId38" display="https://nvd.nist.gov/800-53/Rev4/control/AU-6" xr:uid="{FEAEF56E-BAC3-E64D-BEE1-B864208D28DA}"/>
    <hyperlink ref="A30" r:id="rId39" display="https://nvd.nist.gov/800-53/Rev4/control/AU-7" xr:uid="{ED90FAD9-FC7A-5842-BF75-81812591BD4E}"/>
    <hyperlink ref="F30" r:id="rId40" location="enhancement-1" display="https://nvd.nist.gov/800-53/Rev4/control/AU-7?baseline=moderate - enhancement-1" xr:uid="{33D4CA53-BF10-F448-8988-E77F160A3E0F}"/>
    <hyperlink ref="G30" r:id="rId41" location="enhancement-1" display="https://nvd.nist.gov/800-53/Rev4/control/AU-7?baseline=high - enhancement-1" xr:uid="{D95916B8-7ABF-4F43-80D6-F8F7D0298826}"/>
    <hyperlink ref="A31" r:id="rId42" display="https://nvd.nist.gov/800-53/Rev4/control/AU-8" xr:uid="{ED1258FB-A777-6F48-8663-736B44B6AC9B}"/>
    <hyperlink ref="F31" r:id="rId43" location="enhancement-1" display="https://nvd.nist.gov/800-53/Rev4/control/AU-8?baseline=moderate - enhancement-1" xr:uid="{E61A5018-E9F7-8346-A0FC-1001E3C57768}"/>
    <hyperlink ref="G31" r:id="rId44" location="enhancement-1" display="https://nvd.nist.gov/800-53/Rev4/control/AU-8?baseline=high - enhancement-1" xr:uid="{28D1F6A5-91B3-7D41-896C-F0117EC984C5}"/>
    <hyperlink ref="A32" r:id="rId45" display="https://nvd.nist.gov/800-53/Rev4/control/AU-9" xr:uid="{F9E400D8-FB43-0648-B035-5E1409BF8C9D}"/>
    <hyperlink ref="F32" r:id="rId46" location="enhancement-4" display="https://nvd.nist.gov/800-53/Rev4/control/AU-9?baseline=moderate - enhancement-4" xr:uid="{880208FE-9565-B440-BFBD-E9040BF394F8}"/>
    <hyperlink ref="A33" r:id="rId47" display="https://nvd.nist.gov/800-53/Rev4/control/AU-10" xr:uid="{7FD3EC4A-5392-1641-8549-76595C56BF78}"/>
    <hyperlink ref="A34" r:id="rId48" display="https://nvd.nist.gov/800-53/Rev4/control/AU-11" xr:uid="{BD60827A-1EAA-EA4C-B5E4-AF1D859B982B}"/>
    <hyperlink ref="A35" r:id="rId49" display="https://nvd.nist.gov/800-53/Rev4/control/AU-12" xr:uid="{EC38C6E2-5751-8342-BBCD-DB4AE8497777}"/>
    <hyperlink ref="A36" r:id="rId50" display="https://nvd.nist.gov/800-53/Rev4/control/CA-1" xr:uid="{F622A7D3-B4BC-F649-910E-75EDAE379B78}"/>
    <hyperlink ref="A37" r:id="rId51" display="https://nvd.nist.gov/800-53/Rev4/control/CA-2" xr:uid="{850E9CE5-1B2C-324D-890F-81FD138FE489}"/>
    <hyperlink ref="F37" r:id="rId52" location="enhancement-1" display="https://nvd.nist.gov/800-53/Rev4/control/CA-2?baseline=moderate - enhancement-1" xr:uid="{DE1A8F96-42DC-1E48-9D4A-B1729C6ED443}"/>
    <hyperlink ref="A38" r:id="rId53" display="https://nvd.nist.gov/800-53/Rev4/control/CA-3" xr:uid="{98A94F16-7BD8-F944-A303-EF140592F0D0}"/>
    <hyperlink ref="F38" r:id="rId54" location="enhancement-5" display="https://nvd.nist.gov/800-53/Rev4/control/CA-3?baseline=moderate - enhancement-5" xr:uid="{9ECB6783-5AD2-F54B-AA0F-2B9A950F18DC}"/>
    <hyperlink ref="G38" r:id="rId55" location="enhancement-5" display="https://nvd.nist.gov/800-53/Rev4/control/CA-3?baseline=high - enhancement-5" xr:uid="{BDC4F681-B929-ED41-BCEF-32629F1E7AFB}"/>
    <hyperlink ref="A39" r:id="rId56" display="https://nvd.nist.gov/800-53/Rev4/control/CA-5" xr:uid="{B6FD08E7-4B09-E445-B145-3197F742B848}"/>
    <hyperlink ref="A40" r:id="rId57" display="https://nvd.nist.gov/800-53/Rev4/control/CA-6" xr:uid="{50C31C16-8ECF-8544-B2FE-CE2FE40BC804}"/>
    <hyperlink ref="A41" r:id="rId58" display="https://nvd.nist.gov/800-53/Rev4/control/CA-7" xr:uid="{4A30D9CF-C922-4F42-BEFB-90F167523A16}"/>
    <hyperlink ref="F41" r:id="rId59" location="enhancement-1" display="https://nvd.nist.gov/800-53/Rev4/control/CA-7?baseline=moderate - enhancement-1" xr:uid="{1471B7A0-44A8-7040-B75C-C505603ED32A}"/>
    <hyperlink ref="G41" r:id="rId60" location="enhancement-1" display="https://nvd.nist.gov/800-53/Rev4/control/CA-7?baseline=high - enhancement-1" xr:uid="{3A7982DF-1A5B-8340-9065-371428770AE3}"/>
    <hyperlink ref="A42" r:id="rId61" display="https://nvd.nist.gov/800-53/Rev4/control/CA-8" xr:uid="{CCF8516F-8584-F040-ABFF-591B9E127C16}"/>
    <hyperlink ref="A43" r:id="rId62" display="https://nvd.nist.gov/800-53/Rev4/control/CA-9" xr:uid="{37D930BA-CC00-A548-BD18-F916964484BD}"/>
    <hyperlink ref="A44" r:id="rId63" display="https://nvd.nist.gov/800-53/Rev4/control/CM-1" xr:uid="{C47DCDD4-7EB0-ED4E-9C9F-113C3AFE12F1}"/>
    <hyperlink ref="A45" r:id="rId64" display="https://nvd.nist.gov/800-53/Rev4/control/CM-2" xr:uid="{A054E905-124E-4C43-B803-87EA5B6E0D1D}"/>
    <hyperlink ref="A46" r:id="rId65" display="https://nvd.nist.gov/800-53/Rev4/control/CM-3" xr:uid="{B295DFFA-7FFB-324C-AD19-7F564BA15CC9}"/>
    <hyperlink ref="F46" r:id="rId66" location="enhancement-2" display="https://nvd.nist.gov/800-53/Rev4/control/CM-3?baseline=moderate - enhancement-2" xr:uid="{838EDDBA-B8F6-034C-B060-F4ED14DA7BFA}"/>
    <hyperlink ref="A47" r:id="rId67" display="https://nvd.nist.gov/800-53/Rev4/control/CM-4" xr:uid="{7FCE444E-4CFB-EA49-9CBD-E495438DECE5}"/>
    <hyperlink ref="G47" r:id="rId68" location="enhancement-1" display="https://nvd.nist.gov/800-53/Rev4/control/CM-4?baseline=high - enhancement-1" xr:uid="{420C1EE9-6632-8C4E-9AA6-906CE88E9147}"/>
    <hyperlink ref="A48" r:id="rId69" display="https://nvd.nist.gov/800-53/Rev4/control/CM-5" xr:uid="{054DBD1F-6596-6346-89A8-6BF3E70EBCC1}"/>
    <hyperlink ref="A49" r:id="rId70" display="https://nvd.nist.gov/800-53/Rev4/control/CM-6" xr:uid="{0594D7F4-3706-3E44-BF84-1D8A8FAA0B0C}"/>
    <hyperlink ref="A50" r:id="rId71" display="https://nvd.nist.gov/800-53/Rev4/control/CM-7" xr:uid="{3E9A4706-A6CD-8C46-B331-4AFF5FD5B9D8}"/>
    <hyperlink ref="A51" r:id="rId72" display="https://nvd.nist.gov/800-53/Rev4/control/CM-8" xr:uid="{D96C004E-A842-514E-848B-C39227D03716}"/>
    <hyperlink ref="A52" r:id="rId73" display="https://nvd.nist.gov/800-53/Rev4/control/CM-9" xr:uid="{218FA39A-5B9D-1B47-8A95-8D7D3FEEC9D0}"/>
    <hyperlink ref="A53" r:id="rId74" display="https://nvd.nist.gov/800-53/Rev4/control/CM-10" xr:uid="{43C94B85-5972-BF45-ACE2-1CFE3AA2AF70}"/>
    <hyperlink ref="A54" r:id="rId75" display="https://nvd.nist.gov/800-53/Rev4/control/CM-11" xr:uid="{B4E252D1-8F39-AE46-B3FF-C08DBFDD5331}"/>
    <hyperlink ref="A55" r:id="rId76" display="https://nvd.nist.gov/800-53/Rev4/control/CP-1" xr:uid="{84689FB2-4620-4947-8FFE-F51304D57F01}"/>
    <hyperlink ref="A56" r:id="rId77" display="https://nvd.nist.gov/800-53/Rev4/control/CP-2" xr:uid="{3E1279B2-A5BA-2D4D-A317-1881BF95F6E9}"/>
    <hyperlink ref="A57" r:id="rId78" display="https://nvd.nist.gov/800-53/Rev4/control/CP-3" xr:uid="{2501066A-1644-7B4F-8835-B8700038B81D}"/>
    <hyperlink ref="G57" r:id="rId79" location="enhancement-1" display="https://nvd.nist.gov/800-53/Rev4/control/CP-3?baseline=high - enhancement-1" xr:uid="{0D4C8EBF-49F1-F942-BAF6-0CA2F6CF6070}"/>
    <hyperlink ref="A58" r:id="rId80" display="https://nvd.nist.gov/800-53/Rev4/control/CP-4" xr:uid="{04C10432-9E87-EE4E-B7BF-07C6D66D8B43}"/>
    <hyperlink ref="F58" r:id="rId81" location="enhancement-1" display="https://nvd.nist.gov/800-53/Rev4/control/CP-4?baseline=moderate - enhancement-1" xr:uid="{31355330-F9D8-6D48-8878-FAD15D8E55B8}"/>
    <hyperlink ref="A59" r:id="rId82" display="https://nvd.nist.gov/800-53/Rev4/control/CP-6" xr:uid="{5B2ADEDF-9141-F744-A9D2-F9F352ADE6CD}"/>
    <hyperlink ref="A60" r:id="rId83" display="https://nvd.nist.gov/800-53/Rev4/control/CP-7" xr:uid="{CB094760-749B-1342-A60E-DDA5FAE968CE}"/>
    <hyperlink ref="A61" r:id="rId84" display="https://nvd.nist.gov/800-53/Rev4/control/CP-8" xr:uid="{43AB76BC-AA09-884C-84B7-BDFE6EA1979B}"/>
    <hyperlink ref="A62" r:id="rId85" display="https://nvd.nist.gov/800-53/Rev4/control/CP-9" xr:uid="{C93B304F-5F67-2147-8455-EFEB951F2B80}"/>
    <hyperlink ref="F62" r:id="rId86" location="enhancement-1" display="https://nvd.nist.gov/800-53/Rev4/control/CP-9?baseline=moderate - enhancement-1" xr:uid="{4FC38F73-4626-F54F-B417-31E26A5494D3}"/>
    <hyperlink ref="A63" r:id="rId87" display="https://nvd.nist.gov/800-53/Rev4/control/CP-10" xr:uid="{377B16D8-89E3-A748-A23C-0D2E994074B6}"/>
    <hyperlink ref="F63" r:id="rId88" location="enhancement-2" display="https://nvd.nist.gov/800-53/Rev4/control/CP-10?baseline=moderate - enhancement-2" xr:uid="{1840AED3-F25C-2E42-A984-FE9F3CA9EC7A}"/>
    <hyperlink ref="A64" r:id="rId89" display="https://nvd.nist.gov/800-53/Rev4/control/IA-1" xr:uid="{48D7FA87-C067-D746-BD2E-5791EC93BE78}"/>
    <hyperlink ref="A65" r:id="rId90" display="https://nvd.nist.gov/800-53/Rev4/control/IA-2" xr:uid="{DF932B71-8CF1-6145-A4FF-1DB6338D4A1D}"/>
    <hyperlink ref="A66" r:id="rId91" display="https://nvd.nist.gov/800-53/Rev4/control/IA-3" xr:uid="{085DB8E1-E004-3C4E-97BB-B9042B7AE1A2}"/>
    <hyperlink ref="A67" r:id="rId92" display="https://nvd.nist.gov/800-53/Rev4/control/IA-4" xr:uid="{F9D1F7CD-3DF5-AE4D-A9D4-8F8A0726ED69}"/>
    <hyperlink ref="A68" r:id="rId93" display="https://nvd.nist.gov/800-53/Rev4/control/IA-5" xr:uid="{6F80B377-ECBF-F346-B2B5-FFF9DF262554}"/>
    <hyperlink ref="A69" r:id="rId94" display="https://nvd.nist.gov/800-53/Rev4/control/IA-6" xr:uid="{35968D65-1E0F-8E4F-BA9C-DD13119059C8}"/>
    <hyperlink ref="A70" r:id="rId95" display="https://nvd.nist.gov/800-53/Rev4/control/IA-7" xr:uid="{EBE34E43-6973-2C48-9DF8-C974F7B063EC}"/>
    <hyperlink ref="A71" r:id="rId96" display="https://nvd.nist.gov/800-53/Rev4/control/IA-8" xr:uid="{C24ECE20-2C1E-6C48-B6BC-C2B719F653C8}"/>
    <hyperlink ref="A72" r:id="rId97" display="https://nvd.nist.gov/800-53/Rev4/control/IR-1" xr:uid="{07F32396-B0D7-A04B-9A6E-BF77161D830A}"/>
    <hyperlink ref="A73" r:id="rId98" display="https://nvd.nist.gov/800-53/Rev4/control/IR-2" xr:uid="{94D559C8-AD0C-9243-AD9E-3BA92548AF77}"/>
    <hyperlink ref="A74" r:id="rId99" display="https://nvd.nist.gov/800-53/Rev4/control/IR-3" xr:uid="{DBD036B5-45D9-FD4E-966F-E8025611EE7F}"/>
    <hyperlink ref="F74" r:id="rId100" location="enhancement-2" display="https://nvd.nist.gov/800-53/Rev4/control/IR-3?baseline=moderate - enhancement-2" xr:uid="{9830B5F6-0C71-8440-9918-8659EA3C8AA3}"/>
    <hyperlink ref="G74" r:id="rId101" location="enhancement-2" display="https://nvd.nist.gov/800-53/Rev4/control/IR-3?baseline=high - enhancement-2" xr:uid="{7DC2DD86-6116-464B-AA33-F2F85C3BCEE8}"/>
    <hyperlink ref="A75" r:id="rId102" display="https://nvd.nist.gov/800-53/Rev4/control/IR-4" xr:uid="{3BC85010-B49B-9540-A295-7D3AF0BC4B5B}"/>
    <hyperlink ref="F75" r:id="rId103" location="enhancement-1" display="https://nvd.nist.gov/800-53/Rev4/control/IR-4?baseline=moderate - enhancement-1" xr:uid="{142A7B7B-4DCC-8B49-AE2B-3A5FE21C5CB5}"/>
    <hyperlink ref="A76" r:id="rId104" display="https://nvd.nist.gov/800-53/Rev4/control/IR-5" xr:uid="{B264F1CC-9053-B24D-8377-9FA31419A004}"/>
    <hyperlink ref="G76" r:id="rId105" location="enhancement-1" display="https://nvd.nist.gov/800-53/Rev4/control/IR-5?baseline=high - enhancement-1" xr:uid="{C15A2B9F-B9B5-6946-AD39-55BE2A0512DC}"/>
    <hyperlink ref="A77" r:id="rId106" display="https://nvd.nist.gov/800-53/Rev4/control/IR-6" xr:uid="{5D6BBA46-D430-124A-AAEA-5C93E89004A5}"/>
    <hyperlink ref="F77" r:id="rId107" location="enhancement-1" display="https://nvd.nist.gov/800-53/Rev4/control/IR-6?baseline=moderate - enhancement-1" xr:uid="{24E9DAD1-9B16-8345-9E45-63F5175DABDC}"/>
    <hyperlink ref="G77" r:id="rId108" location="enhancement-1" display="https://nvd.nist.gov/800-53/Rev4/control/IR-6?baseline=high - enhancement-1" xr:uid="{495657F2-8490-8A4C-908D-6AE21502FDA5}"/>
    <hyperlink ref="A78" r:id="rId109" display="https://nvd.nist.gov/800-53/Rev4/control/IR-7" xr:uid="{9DCB6AA5-1567-744E-9A7F-A8597052C99D}"/>
    <hyperlink ref="F78" r:id="rId110" location="enhancement-1" display="https://nvd.nist.gov/800-53/Rev4/control/IR-7?baseline=moderate - enhancement-1" xr:uid="{163620C5-283A-B749-8CFC-9BB831419DF8}"/>
    <hyperlink ref="G78" r:id="rId111" location="enhancement-1" display="https://nvd.nist.gov/800-53/Rev4/control/IR-7?baseline=high - enhancement-1" xr:uid="{79172E8A-1B23-004C-982E-C907B697BE9F}"/>
    <hyperlink ref="A79" r:id="rId112" display="https://nvd.nist.gov/800-53/Rev4/control/IR-8" xr:uid="{6F1DBE33-78B1-9D49-89E5-AA928C958188}"/>
    <hyperlink ref="A80" r:id="rId113" display="https://nvd.nist.gov/800-53/Rev4/control/MA-1" xr:uid="{894862C6-3CCA-E844-9F81-3B58EE5EF27D}"/>
    <hyperlink ref="A81" r:id="rId114" display="https://nvd.nist.gov/800-53/Rev4/control/MA-2" xr:uid="{C7D52E01-F0DC-2C4B-9CBB-7F178FE57B46}"/>
    <hyperlink ref="G81" r:id="rId115" location="enhancement-2" display="https://nvd.nist.gov/800-53/Rev4/control/MA-2?baseline=high - enhancement-2" xr:uid="{D2303159-79C9-AD4E-BA6D-6C6F6289B9D5}"/>
    <hyperlink ref="A82" r:id="rId116" display="https://nvd.nist.gov/800-53/Rev4/control/MA-3" xr:uid="{D25C758B-524E-DC44-AB9F-1A3042DBFF1A}"/>
    <hyperlink ref="A83" r:id="rId117" display="https://nvd.nist.gov/800-53/Rev4/control/MA-4" xr:uid="{50585915-7324-4B4B-BE07-1ED144111B0A}"/>
    <hyperlink ref="F83" r:id="rId118" location="enhancement-2" display="https://nvd.nist.gov/800-53/Rev4/control/MA-4?baseline=moderate - enhancement-2" xr:uid="{1A422B47-CEF6-C74D-AD2B-841408424A50}"/>
    <hyperlink ref="A84" r:id="rId119" display="https://nvd.nist.gov/800-53/Rev4/control/MA-5" xr:uid="{F9113E62-E007-6042-ABB1-C35810541357}"/>
    <hyperlink ref="G84" r:id="rId120" location="enhancement-1" display="https://nvd.nist.gov/800-53/Rev4/control/MA-5?baseline=high - enhancement-1" xr:uid="{D2546179-962F-4D46-8B3B-7DA45938A772}"/>
    <hyperlink ref="A85" r:id="rId121" display="https://nvd.nist.gov/800-53/Rev4/control/MA-6" xr:uid="{3E6174D4-8066-4742-8626-E30B54E05A76}"/>
    <hyperlink ref="A86" r:id="rId122" display="https://nvd.nist.gov/800-53/Rev4/control/MP-1" xr:uid="{81E1951B-31A4-DD45-9C1A-79FD7668563E}"/>
    <hyperlink ref="A87" r:id="rId123" display="https://nvd.nist.gov/800-53/Rev4/control/MP-2" xr:uid="{F08FCE04-2885-C34A-A41A-A8F066F97226}"/>
    <hyperlink ref="A88" r:id="rId124" display="https://nvd.nist.gov/800-53/Rev4/control/MP-3" xr:uid="{486CCC8D-CCCD-F940-8EB1-0BB0BB56C765}"/>
    <hyperlink ref="A89" r:id="rId125" display="https://nvd.nist.gov/800-53/Rev4/control/MP-4" xr:uid="{983E5500-C240-E848-857E-16859CB2CBC9}"/>
    <hyperlink ref="A90" r:id="rId126" display="https://nvd.nist.gov/800-53/Rev4/control/MP-5" xr:uid="{E68ADF1E-B657-404F-B1CC-D6C524AB65FD}"/>
    <hyperlink ref="F90" r:id="rId127" location="enhancement-4" display="https://nvd.nist.gov/800-53/Rev4/control/MP-5?baseline=moderate - enhancement-4" xr:uid="{31C4DFED-1259-1A42-A863-35B95CDC761B}"/>
    <hyperlink ref="G90" r:id="rId128" location="enhancement-4" display="https://nvd.nist.gov/800-53/Rev4/control/MP-5?baseline=high - enhancement-4" xr:uid="{7433FAD2-53AB-584D-9798-5F537EBF62AC}"/>
    <hyperlink ref="A91" r:id="rId129" display="https://nvd.nist.gov/800-53/Rev4/control/MP-6" xr:uid="{90A7B463-6A35-B64B-8448-23F5660C521B}"/>
    <hyperlink ref="A92" r:id="rId130" display="https://nvd.nist.gov/800-53/Rev4/control/MP-7" xr:uid="{28219944-21B7-AA4F-8B64-829D3DE8F030}"/>
    <hyperlink ref="F92" r:id="rId131" location="enhancement-1" display="https://nvd.nist.gov/800-53/Rev4/control/MP-7?baseline=moderate - enhancement-1" xr:uid="{66A17741-91E5-9948-ACC3-EC75397058D3}"/>
    <hyperlink ref="G92" r:id="rId132" location="enhancement-1" display="https://nvd.nist.gov/800-53/Rev4/control/MP-7?baseline=high - enhancement-1" xr:uid="{E19C9404-0BF1-5140-8CFE-90ABB584D874}"/>
    <hyperlink ref="A93" r:id="rId133" display="https://nvd.nist.gov/800-53/Rev4/control/PE-1" xr:uid="{1EA3349B-22DC-C248-9389-34670C3A4F14}"/>
    <hyperlink ref="A94" r:id="rId134" display="https://nvd.nist.gov/800-53/Rev4/control/PE-2" xr:uid="{158DF3EB-1482-7C44-BCDE-6C4097ECA67F}"/>
    <hyperlink ref="A95" r:id="rId135" display="https://nvd.nist.gov/800-53/Rev4/control/PE-3" xr:uid="{E9880C34-567F-5145-A782-08FB7E3BFB09}"/>
    <hyperlink ref="G95" r:id="rId136" location="enhancement-1" display="https://nvd.nist.gov/800-53/Rev4/control/PE-3?baseline=high - enhancement-1" xr:uid="{BF39E84E-7B47-5149-871F-A5332EA3F614}"/>
    <hyperlink ref="A96" r:id="rId137" display="https://nvd.nist.gov/800-53/Rev4/control/PE-4" xr:uid="{0564C005-893A-C743-B860-E643CE0BDDC1}"/>
    <hyperlink ref="A97" r:id="rId138" display="https://nvd.nist.gov/800-53/Rev4/control/PE-5" xr:uid="{F7E412F1-7985-BE4E-A0CC-E8E217558B9D}"/>
    <hyperlink ref="A98" r:id="rId139" display="https://nvd.nist.gov/800-53/Rev4/control/PE-6" xr:uid="{A31A98F5-D73C-E14F-A74A-047B30CD2413}"/>
    <hyperlink ref="F98" r:id="rId140" location="enhancement-1" display="https://nvd.nist.gov/800-53/Rev4/control/PE-6?baseline=moderate - enhancement-1" xr:uid="{9017C404-42D1-CC45-9677-CB1B8B097C94}"/>
    <hyperlink ref="A99" r:id="rId141" display="https://nvd.nist.gov/800-53/Rev4/control/PE-8" xr:uid="{F7DC1CE2-27CB-5846-A0D4-74A9E1153BC1}"/>
    <hyperlink ref="G99" r:id="rId142" location="enhancement-1" display="https://nvd.nist.gov/800-53/Rev4/control/PE-8?baseline=high - enhancement-1" xr:uid="{BBEC4178-B45F-B049-AF91-9492C378A526}"/>
    <hyperlink ref="A100" r:id="rId143" display="https://nvd.nist.gov/800-53/Rev4/control/PE-9" xr:uid="{2609C749-FC05-2644-A813-FC7D5A39232A}"/>
    <hyperlink ref="A101" r:id="rId144" display="https://nvd.nist.gov/800-53/Rev4/control/PE-10" xr:uid="{DC63C17E-C2C1-5548-A8DD-3E4969211961}"/>
    <hyperlink ref="A102" r:id="rId145" display="https://nvd.nist.gov/800-53/Rev4/control/PE-11" xr:uid="{6FF2541E-5450-6A44-92BE-6048C9038805}"/>
    <hyperlink ref="G102" r:id="rId146" location="enhancement-1" display="https://nvd.nist.gov/800-53/Rev4/control/PE-11?baseline=high - enhancement-1" xr:uid="{21E6D69D-826D-CD42-A337-B2A6DB94E10F}"/>
    <hyperlink ref="A103" r:id="rId147" display="https://nvd.nist.gov/800-53/Rev4/control/PE-12" xr:uid="{A0595F90-8684-8A4D-9AE5-3017A5FB6B31}"/>
    <hyperlink ref="A104" r:id="rId148" display="https://nvd.nist.gov/800-53/Rev4/control/PE-13" xr:uid="{A0E27FB3-6226-274F-9F34-8E98C2475526}"/>
    <hyperlink ref="F104" r:id="rId149" location="enhancement-3" display="https://nvd.nist.gov/800-53/Rev4/control/PE-13?baseline=moderate - enhancement-3" xr:uid="{029377ED-9F07-9A44-A40A-1201BD44CC46}"/>
    <hyperlink ref="A105" r:id="rId150" display="https://nvd.nist.gov/800-53/Rev4/control/PE-14" xr:uid="{A1B7601C-9305-CA48-B513-8C9E0E7264E4}"/>
    <hyperlink ref="A106" r:id="rId151" display="https://nvd.nist.gov/800-53/Rev4/control/PE-15" xr:uid="{7A7065E5-247B-504B-86AA-C6D718B27DA4}"/>
    <hyperlink ref="G106" r:id="rId152" location="enhancement-1" display="https://nvd.nist.gov/800-53/Rev4/control/PE-15?baseline=high - enhancement-1" xr:uid="{7D3E1D17-54D4-AC4D-BEEF-609FC4C0B08B}"/>
    <hyperlink ref="A107" r:id="rId153" display="https://nvd.nist.gov/800-53/Rev4/control/PE-16" xr:uid="{B2AB07E8-6AAD-4D46-8C2A-6F88FCEED185}"/>
    <hyperlink ref="A108" r:id="rId154" display="https://nvd.nist.gov/800-53/Rev4/control/PE-17" xr:uid="{3B207947-ACFD-8B49-91D0-35BF63A6235B}"/>
    <hyperlink ref="A109" r:id="rId155" display="https://nvd.nist.gov/800-53/Rev4/control/PE-18" xr:uid="{86460ABC-8761-184B-A9AA-9A8DE1B95FF2}"/>
    <hyperlink ref="A110" r:id="rId156" display="https://nvd.nist.gov/800-53/Rev4/control/PL-1" xr:uid="{66150E1B-3C01-BB4B-9866-FF911F523763}"/>
    <hyperlink ref="A111" r:id="rId157" display="https://nvd.nist.gov/800-53/Rev4/control/PL-2" xr:uid="{8B81FD22-E053-BF41-8F6A-B859806D543F}"/>
    <hyperlink ref="F111" r:id="rId158" location="enhancement-3" display="https://nvd.nist.gov/800-53/Rev4/control/PL-2?baseline=moderate - enhancement-3" xr:uid="{BDC18AD2-8FE3-5747-8F33-FBB2F26A2D4E}"/>
    <hyperlink ref="G111" r:id="rId159" location="enhancement-3" display="https://nvd.nist.gov/800-53/Rev4/control/PL-2?baseline=high - enhancement-3" xr:uid="{2540822B-6F0D-4946-BE3D-8AB4BEB44148}"/>
    <hyperlink ref="A112" r:id="rId160" display="https://nvd.nist.gov/800-53/Rev4/control/PL-4" xr:uid="{4F20CE0D-DFCE-4241-AC20-68393DB4BB18}"/>
    <hyperlink ref="F112" r:id="rId161" location="enhancement-1" display="https://nvd.nist.gov/800-53/Rev4/control/PL-4?baseline=moderate - enhancement-1" xr:uid="{4D26BC92-7557-984F-B1F9-3B6D4B902094}"/>
    <hyperlink ref="G112" r:id="rId162" location="enhancement-1" display="https://nvd.nist.gov/800-53/Rev4/control/PL-4?baseline=high - enhancement-1" xr:uid="{0F59955B-2383-1D48-BD2D-47B892D5D4C7}"/>
    <hyperlink ref="A113" r:id="rId163" display="https://nvd.nist.gov/800-53/Rev4/control/PL-8" xr:uid="{FC48A11D-B646-BC44-84B1-3962A59342E3}"/>
    <hyperlink ref="A114" r:id="rId164" display="https://nvd.nist.gov/800-53/Rev4/control/PS-1" xr:uid="{D1314D7F-9D6C-6F44-AEE1-C505AB8F5B98}"/>
    <hyperlink ref="A115" r:id="rId165" display="https://nvd.nist.gov/800-53/Rev4/control/PS-2" xr:uid="{9AE33364-343F-4B43-BD0B-A1521F25C04F}"/>
    <hyperlink ref="A116" r:id="rId166" display="https://nvd.nist.gov/800-53/Rev4/control/PS-3" xr:uid="{343AED2D-9FFE-8444-A72C-E83EEA90D758}"/>
    <hyperlink ref="A117" r:id="rId167" display="https://nvd.nist.gov/800-53/Rev4/control/PS-4" xr:uid="{EC7FFE51-83EE-7A49-94E1-991E95A33002}"/>
    <hyperlink ref="G117" r:id="rId168" location="enhancement-2" display="https://nvd.nist.gov/800-53/Rev4/control/PS-4?baseline=high - enhancement-2" xr:uid="{5E7BDF4F-8CAF-0646-BE80-2200DA8A1F79}"/>
    <hyperlink ref="A118" r:id="rId169" display="https://nvd.nist.gov/800-53/Rev4/control/PS-5" xr:uid="{471241A4-9C99-C340-B0E6-D6F6E9C2D9F6}"/>
    <hyperlink ref="A119" r:id="rId170" display="https://nvd.nist.gov/800-53/Rev4/control/PS-6" xr:uid="{BC583F45-31EB-8B49-84D8-735CD9CF745D}"/>
    <hyperlink ref="A120" r:id="rId171" display="https://nvd.nist.gov/800-53/Rev4/control/PS-7" xr:uid="{C20CC693-3A27-9743-A398-F35EA22AA6A2}"/>
    <hyperlink ref="A121" r:id="rId172" display="https://nvd.nist.gov/800-53/Rev4/control/PS-8" xr:uid="{A224303B-84CF-B34C-AB5D-55B0C89B8001}"/>
    <hyperlink ref="A122" r:id="rId173" display="https://nvd.nist.gov/800-53/Rev4/control/RA-1" xr:uid="{50BA6C55-EB21-0143-A5D9-E3B23B5B99B1}"/>
    <hyperlink ref="A123" r:id="rId174" display="https://nvd.nist.gov/800-53/Rev4/control/RA-2" xr:uid="{A72225DA-AF39-F149-BDC4-A22703A7E8C1}"/>
    <hyperlink ref="A124" r:id="rId175" display="https://nvd.nist.gov/800-53/Rev4/control/RA-3" xr:uid="{2DE12F43-9CC8-604E-896F-389DF9AF8689}"/>
    <hyperlink ref="A125" r:id="rId176" display="https://nvd.nist.gov/800-53/Rev4/control/RA-5" xr:uid="{EA0DF0DB-66AD-894F-9F2F-BE87957C5E72}"/>
    <hyperlink ref="A126" r:id="rId177" display="https://nvd.nist.gov/800-53/Rev4/control/SA-1" xr:uid="{6E0E67FF-8977-134E-AB41-06EDF1B20728}"/>
    <hyperlink ref="A127" r:id="rId178" display="https://nvd.nist.gov/800-53/Rev4/control/SA-2" xr:uid="{83FCD952-A553-504D-BAE3-4998B70A1D15}"/>
    <hyperlink ref="A128" r:id="rId179" display="https://nvd.nist.gov/800-53/Rev4/control/SA-3" xr:uid="{C4FE1CF1-F2AB-A641-A2DD-1D5B138A442F}"/>
    <hyperlink ref="A129" r:id="rId180" display="https://nvd.nist.gov/800-53/Rev4/control/SA-4" xr:uid="{88FA75A8-015E-594C-BAD4-CC30221B348D}"/>
    <hyperlink ref="E129" r:id="rId181" location="enhancement-10" display="https://nvd.nist.gov/800-53/Rev4/control/SA-4?baseline=low - enhancement-10" xr:uid="{3F520B20-9C54-424D-B6BD-830B2E08DA1C}"/>
    <hyperlink ref="A130" r:id="rId182" display="https://nvd.nist.gov/800-53/Rev4/control/SA-5" xr:uid="{DFD61F0E-BA06-0F43-923A-E9FF328E9D91}"/>
    <hyperlink ref="A131" r:id="rId183" display="https://nvd.nist.gov/800-53/Rev4/control/SA-8" xr:uid="{131CF4B0-B10D-D541-8BA9-5331A7919900}"/>
    <hyperlink ref="A132" r:id="rId184" display="https://nvd.nist.gov/800-53/Rev4/control/SA-9" xr:uid="{DC1A9769-E04D-9E4F-9FE7-3F76A8903514}"/>
    <hyperlink ref="F132" r:id="rId185" location="enhancement-2" display="https://nvd.nist.gov/800-53/Rev4/control/SA-9?baseline=moderate - enhancement-2" xr:uid="{CC82C9A0-2A14-FB45-9E6F-9F5259D78880}"/>
    <hyperlink ref="G132" r:id="rId186" location="enhancement-2" display="https://nvd.nist.gov/800-53/Rev4/control/SA-9?baseline=high - enhancement-2" xr:uid="{5259265D-9409-1E4E-BAC1-A86A5E2673AB}"/>
    <hyperlink ref="A133" r:id="rId187" display="https://nvd.nist.gov/800-53/Rev4/control/SA-10" xr:uid="{F86F5D08-7A62-9242-BC71-713735B5EA57}"/>
    <hyperlink ref="A134" r:id="rId188" display="https://nvd.nist.gov/800-53/Rev4/control/SA-11" xr:uid="{C079D262-0DD3-9D40-A7EB-8175C2522B94}"/>
    <hyperlink ref="A135" r:id="rId189" display="https://nvd.nist.gov/800-53/Rev4/control/SA-12" xr:uid="{838C3CD6-3A8D-A541-B3C8-CC7C5D0F3DAE}"/>
    <hyperlink ref="A136" r:id="rId190" display="https://nvd.nist.gov/800-53/Rev4/control/SA-15" xr:uid="{DDCF8658-BB52-254A-B0BE-E37CEF7D06BB}"/>
    <hyperlink ref="A137" r:id="rId191" display="https://nvd.nist.gov/800-53/Rev4/control/SA-16" xr:uid="{18AA9B89-5BA0-674C-A72D-1521B1F34198}"/>
    <hyperlink ref="A138" r:id="rId192" display="https://nvd.nist.gov/800-53/Rev4/control/SA-17" xr:uid="{E28C42EC-CD40-084B-AFAD-DFC4C1B76EDF}"/>
    <hyperlink ref="A139" r:id="rId193" display="https://nvd.nist.gov/800-53/Rev4/control/SC-1" xr:uid="{D94C492D-0D80-B642-84E2-A479F7E35AA6}"/>
    <hyperlink ref="A140" r:id="rId194" display="https://nvd.nist.gov/800-53/Rev4/control/SC-2" xr:uid="{0D2189F3-2C74-9C48-9A70-92AA852B374C}"/>
    <hyperlink ref="A141" r:id="rId195" display="https://nvd.nist.gov/800-53/Rev4/control/SC-3" xr:uid="{683146B5-58DB-FB4D-96D8-3C8D90B1EF52}"/>
    <hyperlink ref="A142" r:id="rId196" display="https://nvd.nist.gov/800-53/Rev4/control/SC-4" xr:uid="{7B9DADF1-AEB5-2448-8242-0124D4B53865}"/>
    <hyperlink ref="A143" r:id="rId197" display="https://nvd.nist.gov/800-53/Rev4/control/SC-5" xr:uid="{E3B60CC1-22A8-4742-BE40-BDD736AF342B}"/>
    <hyperlink ref="A144" r:id="rId198" display="https://nvd.nist.gov/800-53/Rev4/control/SC-7" xr:uid="{CBBAA176-C5A7-6C4A-8BEE-F2AF452AD38B}"/>
    <hyperlink ref="A145" r:id="rId199" display="https://nvd.nist.gov/800-53/Rev4/control/SC-8" xr:uid="{45BE5812-A0A2-B24A-BFB9-A7141352923B}"/>
    <hyperlink ref="F145" r:id="rId200" location="enhancement-1" display="https://nvd.nist.gov/800-53/Rev4/control/SC-8?baseline=moderate - enhancement-1" xr:uid="{5983909B-55DC-2345-A933-714CF7DBC714}"/>
    <hyperlink ref="G145" r:id="rId201" location="enhancement-1" display="https://nvd.nist.gov/800-53/Rev4/control/SC-8?baseline=high - enhancement-1" xr:uid="{3FCACE40-B835-7649-8C45-6E4FAAA6DAC3}"/>
    <hyperlink ref="A146" r:id="rId202" display="https://nvd.nist.gov/800-53/Rev4/control/SC-10" xr:uid="{B961D23B-CCC1-744D-BD8E-7A7CB49B1FDA}"/>
    <hyperlink ref="A147" r:id="rId203" display="https://nvd.nist.gov/800-53/Rev4/control/SC-12" xr:uid="{4E9F491E-D30C-B049-9F64-CD015D917611}"/>
    <hyperlink ref="G147" r:id="rId204" location="enhancement-1" display="https://nvd.nist.gov/800-53/Rev4/control/SC-12?baseline=high - enhancement-1" xr:uid="{6C0E0CC5-F2B2-354C-8162-F31F20D62FB1}"/>
    <hyperlink ref="A148" r:id="rId205" display="https://nvd.nist.gov/800-53/Rev4/control/SC-13" xr:uid="{E9D04BC9-7A08-E844-BF18-FCF8446B4721}"/>
    <hyperlink ref="A149" r:id="rId206" display="https://nvd.nist.gov/800-53/Rev4/control/SC-15" xr:uid="{449BA50A-9981-0C4A-BFCA-1C6B4DF20EE4}"/>
    <hyperlink ref="A150" r:id="rId207" display="https://nvd.nist.gov/800-53/Rev4/control/SC-17" xr:uid="{A0F7B2F3-1F41-A64F-8DB0-D1F9FADA61D0}"/>
    <hyperlink ref="A151" r:id="rId208" display="https://nvd.nist.gov/800-53/Rev4/control/SC-18" xr:uid="{8E9DECB7-6D44-774A-A641-61628CBCC7A9}"/>
    <hyperlink ref="A152" r:id="rId209" display="https://nvd.nist.gov/800-53/Rev4/control/SC-19" xr:uid="{6891C8EE-9DA9-6E4A-95A5-FE09CE675B0C}"/>
    <hyperlink ref="A153" r:id="rId210" display="https://nvd.nist.gov/800-53/Rev4/control/SC-20" xr:uid="{E5BE4610-075B-F34C-9D2E-7CAD071B837D}"/>
    <hyperlink ref="A154" r:id="rId211" display="https://nvd.nist.gov/800-53/Rev4/control/SC-21" xr:uid="{336EB9B2-5C80-4545-8FCC-EE1E70A24DF1}"/>
    <hyperlink ref="A155" r:id="rId212" display="https://nvd.nist.gov/800-53/Rev4/control/SC-22" xr:uid="{6068E57A-14FF-D846-AC06-1163DCAB3DA3}"/>
    <hyperlink ref="A156" r:id="rId213" display="https://nvd.nist.gov/800-53/Rev4/control/SC-23" xr:uid="{C70FEFB0-07F4-0C4A-B26C-85853C6AE607}"/>
    <hyperlink ref="A157" r:id="rId214" display="https://nvd.nist.gov/800-53/Rev4/control/SC-24" xr:uid="{7E3992EE-1880-9947-B09D-E5F11AC7AC83}"/>
    <hyperlink ref="A158" r:id="rId215" display="https://nvd.nist.gov/800-53/Rev4/control/SC-28" xr:uid="{5B65723E-0C63-2146-86D4-022FE49A61FD}"/>
    <hyperlink ref="A159" r:id="rId216" display="https://nvd.nist.gov/800-53/Rev4/control/SC-39" xr:uid="{DDC1D02D-C8F9-F24D-A427-81D478CEB8A3}"/>
    <hyperlink ref="A160" r:id="rId217" display="https://nvd.nist.gov/800-53/Rev4/control/SI-1" xr:uid="{9EEA2B1F-8504-6F4F-9308-5A582338F5CB}"/>
    <hyperlink ref="A161" r:id="rId218" display="https://nvd.nist.gov/800-53/Rev4/control/SI-2" xr:uid="{12ED5272-CC2E-AB43-9FBE-275DCA543174}"/>
    <hyperlink ref="F161" r:id="rId219" location="enhancement-2" display="https://nvd.nist.gov/800-53/Rev4/control/SI-2?baseline=moderate - enhancement-2" xr:uid="{22583AB7-A584-7C4C-AE6E-AC7C111CBB5E}"/>
    <hyperlink ref="A162" r:id="rId220" display="https://nvd.nist.gov/800-53/Rev4/control/SI-3" xr:uid="{DEEFE1AF-7080-7843-B820-99A68143C4FC}"/>
    <hyperlink ref="A163" r:id="rId221" display="https://nvd.nist.gov/800-53/Rev4/control/SI-4" xr:uid="{1401CBC7-168A-8F42-A0DC-CE0C7648C49E}"/>
    <hyperlink ref="A164" r:id="rId222" display="https://nvd.nist.gov/800-53/Rev4/control/SI-5" xr:uid="{B48E31A3-01CA-1447-AC6A-F116CA0F5C86}"/>
    <hyperlink ref="G164" r:id="rId223" location="enhancement-1" display="https://nvd.nist.gov/800-53/Rev4/control/SI-5?baseline=high - enhancement-1" xr:uid="{6B101A3A-A2D3-794C-B78F-0B3BF1327B9E}"/>
    <hyperlink ref="A165" r:id="rId224" display="https://nvd.nist.gov/800-53/Rev4/control/SI-6" xr:uid="{14AFBA89-B7C7-2440-AC53-BA391A0F929B}"/>
    <hyperlink ref="A166" r:id="rId225" display="https://nvd.nist.gov/800-53/Rev4/control/SI-7" xr:uid="{60901678-283B-D049-8F45-A56FB53F39B8}"/>
    <hyperlink ref="A167" r:id="rId226" display="https://nvd.nist.gov/800-53/Rev4/control/SI-8" xr:uid="{B9D973CA-5748-A74C-ADD4-552CFD423BE1}"/>
    <hyperlink ref="A168" r:id="rId227" display="https://nvd.nist.gov/800-53/Rev4/control/SI-10" xr:uid="{812C8A70-DD06-3B4C-993E-78458F3C5AB4}"/>
    <hyperlink ref="A169" r:id="rId228" display="https://nvd.nist.gov/800-53/Rev4/control/SI-11" xr:uid="{2714E233-FE40-E44D-8E4C-4F995E445BD0}"/>
    <hyperlink ref="A170" r:id="rId229" display="https://nvd.nist.gov/800-53/Rev4/control/SI-12" xr:uid="{17A7677E-8B93-0845-9B4C-45EA77C4876B}"/>
    <hyperlink ref="A171" r:id="rId230" display="https://nvd.nist.gov/800-53/Rev4/control/SI-16" xr:uid="{2BBCD80F-EB23-CC42-A246-19D4C9A2E789}"/>
  </hyperlinks>
  <pageMargins left="0.7" right="0.7" top="0.75" bottom="0.75" header="0.3" footer="0.3"/>
  <pageSetup orientation="portrait" horizontalDpi="0" verticalDpi="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8D27AA-8DFA-8440-B021-ACE3F96E59B7}">
  <dimension ref="A1:L923"/>
  <sheetViews>
    <sheetView zoomScale="63" workbookViewId="0">
      <pane ySplit="1" topLeftCell="A883" activePane="bottomLeft" state="frozen"/>
      <selection pane="bottomLeft" activeCell="E898" sqref="E898"/>
    </sheetView>
  </sheetViews>
  <sheetFormatPr baseColWidth="10" defaultRowHeight="16"/>
  <cols>
    <col min="1" max="1" width="21.6640625" style="63" customWidth="1"/>
    <col min="2" max="2" width="10.83203125" style="63"/>
    <col min="3" max="3" width="16.5" style="63" bestFit="1" customWidth="1"/>
    <col min="4" max="4" width="21.6640625" style="63" bestFit="1" customWidth="1"/>
    <col min="5" max="5" width="92.5" style="61" customWidth="1"/>
    <col min="6" max="6" width="89.83203125" style="62" customWidth="1"/>
    <col min="7" max="7" width="19.5" style="63" bestFit="1" customWidth="1"/>
    <col min="8" max="8" width="65.5" style="61" bestFit="1" customWidth="1"/>
    <col min="9" max="12" width="13" style="63" customWidth="1"/>
    <col min="13" max="16384" width="10.83203125" style="61"/>
  </cols>
  <sheetData>
    <row r="1" spans="1:12" s="58" customFormat="1">
      <c r="A1" s="60" t="s">
        <v>608</v>
      </c>
      <c r="B1" s="60" t="s">
        <v>1153</v>
      </c>
      <c r="C1" s="60" t="s">
        <v>0</v>
      </c>
      <c r="D1" s="60" t="s">
        <v>1</v>
      </c>
      <c r="E1" s="58" t="s">
        <v>228</v>
      </c>
      <c r="F1" s="59" t="s">
        <v>1154</v>
      </c>
      <c r="G1" s="60" t="s">
        <v>611</v>
      </c>
      <c r="H1" s="58" t="s">
        <v>1155</v>
      </c>
      <c r="I1" s="60" t="s">
        <v>1156</v>
      </c>
      <c r="J1" s="60" t="s">
        <v>227</v>
      </c>
      <c r="K1" s="60" t="s">
        <v>226</v>
      </c>
      <c r="L1" s="60" t="s">
        <v>225</v>
      </c>
    </row>
    <row r="2" spans="1:12">
      <c r="A2" s="63" t="str">
        <f t="shared" ref="A2:A65" si="0">CONCATENATE(C2,"-",D2)</f>
        <v>AC-1-0</v>
      </c>
      <c r="B2" s="63">
        <v>1</v>
      </c>
      <c r="C2" s="63" t="s">
        <v>218</v>
      </c>
      <c r="D2" s="63">
        <v>0</v>
      </c>
      <c r="E2" s="61" t="s">
        <v>229</v>
      </c>
      <c r="F2" s="62" t="s">
        <v>609</v>
      </c>
      <c r="I2" s="63" t="s">
        <v>1157</v>
      </c>
      <c r="J2" s="63" t="s">
        <v>1157</v>
      </c>
      <c r="K2" s="63" t="s">
        <v>1157</v>
      </c>
      <c r="L2" s="63" t="s">
        <v>1157</v>
      </c>
    </row>
    <row r="3" spans="1:12">
      <c r="A3" s="63" t="str">
        <f t="shared" si="0"/>
        <v>AC-2-0</v>
      </c>
      <c r="B3" s="63">
        <v>2</v>
      </c>
      <c r="C3" s="63" t="s">
        <v>3</v>
      </c>
      <c r="D3" s="63">
        <v>0</v>
      </c>
      <c r="E3" s="61" t="s">
        <v>230</v>
      </c>
      <c r="F3" s="62" t="s">
        <v>609</v>
      </c>
      <c r="J3" s="63" t="s">
        <v>1157</v>
      </c>
      <c r="K3" s="63" t="s">
        <v>1157</v>
      </c>
      <c r="L3" s="63" t="s">
        <v>1157</v>
      </c>
    </row>
    <row r="4" spans="1:12">
      <c r="A4" s="63" t="str">
        <f t="shared" si="0"/>
        <v>AC-2-1</v>
      </c>
      <c r="B4" s="63">
        <v>3</v>
      </c>
      <c r="C4" s="63" t="s">
        <v>3</v>
      </c>
      <c r="D4" s="63">
        <v>1</v>
      </c>
      <c r="E4" s="61" t="s">
        <v>1158</v>
      </c>
      <c r="F4" s="62" t="s">
        <v>1159</v>
      </c>
      <c r="K4" s="63" t="s">
        <v>1157</v>
      </c>
      <c r="L4" s="63" t="s">
        <v>1157</v>
      </c>
    </row>
    <row r="5" spans="1:12">
      <c r="A5" s="63" t="str">
        <f t="shared" si="0"/>
        <v>AC-2-2</v>
      </c>
      <c r="B5" s="63">
        <v>4</v>
      </c>
      <c r="C5" s="63" t="s">
        <v>3</v>
      </c>
      <c r="D5" s="63">
        <v>2</v>
      </c>
      <c r="E5" s="61" t="s">
        <v>1158</v>
      </c>
      <c r="F5" s="62" t="s">
        <v>1160</v>
      </c>
      <c r="K5" s="63" t="s">
        <v>1157</v>
      </c>
      <c r="L5" s="63" t="s">
        <v>1157</v>
      </c>
    </row>
    <row r="6" spans="1:12">
      <c r="A6" s="63" t="str">
        <f t="shared" si="0"/>
        <v>AC-2-3</v>
      </c>
      <c r="B6" s="63">
        <v>5</v>
      </c>
      <c r="C6" s="63" t="s">
        <v>3</v>
      </c>
      <c r="D6" s="63">
        <v>3</v>
      </c>
      <c r="E6" s="61" t="s">
        <v>1158</v>
      </c>
      <c r="F6" s="62" t="s">
        <v>1161</v>
      </c>
      <c r="K6" s="63" t="s">
        <v>1157</v>
      </c>
      <c r="L6" s="63" t="s">
        <v>1157</v>
      </c>
    </row>
    <row r="7" spans="1:12">
      <c r="A7" s="63" t="str">
        <f t="shared" si="0"/>
        <v>AC-2-4</v>
      </c>
      <c r="B7" s="63">
        <v>6</v>
      </c>
      <c r="C7" s="63" t="s">
        <v>3</v>
      </c>
      <c r="D7" s="63">
        <v>4</v>
      </c>
      <c r="E7" s="61" t="s">
        <v>1158</v>
      </c>
      <c r="F7" s="62" t="s">
        <v>1162</v>
      </c>
      <c r="K7" s="63" t="s">
        <v>1157</v>
      </c>
      <c r="L7" s="63" t="s">
        <v>1157</v>
      </c>
    </row>
    <row r="8" spans="1:12">
      <c r="A8" s="63" t="str">
        <f t="shared" si="0"/>
        <v>AC-2-5</v>
      </c>
      <c r="B8" s="63">
        <v>7</v>
      </c>
      <c r="C8" s="63" t="s">
        <v>3</v>
      </c>
      <c r="D8" s="63">
        <v>5</v>
      </c>
      <c r="E8" s="61" t="s">
        <v>1158</v>
      </c>
      <c r="F8" s="62" t="s">
        <v>1163</v>
      </c>
      <c r="L8" s="63" t="s">
        <v>1157</v>
      </c>
    </row>
    <row r="9" spans="1:12">
      <c r="A9" s="63" t="str">
        <f t="shared" si="0"/>
        <v>AC-2-6</v>
      </c>
      <c r="B9" s="63">
        <v>8</v>
      </c>
      <c r="C9" s="63" t="s">
        <v>3</v>
      </c>
      <c r="D9" s="63">
        <v>6</v>
      </c>
      <c r="E9" s="61" t="s">
        <v>1158</v>
      </c>
      <c r="F9" s="62" t="s">
        <v>1164</v>
      </c>
    </row>
    <row r="10" spans="1:12">
      <c r="A10" s="63" t="str">
        <f t="shared" si="0"/>
        <v>AC-2-7</v>
      </c>
      <c r="B10" s="63">
        <v>9</v>
      </c>
      <c r="C10" s="63" t="s">
        <v>3</v>
      </c>
      <c r="D10" s="63">
        <v>7</v>
      </c>
      <c r="E10" s="61" t="s">
        <v>1158</v>
      </c>
      <c r="F10" s="62" t="s">
        <v>1165</v>
      </c>
    </row>
    <row r="11" spans="1:12">
      <c r="A11" s="63" t="str">
        <f t="shared" si="0"/>
        <v>AC-2-8</v>
      </c>
      <c r="B11" s="63">
        <v>10</v>
      </c>
      <c r="C11" s="63" t="s">
        <v>3</v>
      </c>
      <c r="D11" s="63">
        <v>8</v>
      </c>
      <c r="E11" s="61" t="s">
        <v>1158</v>
      </c>
      <c r="F11" s="62" t="s">
        <v>1166</v>
      </c>
    </row>
    <row r="12" spans="1:12">
      <c r="A12" s="63" t="str">
        <f t="shared" si="0"/>
        <v>AC-2-9</v>
      </c>
      <c r="B12" s="63">
        <v>11</v>
      </c>
      <c r="C12" s="63" t="s">
        <v>3</v>
      </c>
      <c r="D12" s="63">
        <v>9</v>
      </c>
      <c r="E12" s="61" t="s">
        <v>1158</v>
      </c>
      <c r="F12" s="62" t="s">
        <v>1167</v>
      </c>
    </row>
    <row r="13" spans="1:12">
      <c r="A13" s="63" t="str">
        <f t="shared" si="0"/>
        <v>AC-2-10</v>
      </c>
      <c r="B13" s="63">
        <v>12</v>
      </c>
      <c r="C13" s="63" t="s">
        <v>3</v>
      </c>
      <c r="D13" s="63">
        <v>10</v>
      </c>
      <c r="E13" s="61" t="s">
        <v>1158</v>
      </c>
      <c r="F13" s="62" t="s">
        <v>1168</v>
      </c>
    </row>
    <row r="14" spans="1:12">
      <c r="A14" s="63" t="str">
        <f t="shared" si="0"/>
        <v>AC-2-11</v>
      </c>
      <c r="B14" s="63">
        <v>13</v>
      </c>
      <c r="C14" s="63" t="s">
        <v>3</v>
      </c>
      <c r="D14" s="63">
        <v>11</v>
      </c>
      <c r="E14" s="61" t="s">
        <v>1158</v>
      </c>
      <c r="F14" s="62" t="s">
        <v>1169</v>
      </c>
      <c r="L14" s="63" t="s">
        <v>1157</v>
      </c>
    </row>
    <row r="15" spans="1:12">
      <c r="A15" s="63" t="str">
        <f t="shared" si="0"/>
        <v>AC-2-12</v>
      </c>
      <c r="B15" s="63">
        <v>14</v>
      </c>
      <c r="C15" s="63" t="s">
        <v>3</v>
      </c>
      <c r="D15" s="63">
        <v>12</v>
      </c>
      <c r="E15" s="61" t="s">
        <v>1158</v>
      </c>
      <c r="F15" s="62" t="s">
        <v>1170</v>
      </c>
      <c r="L15" s="63" t="s">
        <v>1157</v>
      </c>
    </row>
    <row r="16" spans="1:12">
      <c r="A16" s="63" t="str">
        <f t="shared" si="0"/>
        <v>AC-2-13</v>
      </c>
      <c r="B16" s="63">
        <v>15</v>
      </c>
      <c r="C16" s="63" t="s">
        <v>3</v>
      </c>
      <c r="D16" s="63">
        <v>13</v>
      </c>
      <c r="E16" s="61" t="s">
        <v>1158</v>
      </c>
      <c r="F16" s="62" t="s">
        <v>1171</v>
      </c>
      <c r="L16" s="63" t="s">
        <v>1157</v>
      </c>
    </row>
    <row r="17" spans="1:12">
      <c r="A17" s="63" t="str">
        <f t="shared" si="0"/>
        <v>AC-3-0</v>
      </c>
      <c r="B17" s="63">
        <v>16</v>
      </c>
      <c r="C17" s="63" t="s">
        <v>9</v>
      </c>
      <c r="D17" s="63">
        <v>0</v>
      </c>
      <c r="E17" s="61" t="s">
        <v>233</v>
      </c>
      <c r="F17" s="62" t="s">
        <v>609</v>
      </c>
      <c r="J17" s="63" t="s">
        <v>1157</v>
      </c>
      <c r="K17" s="63" t="s">
        <v>1157</v>
      </c>
      <c r="L17" s="63" t="s">
        <v>1157</v>
      </c>
    </row>
    <row r="18" spans="1:12">
      <c r="A18" s="63" t="str">
        <f t="shared" si="0"/>
        <v>AC-3-1</v>
      </c>
      <c r="B18" s="63">
        <v>17</v>
      </c>
      <c r="C18" s="63" t="s">
        <v>9</v>
      </c>
      <c r="D18" s="63">
        <v>1</v>
      </c>
      <c r="E18" s="61" t="s">
        <v>1172</v>
      </c>
      <c r="F18" s="62" t="s">
        <v>1173</v>
      </c>
      <c r="G18" s="63" t="s">
        <v>1157</v>
      </c>
      <c r="H18" s="61" t="s">
        <v>1174</v>
      </c>
    </row>
    <row r="19" spans="1:12">
      <c r="A19" s="63" t="str">
        <f t="shared" si="0"/>
        <v>AC-3-2</v>
      </c>
      <c r="B19" s="63">
        <v>18</v>
      </c>
      <c r="C19" s="63" t="s">
        <v>9</v>
      </c>
      <c r="D19" s="63">
        <v>2</v>
      </c>
      <c r="E19" s="61" t="s">
        <v>1172</v>
      </c>
      <c r="F19" s="62" t="s">
        <v>1175</v>
      </c>
    </row>
    <row r="20" spans="1:12">
      <c r="A20" s="63" t="str">
        <f t="shared" si="0"/>
        <v>AC-3-3</v>
      </c>
      <c r="B20" s="63">
        <v>19</v>
      </c>
      <c r="C20" s="63" t="s">
        <v>9</v>
      </c>
      <c r="D20" s="63">
        <v>3</v>
      </c>
      <c r="E20" s="61" t="s">
        <v>1172</v>
      </c>
      <c r="F20" s="62" t="s">
        <v>1176</v>
      </c>
    </row>
    <row r="21" spans="1:12">
      <c r="A21" s="63" t="str">
        <f t="shared" si="0"/>
        <v>AC-3-4</v>
      </c>
      <c r="B21" s="63">
        <v>20</v>
      </c>
      <c r="C21" s="63" t="s">
        <v>9</v>
      </c>
      <c r="D21" s="63">
        <v>4</v>
      </c>
      <c r="E21" s="61" t="s">
        <v>1172</v>
      </c>
      <c r="F21" s="62" t="s">
        <v>1177</v>
      </c>
    </row>
    <row r="22" spans="1:12">
      <c r="A22" s="63" t="str">
        <f t="shared" si="0"/>
        <v>AC-3-5</v>
      </c>
      <c r="B22" s="63">
        <v>21</v>
      </c>
      <c r="C22" s="63" t="s">
        <v>9</v>
      </c>
      <c r="D22" s="63">
        <v>5</v>
      </c>
      <c r="E22" s="61" t="s">
        <v>1172</v>
      </c>
      <c r="F22" s="62" t="s">
        <v>1178</v>
      </c>
    </row>
    <row r="23" spans="1:12">
      <c r="A23" s="63" t="str">
        <f t="shared" si="0"/>
        <v>AC-3-6</v>
      </c>
      <c r="B23" s="63">
        <v>22</v>
      </c>
      <c r="C23" s="63" t="s">
        <v>9</v>
      </c>
      <c r="D23" s="63">
        <v>6</v>
      </c>
      <c r="E23" s="61" t="s">
        <v>1172</v>
      </c>
      <c r="F23" s="62" t="s">
        <v>1179</v>
      </c>
      <c r="G23" s="63" t="s">
        <v>1157</v>
      </c>
      <c r="H23" s="61" t="s">
        <v>1180</v>
      </c>
    </row>
    <row r="24" spans="1:12">
      <c r="A24" s="63" t="str">
        <f t="shared" si="0"/>
        <v>AC-3-7</v>
      </c>
      <c r="B24" s="63">
        <v>23</v>
      </c>
      <c r="C24" s="63" t="s">
        <v>9</v>
      </c>
      <c r="D24" s="63">
        <v>7</v>
      </c>
      <c r="E24" s="61" t="s">
        <v>1172</v>
      </c>
      <c r="F24" s="62" t="s">
        <v>1181</v>
      </c>
    </row>
    <row r="25" spans="1:12">
      <c r="A25" s="63" t="str">
        <f t="shared" si="0"/>
        <v>AC-3-8</v>
      </c>
      <c r="B25" s="63">
        <v>24</v>
      </c>
      <c r="C25" s="63" t="s">
        <v>9</v>
      </c>
      <c r="D25" s="63">
        <v>8</v>
      </c>
      <c r="E25" s="61" t="s">
        <v>1172</v>
      </c>
      <c r="F25" s="62" t="s">
        <v>1182</v>
      </c>
    </row>
    <row r="26" spans="1:12">
      <c r="A26" s="63" t="str">
        <f t="shared" si="0"/>
        <v>AC-3-9</v>
      </c>
      <c r="B26" s="63">
        <v>25</v>
      </c>
      <c r="C26" s="63" t="s">
        <v>9</v>
      </c>
      <c r="D26" s="63">
        <v>9</v>
      </c>
      <c r="E26" s="61" t="s">
        <v>1172</v>
      </c>
      <c r="F26" s="62" t="s">
        <v>1183</v>
      </c>
    </row>
    <row r="27" spans="1:12">
      <c r="A27" s="63" t="str">
        <f t="shared" si="0"/>
        <v>AC-3-10</v>
      </c>
      <c r="B27" s="63">
        <v>26</v>
      </c>
      <c r="C27" s="63" t="s">
        <v>9</v>
      </c>
      <c r="D27" s="63">
        <v>10</v>
      </c>
      <c r="E27" s="61" t="s">
        <v>1172</v>
      </c>
      <c r="F27" s="62" t="s">
        <v>1184</v>
      </c>
    </row>
    <row r="28" spans="1:12">
      <c r="A28" s="63" t="str">
        <f t="shared" si="0"/>
        <v>AC-4-0</v>
      </c>
      <c r="B28" s="63">
        <v>27</v>
      </c>
      <c r="C28" s="63" t="s">
        <v>14</v>
      </c>
      <c r="D28" s="63">
        <v>0</v>
      </c>
      <c r="E28" s="61" t="s">
        <v>234</v>
      </c>
      <c r="F28" s="62" t="s">
        <v>609</v>
      </c>
      <c r="K28" s="63" t="s">
        <v>1157</v>
      </c>
      <c r="L28" s="63" t="s">
        <v>1157</v>
      </c>
    </row>
    <row r="29" spans="1:12">
      <c r="A29" s="63" t="str">
        <f t="shared" si="0"/>
        <v>AC-4-1</v>
      </c>
      <c r="B29" s="63">
        <v>28</v>
      </c>
      <c r="C29" s="63" t="s">
        <v>14</v>
      </c>
      <c r="D29" s="63">
        <v>1</v>
      </c>
      <c r="E29" s="61" t="s">
        <v>1185</v>
      </c>
      <c r="F29" s="62" t="s">
        <v>1186</v>
      </c>
    </row>
    <row r="30" spans="1:12">
      <c r="A30" s="63" t="str">
        <f t="shared" si="0"/>
        <v>AC-4-2</v>
      </c>
      <c r="B30" s="63">
        <v>29</v>
      </c>
      <c r="C30" s="63" t="s">
        <v>14</v>
      </c>
      <c r="D30" s="63">
        <v>2</v>
      </c>
      <c r="E30" s="61" t="s">
        <v>1185</v>
      </c>
      <c r="F30" s="62" t="s">
        <v>1187</v>
      </c>
    </row>
    <row r="31" spans="1:12">
      <c r="A31" s="63" t="str">
        <f t="shared" si="0"/>
        <v>AC-4-3</v>
      </c>
      <c r="B31" s="63">
        <v>30</v>
      </c>
      <c r="C31" s="63" t="s">
        <v>14</v>
      </c>
      <c r="D31" s="63">
        <v>3</v>
      </c>
      <c r="E31" s="61" t="s">
        <v>1185</v>
      </c>
      <c r="F31" s="62" t="s">
        <v>1188</v>
      </c>
    </row>
    <row r="32" spans="1:12">
      <c r="A32" s="63" t="str">
        <f t="shared" si="0"/>
        <v>AC-4-4</v>
      </c>
      <c r="B32" s="63">
        <v>31</v>
      </c>
      <c r="C32" s="63" t="s">
        <v>14</v>
      </c>
      <c r="D32" s="63">
        <v>4</v>
      </c>
      <c r="E32" s="61" t="s">
        <v>1189</v>
      </c>
      <c r="F32" s="62" t="s">
        <v>1190</v>
      </c>
    </row>
    <row r="33" spans="1:8">
      <c r="A33" s="63" t="str">
        <f t="shared" si="0"/>
        <v>AC-4-5</v>
      </c>
      <c r="B33" s="63">
        <v>32</v>
      </c>
      <c r="C33" s="63" t="s">
        <v>14</v>
      </c>
      <c r="D33" s="63">
        <v>5</v>
      </c>
      <c r="E33" s="61" t="s">
        <v>1185</v>
      </c>
      <c r="F33" s="62" t="s">
        <v>1191</v>
      </c>
    </row>
    <row r="34" spans="1:8">
      <c r="A34" s="63" t="str">
        <f t="shared" si="0"/>
        <v>AC-4-6</v>
      </c>
      <c r="B34" s="63">
        <v>33</v>
      </c>
      <c r="C34" s="63" t="s">
        <v>14</v>
      </c>
      <c r="D34" s="63">
        <v>6</v>
      </c>
      <c r="E34" s="61" t="s">
        <v>1185</v>
      </c>
      <c r="F34" s="62" t="s">
        <v>1192</v>
      </c>
    </row>
    <row r="35" spans="1:8">
      <c r="A35" s="63" t="str">
        <f t="shared" si="0"/>
        <v>AC-4-7</v>
      </c>
      <c r="B35" s="63">
        <v>34</v>
      </c>
      <c r="C35" s="63" t="s">
        <v>14</v>
      </c>
      <c r="D35" s="63">
        <v>7</v>
      </c>
      <c r="E35" s="61" t="s">
        <v>1185</v>
      </c>
      <c r="F35" s="62" t="s">
        <v>1193</v>
      </c>
    </row>
    <row r="36" spans="1:8">
      <c r="A36" s="63" t="str">
        <f t="shared" si="0"/>
        <v>AC-4-8</v>
      </c>
      <c r="B36" s="63">
        <v>35</v>
      </c>
      <c r="C36" s="63" t="s">
        <v>14</v>
      </c>
      <c r="D36" s="63">
        <v>8</v>
      </c>
      <c r="E36" s="61" t="s">
        <v>1185</v>
      </c>
      <c r="F36" s="62" t="s">
        <v>1194</v>
      </c>
    </row>
    <row r="37" spans="1:8">
      <c r="A37" s="63" t="str">
        <f t="shared" si="0"/>
        <v>AC-4-9</v>
      </c>
      <c r="B37" s="63">
        <v>36</v>
      </c>
      <c r="C37" s="63" t="s">
        <v>14</v>
      </c>
      <c r="D37" s="63">
        <v>9</v>
      </c>
      <c r="E37" s="61" t="s">
        <v>1185</v>
      </c>
      <c r="F37" s="62" t="s">
        <v>1195</v>
      </c>
    </row>
    <row r="38" spans="1:8">
      <c r="A38" s="63" t="str">
        <f t="shared" si="0"/>
        <v>AC-4-10</v>
      </c>
      <c r="B38" s="63">
        <v>37</v>
      </c>
      <c r="C38" s="63" t="s">
        <v>14</v>
      </c>
      <c r="D38" s="63">
        <v>10</v>
      </c>
      <c r="E38" s="61" t="s">
        <v>1185</v>
      </c>
      <c r="F38" s="62" t="s">
        <v>1196</v>
      </c>
    </row>
    <row r="39" spans="1:8">
      <c r="A39" s="63" t="str">
        <f t="shared" si="0"/>
        <v>AC-4-11</v>
      </c>
      <c r="B39" s="63">
        <v>38</v>
      </c>
      <c r="C39" s="63" t="s">
        <v>14</v>
      </c>
      <c r="D39" s="63">
        <v>11</v>
      </c>
      <c r="E39" s="61" t="s">
        <v>1185</v>
      </c>
      <c r="F39" s="62" t="s">
        <v>1197</v>
      </c>
    </row>
    <row r="40" spans="1:8">
      <c r="A40" s="63" t="str">
        <f t="shared" si="0"/>
        <v>AC-4-12</v>
      </c>
      <c r="B40" s="63">
        <v>39</v>
      </c>
      <c r="C40" s="63" t="s">
        <v>14</v>
      </c>
      <c r="D40" s="63">
        <v>12</v>
      </c>
      <c r="E40" s="61" t="s">
        <v>1185</v>
      </c>
      <c r="F40" s="62" t="s">
        <v>1198</v>
      </c>
    </row>
    <row r="41" spans="1:8">
      <c r="A41" s="63" t="str">
        <f t="shared" si="0"/>
        <v>AC-4-13</v>
      </c>
      <c r="B41" s="63">
        <v>40</v>
      </c>
      <c r="C41" s="63" t="s">
        <v>14</v>
      </c>
      <c r="D41" s="63">
        <v>13</v>
      </c>
      <c r="E41" s="61" t="s">
        <v>1185</v>
      </c>
      <c r="F41" s="62" t="s">
        <v>1199</v>
      </c>
    </row>
    <row r="42" spans="1:8">
      <c r="A42" s="63" t="str">
        <f t="shared" si="0"/>
        <v>AC-4-14</v>
      </c>
      <c r="B42" s="63">
        <v>41</v>
      </c>
      <c r="C42" s="63" t="s">
        <v>14</v>
      </c>
      <c r="D42" s="63">
        <v>14</v>
      </c>
      <c r="E42" s="61" t="s">
        <v>1185</v>
      </c>
      <c r="F42" s="62" t="s">
        <v>1200</v>
      </c>
    </row>
    <row r="43" spans="1:8">
      <c r="A43" s="63" t="str">
        <f t="shared" si="0"/>
        <v>AC-4-15</v>
      </c>
      <c r="B43" s="63">
        <v>42</v>
      </c>
      <c r="C43" s="63" t="s">
        <v>14</v>
      </c>
      <c r="D43" s="63">
        <v>15</v>
      </c>
      <c r="E43" s="61" t="s">
        <v>1185</v>
      </c>
      <c r="F43" s="62" t="s">
        <v>1201</v>
      </c>
    </row>
    <row r="44" spans="1:8">
      <c r="A44" s="63" t="str">
        <f t="shared" si="0"/>
        <v>AC-4-16</v>
      </c>
      <c r="B44" s="63">
        <v>43</v>
      </c>
      <c r="C44" s="63" t="s">
        <v>14</v>
      </c>
      <c r="D44" s="63">
        <v>16</v>
      </c>
      <c r="E44" s="61" t="s">
        <v>1185</v>
      </c>
      <c r="F44" s="62" t="s">
        <v>1202</v>
      </c>
      <c r="G44" s="63" t="s">
        <v>1157</v>
      </c>
      <c r="H44" s="61" t="s">
        <v>1203</v>
      </c>
    </row>
    <row r="45" spans="1:8">
      <c r="A45" s="63" t="str">
        <f t="shared" si="0"/>
        <v>AC-4-17</v>
      </c>
      <c r="B45" s="63">
        <v>44</v>
      </c>
      <c r="C45" s="63" t="s">
        <v>14</v>
      </c>
      <c r="D45" s="63">
        <v>17</v>
      </c>
      <c r="E45" s="61" t="s">
        <v>1185</v>
      </c>
      <c r="F45" s="62" t="s">
        <v>1204</v>
      </c>
    </row>
    <row r="46" spans="1:8">
      <c r="A46" s="63" t="str">
        <f t="shared" si="0"/>
        <v>AC-4-18</v>
      </c>
      <c r="B46" s="63">
        <v>45</v>
      </c>
      <c r="C46" s="63" t="s">
        <v>14</v>
      </c>
      <c r="D46" s="63">
        <v>18</v>
      </c>
      <c r="E46" s="61" t="s">
        <v>1185</v>
      </c>
      <c r="F46" s="62" t="s">
        <v>1205</v>
      </c>
    </row>
    <row r="47" spans="1:8">
      <c r="A47" s="63" t="str">
        <f t="shared" si="0"/>
        <v>AC-4-19</v>
      </c>
      <c r="B47" s="63">
        <v>46</v>
      </c>
      <c r="C47" s="63" t="s">
        <v>14</v>
      </c>
      <c r="D47" s="63">
        <v>19</v>
      </c>
      <c r="E47" s="61" t="s">
        <v>1185</v>
      </c>
      <c r="F47" s="62" t="s">
        <v>1206</v>
      </c>
    </row>
    <row r="48" spans="1:8">
      <c r="A48" s="63" t="str">
        <f t="shared" si="0"/>
        <v>AC-4-20</v>
      </c>
      <c r="B48" s="63">
        <v>47</v>
      </c>
      <c r="C48" s="63" t="s">
        <v>14</v>
      </c>
      <c r="D48" s="63">
        <v>20</v>
      </c>
      <c r="E48" s="61" t="s">
        <v>1185</v>
      </c>
      <c r="F48" s="62" t="s">
        <v>1207</v>
      </c>
    </row>
    <row r="49" spans="1:12">
      <c r="A49" s="63" t="str">
        <f t="shared" si="0"/>
        <v>AC-4-21</v>
      </c>
      <c r="B49" s="63">
        <v>48</v>
      </c>
      <c r="C49" s="63" t="s">
        <v>14</v>
      </c>
      <c r="D49" s="63">
        <v>21</v>
      </c>
      <c r="E49" s="61" t="s">
        <v>1185</v>
      </c>
      <c r="F49" s="62" t="s">
        <v>1208</v>
      </c>
    </row>
    <row r="50" spans="1:12">
      <c r="A50" s="63" t="str">
        <f t="shared" si="0"/>
        <v>AC-4-22</v>
      </c>
      <c r="B50" s="63">
        <v>49</v>
      </c>
      <c r="C50" s="63" t="s">
        <v>14</v>
      </c>
      <c r="D50" s="63">
        <v>22</v>
      </c>
      <c r="E50" s="61" t="s">
        <v>1185</v>
      </c>
      <c r="F50" s="62" t="s">
        <v>1209</v>
      </c>
    </row>
    <row r="51" spans="1:12">
      <c r="A51" s="63" t="str">
        <f t="shared" si="0"/>
        <v>AC-5-0</v>
      </c>
      <c r="B51" s="63">
        <v>50</v>
      </c>
      <c r="C51" s="63" t="s">
        <v>63</v>
      </c>
      <c r="D51" s="63">
        <v>0</v>
      </c>
      <c r="E51" s="61" t="s">
        <v>235</v>
      </c>
      <c r="F51" s="62" t="s">
        <v>609</v>
      </c>
      <c r="K51" s="63" t="s">
        <v>1157</v>
      </c>
      <c r="L51" s="63" t="s">
        <v>1157</v>
      </c>
    </row>
    <row r="52" spans="1:12">
      <c r="A52" s="63" t="str">
        <f t="shared" si="0"/>
        <v>AC-6-0</v>
      </c>
      <c r="B52" s="63">
        <v>51</v>
      </c>
      <c r="C52" s="63" t="s">
        <v>20</v>
      </c>
      <c r="D52" s="63">
        <v>0</v>
      </c>
      <c r="E52" s="61" t="s">
        <v>236</v>
      </c>
      <c r="F52" s="62" t="s">
        <v>609</v>
      </c>
      <c r="K52" s="63" t="s">
        <v>1157</v>
      </c>
      <c r="L52" s="63" t="s">
        <v>1157</v>
      </c>
    </row>
    <row r="53" spans="1:12">
      <c r="A53" s="63" t="str">
        <f t="shared" si="0"/>
        <v>AC-6-1</v>
      </c>
      <c r="B53" s="63">
        <v>52</v>
      </c>
      <c r="C53" s="63" t="s">
        <v>20</v>
      </c>
      <c r="D53" s="63">
        <v>1</v>
      </c>
      <c r="E53" s="61" t="s">
        <v>1210</v>
      </c>
      <c r="F53" s="62" t="s">
        <v>1211</v>
      </c>
      <c r="K53" s="63" t="s">
        <v>1157</v>
      </c>
      <c r="L53" s="63" t="s">
        <v>1157</v>
      </c>
    </row>
    <row r="54" spans="1:12">
      <c r="A54" s="63" t="str">
        <f t="shared" si="0"/>
        <v>AC-6-2</v>
      </c>
      <c r="B54" s="63">
        <v>53</v>
      </c>
      <c r="C54" s="63" t="s">
        <v>20</v>
      </c>
      <c r="D54" s="63">
        <v>2</v>
      </c>
      <c r="E54" s="61" t="s">
        <v>1210</v>
      </c>
      <c r="F54" s="62" t="s">
        <v>1212</v>
      </c>
      <c r="K54" s="63" t="s">
        <v>1157</v>
      </c>
      <c r="L54" s="63" t="s">
        <v>1157</v>
      </c>
    </row>
    <row r="55" spans="1:12">
      <c r="A55" s="63" t="str">
        <f t="shared" si="0"/>
        <v>AC-6-3</v>
      </c>
      <c r="B55" s="63">
        <v>54</v>
      </c>
      <c r="C55" s="63" t="s">
        <v>20</v>
      </c>
      <c r="D55" s="63">
        <v>3</v>
      </c>
      <c r="E55" s="61" t="s">
        <v>1210</v>
      </c>
      <c r="F55" s="62" t="s">
        <v>1213</v>
      </c>
      <c r="L55" s="63" t="s">
        <v>1157</v>
      </c>
    </row>
    <row r="56" spans="1:12">
      <c r="A56" s="63" t="str">
        <f t="shared" si="0"/>
        <v>AC-6-4</v>
      </c>
      <c r="B56" s="63">
        <v>55</v>
      </c>
      <c r="C56" s="63" t="s">
        <v>20</v>
      </c>
      <c r="D56" s="63">
        <v>4</v>
      </c>
      <c r="E56" s="61" t="s">
        <v>1210</v>
      </c>
      <c r="F56" s="62" t="s">
        <v>1214</v>
      </c>
    </row>
    <row r="57" spans="1:12">
      <c r="A57" s="63" t="str">
        <f t="shared" si="0"/>
        <v>AC-6-5</v>
      </c>
      <c r="B57" s="63">
        <v>56</v>
      </c>
      <c r="C57" s="63" t="s">
        <v>20</v>
      </c>
      <c r="D57" s="63">
        <v>5</v>
      </c>
      <c r="E57" s="61" t="s">
        <v>1210</v>
      </c>
      <c r="F57" s="62" t="s">
        <v>1215</v>
      </c>
      <c r="K57" s="63" t="s">
        <v>1157</v>
      </c>
      <c r="L57" s="63" t="s">
        <v>1157</v>
      </c>
    </row>
    <row r="58" spans="1:12">
      <c r="A58" s="63" t="str">
        <f t="shared" si="0"/>
        <v>AC-6-6</v>
      </c>
      <c r="B58" s="63">
        <v>57</v>
      </c>
      <c r="C58" s="63" t="s">
        <v>20</v>
      </c>
      <c r="D58" s="63">
        <v>6</v>
      </c>
      <c r="E58" s="61" t="s">
        <v>1210</v>
      </c>
      <c r="F58" s="62" t="s">
        <v>1216</v>
      </c>
    </row>
    <row r="59" spans="1:12">
      <c r="A59" s="63" t="str">
        <f t="shared" si="0"/>
        <v>AC-6-7</v>
      </c>
      <c r="B59" s="63">
        <v>58</v>
      </c>
      <c r="C59" s="63" t="s">
        <v>20</v>
      </c>
      <c r="D59" s="63">
        <v>7</v>
      </c>
      <c r="E59" s="61" t="s">
        <v>1210</v>
      </c>
      <c r="F59" s="62" t="s">
        <v>1217</v>
      </c>
    </row>
    <row r="60" spans="1:12">
      <c r="A60" s="63" t="str">
        <f t="shared" si="0"/>
        <v>AC-6-8</v>
      </c>
      <c r="B60" s="63">
        <v>59</v>
      </c>
      <c r="C60" s="63" t="s">
        <v>20</v>
      </c>
      <c r="D60" s="63">
        <v>8</v>
      </c>
      <c r="E60" s="61" t="s">
        <v>1210</v>
      </c>
      <c r="F60" s="62" t="s">
        <v>1218</v>
      </c>
    </row>
    <row r="61" spans="1:12">
      <c r="A61" s="63" t="str">
        <f t="shared" si="0"/>
        <v>AC-6-9</v>
      </c>
      <c r="B61" s="63">
        <v>60</v>
      </c>
      <c r="C61" s="63" t="s">
        <v>20</v>
      </c>
      <c r="D61" s="63">
        <v>9</v>
      </c>
      <c r="E61" s="61" t="s">
        <v>1210</v>
      </c>
      <c r="F61" s="62" t="s">
        <v>1219</v>
      </c>
      <c r="K61" s="63" t="s">
        <v>1157</v>
      </c>
      <c r="L61" s="63" t="s">
        <v>1157</v>
      </c>
    </row>
    <row r="62" spans="1:12">
      <c r="A62" s="63" t="str">
        <f t="shared" si="0"/>
        <v>AC-6-10</v>
      </c>
      <c r="B62" s="63">
        <v>61</v>
      </c>
      <c r="C62" s="63" t="s">
        <v>20</v>
      </c>
      <c r="D62" s="63">
        <v>10</v>
      </c>
      <c r="E62" s="61" t="s">
        <v>1210</v>
      </c>
      <c r="F62" s="62" t="s">
        <v>1220</v>
      </c>
      <c r="K62" s="63" t="s">
        <v>1157</v>
      </c>
      <c r="L62" s="63" t="s">
        <v>1157</v>
      </c>
    </row>
    <row r="63" spans="1:12">
      <c r="A63" s="63" t="str">
        <f t="shared" si="0"/>
        <v>AC-7-0</v>
      </c>
      <c r="B63" s="63">
        <v>62</v>
      </c>
      <c r="C63" s="63" t="s">
        <v>28</v>
      </c>
      <c r="D63" s="63">
        <v>0</v>
      </c>
      <c r="E63" s="61" t="s">
        <v>239</v>
      </c>
      <c r="F63" s="62" t="s">
        <v>609</v>
      </c>
      <c r="J63" s="63" t="s">
        <v>1157</v>
      </c>
      <c r="K63" s="63" t="s">
        <v>1157</v>
      </c>
      <c r="L63" s="63" t="s">
        <v>1157</v>
      </c>
    </row>
    <row r="64" spans="1:12">
      <c r="A64" s="63" t="str">
        <f t="shared" si="0"/>
        <v>AC-7-1</v>
      </c>
      <c r="B64" s="63">
        <v>63</v>
      </c>
      <c r="C64" s="63" t="s">
        <v>28</v>
      </c>
      <c r="D64" s="63">
        <v>1</v>
      </c>
      <c r="E64" s="61" t="s">
        <v>1221</v>
      </c>
      <c r="F64" s="62" t="s">
        <v>1222</v>
      </c>
      <c r="G64" s="63" t="s">
        <v>1157</v>
      </c>
      <c r="H64" s="61" t="s">
        <v>1223</v>
      </c>
    </row>
    <row r="65" spans="1:12">
      <c r="A65" s="63" t="str">
        <f t="shared" si="0"/>
        <v>AC-7-2</v>
      </c>
      <c r="B65" s="63">
        <v>64</v>
      </c>
      <c r="C65" s="63" t="s">
        <v>28</v>
      </c>
      <c r="D65" s="63">
        <v>2</v>
      </c>
      <c r="E65" s="61" t="s">
        <v>1221</v>
      </c>
      <c r="F65" s="62" t="s">
        <v>1224</v>
      </c>
    </row>
    <row r="66" spans="1:12">
      <c r="A66" s="63" t="str">
        <f t="shared" ref="A66:A129" si="1">CONCATENATE(C66,"-",D66)</f>
        <v>AC-8-0</v>
      </c>
      <c r="B66" s="63">
        <v>65</v>
      </c>
      <c r="C66" s="63" t="s">
        <v>240</v>
      </c>
      <c r="D66" s="63">
        <v>0</v>
      </c>
      <c r="E66" s="61" t="s">
        <v>241</v>
      </c>
      <c r="F66" s="62" t="s">
        <v>609</v>
      </c>
      <c r="J66" s="63" t="s">
        <v>1157</v>
      </c>
      <c r="K66" s="63" t="s">
        <v>1157</v>
      </c>
      <c r="L66" s="63" t="s">
        <v>1157</v>
      </c>
    </row>
    <row r="67" spans="1:12">
      <c r="A67" s="63" t="str">
        <f t="shared" si="1"/>
        <v>AC-9-0</v>
      </c>
      <c r="B67" s="63">
        <v>66</v>
      </c>
      <c r="C67" s="63" t="s">
        <v>1225</v>
      </c>
      <c r="D67" s="63">
        <v>0</v>
      </c>
      <c r="E67" s="82" t="s">
        <v>3066</v>
      </c>
      <c r="F67" s="62" t="s">
        <v>609</v>
      </c>
    </row>
    <row r="68" spans="1:12">
      <c r="A68" s="63" t="str">
        <f t="shared" si="1"/>
        <v>AC-9-1</v>
      </c>
      <c r="B68" s="63">
        <v>67</v>
      </c>
      <c r="C68" s="63" t="s">
        <v>1225</v>
      </c>
      <c r="D68" s="63">
        <v>1</v>
      </c>
      <c r="E68" s="61" t="s">
        <v>1226</v>
      </c>
      <c r="F68" s="62" t="s">
        <v>1227</v>
      </c>
    </row>
    <row r="69" spans="1:12">
      <c r="A69" s="63" t="str">
        <f t="shared" si="1"/>
        <v>AC-9-2</v>
      </c>
      <c r="B69" s="63">
        <v>68</v>
      </c>
      <c r="C69" s="63" t="s">
        <v>1225</v>
      </c>
      <c r="D69" s="63">
        <v>2</v>
      </c>
      <c r="E69" s="61" t="s">
        <v>1226</v>
      </c>
      <c r="F69" s="62" t="s">
        <v>1228</v>
      </c>
    </row>
    <row r="70" spans="1:12">
      <c r="A70" s="63" t="str">
        <f t="shared" si="1"/>
        <v>AC-9-3</v>
      </c>
      <c r="B70" s="63">
        <v>69</v>
      </c>
      <c r="C70" s="63" t="s">
        <v>1225</v>
      </c>
      <c r="D70" s="63">
        <v>3</v>
      </c>
      <c r="E70" s="61" t="s">
        <v>1226</v>
      </c>
      <c r="F70" s="62" t="s">
        <v>1229</v>
      </c>
    </row>
    <row r="71" spans="1:12">
      <c r="A71" s="63" t="str">
        <f t="shared" si="1"/>
        <v>AC-9-4</v>
      </c>
      <c r="B71" s="63">
        <v>70</v>
      </c>
      <c r="C71" s="63" t="s">
        <v>1225</v>
      </c>
      <c r="D71" s="63">
        <v>4</v>
      </c>
      <c r="E71" s="61" t="s">
        <v>1226</v>
      </c>
      <c r="F71" s="62" t="s">
        <v>1230</v>
      </c>
    </row>
    <row r="72" spans="1:12">
      <c r="A72" s="63" t="str">
        <f t="shared" si="1"/>
        <v>AC-10-0</v>
      </c>
      <c r="B72" s="63">
        <v>71</v>
      </c>
      <c r="C72" s="63" t="s">
        <v>242</v>
      </c>
      <c r="D72" s="63">
        <v>0</v>
      </c>
      <c r="E72" s="61" t="s">
        <v>243</v>
      </c>
      <c r="F72" s="62" t="s">
        <v>609</v>
      </c>
      <c r="L72" s="63" t="s">
        <v>1157</v>
      </c>
    </row>
    <row r="73" spans="1:12">
      <c r="A73" s="63" t="str">
        <f t="shared" si="1"/>
        <v>AC-11-0</v>
      </c>
      <c r="B73" s="63">
        <v>72</v>
      </c>
      <c r="C73" s="63" t="s">
        <v>245</v>
      </c>
      <c r="D73" s="63">
        <v>0</v>
      </c>
      <c r="E73" s="61" t="s">
        <v>246</v>
      </c>
      <c r="F73" s="62" t="s">
        <v>609</v>
      </c>
      <c r="K73" s="63" t="s">
        <v>1157</v>
      </c>
      <c r="L73" s="63" t="s">
        <v>1157</v>
      </c>
    </row>
    <row r="74" spans="1:12">
      <c r="A74" s="63" t="str">
        <f t="shared" si="1"/>
        <v>AC-11-1</v>
      </c>
      <c r="B74" s="63">
        <v>73</v>
      </c>
      <c r="C74" s="63" t="s">
        <v>245</v>
      </c>
      <c r="D74" s="63">
        <v>1</v>
      </c>
      <c r="E74" s="61" t="s">
        <v>1231</v>
      </c>
      <c r="F74" s="62" t="s">
        <v>1232</v>
      </c>
      <c r="K74" s="63" t="s">
        <v>1157</v>
      </c>
      <c r="L74" s="63" t="s">
        <v>1157</v>
      </c>
    </row>
    <row r="75" spans="1:12">
      <c r="A75" s="63" t="str">
        <f t="shared" si="1"/>
        <v>AC-12-0</v>
      </c>
      <c r="B75" s="63">
        <v>74</v>
      </c>
      <c r="C75" s="63" t="s">
        <v>248</v>
      </c>
      <c r="D75" s="63">
        <v>0</v>
      </c>
      <c r="E75" s="61" t="s">
        <v>249</v>
      </c>
      <c r="F75" s="62" t="s">
        <v>609</v>
      </c>
      <c r="K75" s="63" t="s">
        <v>1157</v>
      </c>
      <c r="L75" s="63" t="s">
        <v>1157</v>
      </c>
    </row>
    <row r="76" spans="1:12">
      <c r="A76" s="63" t="str">
        <f t="shared" si="1"/>
        <v>AC-12-1</v>
      </c>
      <c r="B76" s="63">
        <v>75</v>
      </c>
      <c r="C76" s="63" t="s">
        <v>248</v>
      </c>
      <c r="D76" s="63">
        <v>1</v>
      </c>
      <c r="E76" s="61" t="s">
        <v>1233</v>
      </c>
      <c r="F76" s="62" t="s">
        <v>1234</v>
      </c>
    </row>
    <row r="77" spans="1:12">
      <c r="A77" s="63" t="str">
        <f t="shared" si="1"/>
        <v>AC-13-0</v>
      </c>
      <c r="B77" s="63">
        <v>76</v>
      </c>
      <c r="C77" s="63" t="s">
        <v>1235</v>
      </c>
      <c r="D77" s="63">
        <v>0</v>
      </c>
      <c r="E77" s="61" t="s">
        <v>1236</v>
      </c>
      <c r="F77" s="62" t="s">
        <v>609</v>
      </c>
      <c r="G77" s="63" t="s">
        <v>1157</v>
      </c>
      <c r="H77" s="61" t="s">
        <v>1237</v>
      </c>
    </row>
    <row r="78" spans="1:12">
      <c r="A78" s="63" t="str">
        <f t="shared" si="1"/>
        <v>AC-14-0</v>
      </c>
      <c r="B78" s="63">
        <v>77</v>
      </c>
      <c r="C78" s="63" t="s">
        <v>250</v>
      </c>
      <c r="D78" s="63">
        <v>0</v>
      </c>
      <c r="E78" s="61" t="s">
        <v>251</v>
      </c>
      <c r="F78" s="62" t="s">
        <v>609</v>
      </c>
      <c r="J78" s="63" t="s">
        <v>1157</v>
      </c>
      <c r="K78" s="63" t="s">
        <v>1157</v>
      </c>
      <c r="L78" s="63" t="s">
        <v>1157</v>
      </c>
    </row>
    <row r="79" spans="1:12">
      <c r="A79" s="63" t="str">
        <f t="shared" si="1"/>
        <v>AC-14-1</v>
      </c>
      <c r="B79" s="63">
        <v>78</v>
      </c>
      <c r="C79" s="63" t="s">
        <v>250</v>
      </c>
      <c r="D79" s="63">
        <v>1</v>
      </c>
      <c r="E79" s="61" t="s">
        <v>251</v>
      </c>
      <c r="F79" s="62" t="s">
        <v>1238</v>
      </c>
      <c r="G79" s="63" t="s">
        <v>1157</v>
      </c>
      <c r="H79" s="61" t="s">
        <v>1239</v>
      </c>
    </row>
    <row r="80" spans="1:12">
      <c r="A80" s="63" t="str">
        <f t="shared" si="1"/>
        <v>AC-15-0</v>
      </c>
      <c r="B80" s="63">
        <v>79</v>
      </c>
      <c r="C80" s="63" t="s">
        <v>1240</v>
      </c>
      <c r="D80" s="63">
        <v>0</v>
      </c>
      <c r="E80" s="61" t="s">
        <v>1241</v>
      </c>
      <c r="F80" s="62" t="s">
        <v>609</v>
      </c>
      <c r="G80" s="63" t="s">
        <v>1157</v>
      </c>
      <c r="H80" s="61" t="s">
        <v>1242</v>
      </c>
    </row>
    <row r="81" spans="1:12">
      <c r="A81" s="63" t="str">
        <f t="shared" si="1"/>
        <v>AC-16-0</v>
      </c>
      <c r="B81" s="63">
        <v>80</v>
      </c>
      <c r="C81" s="63" t="s">
        <v>6</v>
      </c>
      <c r="D81" s="63">
        <v>0</v>
      </c>
      <c r="E81" s="61" t="s">
        <v>1243</v>
      </c>
      <c r="F81" s="62" t="s">
        <v>609</v>
      </c>
    </row>
    <row r="82" spans="1:12">
      <c r="A82" s="63" t="str">
        <f t="shared" si="1"/>
        <v>AC-16-1</v>
      </c>
      <c r="B82" s="63">
        <v>81</v>
      </c>
      <c r="C82" s="63" t="s">
        <v>6</v>
      </c>
      <c r="D82" s="63">
        <v>1</v>
      </c>
      <c r="E82" s="61" t="s">
        <v>1244</v>
      </c>
      <c r="F82" s="62" t="s">
        <v>1245</v>
      </c>
    </row>
    <row r="83" spans="1:12">
      <c r="A83" s="63" t="str">
        <f t="shared" si="1"/>
        <v>AC-16-2</v>
      </c>
      <c r="B83" s="63">
        <v>82</v>
      </c>
      <c r="C83" s="63" t="s">
        <v>6</v>
      </c>
      <c r="D83" s="63">
        <v>2</v>
      </c>
      <c r="E83" s="61" t="s">
        <v>1244</v>
      </c>
      <c r="F83" s="62" t="s">
        <v>1246</v>
      </c>
    </row>
    <row r="84" spans="1:12">
      <c r="A84" s="63" t="str">
        <f t="shared" si="1"/>
        <v>AC-16-3</v>
      </c>
      <c r="B84" s="63">
        <v>83</v>
      </c>
      <c r="C84" s="63" t="s">
        <v>6</v>
      </c>
      <c r="D84" s="63">
        <v>3</v>
      </c>
      <c r="E84" s="61" t="s">
        <v>1244</v>
      </c>
      <c r="F84" s="62" t="s">
        <v>1247</v>
      </c>
    </row>
    <row r="85" spans="1:12">
      <c r="A85" s="63" t="str">
        <f t="shared" si="1"/>
        <v>AC-16-4</v>
      </c>
      <c r="B85" s="63">
        <v>84</v>
      </c>
      <c r="C85" s="63" t="s">
        <v>6</v>
      </c>
      <c r="D85" s="63">
        <v>4</v>
      </c>
      <c r="E85" s="61" t="s">
        <v>1244</v>
      </c>
      <c r="F85" s="62" t="s">
        <v>1248</v>
      </c>
    </row>
    <row r="86" spans="1:12">
      <c r="A86" s="63" t="str">
        <f t="shared" si="1"/>
        <v>AC-16-5</v>
      </c>
      <c r="B86" s="63">
        <v>85</v>
      </c>
      <c r="C86" s="63" t="s">
        <v>6</v>
      </c>
      <c r="D86" s="63">
        <v>5</v>
      </c>
      <c r="E86" s="61" t="s">
        <v>1244</v>
      </c>
      <c r="F86" s="62" t="s">
        <v>1249</v>
      </c>
    </row>
    <row r="87" spans="1:12">
      <c r="A87" s="63" t="str">
        <f t="shared" si="1"/>
        <v>AC-16-6</v>
      </c>
      <c r="B87" s="63">
        <v>86</v>
      </c>
      <c r="C87" s="63" t="s">
        <v>6</v>
      </c>
      <c r="D87" s="63">
        <v>6</v>
      </c>
      <c r="E87" s="61" t="s">
        <v>1244</v>
      </c>
      <c r="F87" s="62" t="s">
        <v>1250</v>
      </c>
    </row>
    <row r="88" spans="1:12">
      <c r="A88" s="63" t="str">
        <f t="shared" si="1"/>
        <v>AC-16-7</v>
      </c>
      <c r="B88" s="63">
        <v>87</v>
      </c>
      <c r="C88" s="63" t="s">
        <v>6</v>
      </c>
      <c r="D88" s="63">
        <v>7</v>
      </c>
      <c r="E88" s="61" t="s">
        <v>1244</v>
      </c>
      <c r="F88" s="62" t="s">
        <v>1251</v>
      </c>
    </row>
    <row r="89" spans="1:12">
      <c r="A89" s="63" t="str">
        <f t="shared" si="1"/>
        <v>AC-16-8</v>
      </c>
      <c r="B89" s="63">
        <v>88</v>
      </c>
      <c r="C89" s="63" t="s">
        <v>6</v>
      </c>
      <c r="D89" s="63">
        <v>8</v>
      </c>
      <c r="E89" s="61" t="s">
        <v>1244</v>
      </c>
      <c r="F89" s="62" t="s">
        <v>1252</v>
      </c>
    </row>
    <row r="90" spans="1:12">
      <c r="A90" s="63" t="str">
        <f t="shared" si="1"/>
        <v>AC-16-9</v>
      </c>
      <c r="B90" s="63">
        <v>89</v>
      </c>
      <c r="C90" s="63" t="s">
        <v>6</v>
      </c>
      <c r="D90" s="63">
        <v>9</v>
      </c>
      <c r="E90" s="61" t="s">
        <v>1244</v>
      </c>
      <c r="F90" s="62" t="s">
        <v>1253</v>
      </c>
    </row>
    <row r="91" spans="1:12">
      <c r="A91" s="63" t="str">
        <f t="shared" si="1"/>
        <v>AC-16-10</v>
      </c>
      <c r="B91" s="63">
        <v>90</v>
      </c>
      <c r="C91" s="63" t="s">
        <v>6</v>
      </c>
      <c r="D91" s="63">
        <v>10</v>
      </c>
      <c r="E91" s="61" t="s">
        <v>1244</v>
      </c>
      <c r="F91" s="62" t="s">
        <v>1254</v>
      </c>
    </row>
    <row r="92" spans="1:12">
      <c r="A92" s="63" t="str">
        <f t="shared" si="1"/>
        <v>AC-17-0</v>
      </c>
      <c r="B92" s="63">
        <v>91</v>
      </c>
      <c r="C92" s="63" t="s">
        <v>23</v>
      </c>
      <c r="D92" s="63">
        <v>0</v>
      </c>
      <c r="E92" s="61" t="s">
        <v>252</v>
      </c>
      <c r="F92" s="62" t="s">
        <v>609</v>
      </c>
      <c r="J92" s="63" t="s">
        <v>1157</v>
      </c>
      <c r="K92" s="63" t="s">
        <v>1157</v>
      </c>
      <c r="L92" s="63" t="s">
        <v>1157</v>
      </c>
    </row>
    <row r="93" spans="1:12">
      <c r="A93" s="63" t="str">
        <f t="shared" si="1"/>
        <v>AC-17-1</v>
      </c>
      <c r="B93" s="63">
        <v>92</v>
      </c>
      <c r="C93" s="63" t="s">
        <v>23</v>
      </c>
      <c r="D93" s="63">
        <v>1</v>
      </c>
      <c r="E93" s="61" t="s">
        <v>1255</v>
      </c>
      <c r="F93" s="62" t="s">
        <v>1256</v>
      </c>
      <c r="K93" s="63" t="s">
        <v>1157</v>
      </c>
      <c r="L93" s="63" t="s">
        <v>1157</v>
      </c>
    </row>
    <row r="94" spans="1:12">
      <c r="A94" s="63" t="str">
        <f t="shared" si="1"/>
        <v>AC-17-2</v>
      </c>
      <c r="B94" s="63">
        <v>93</v>
      </c>
      <c r="C94" s="63" t="s">
        <v>23</v>
      </c>
      <c r="D94" s="63">
        <v>2</v>
      </c>
      <c r="E94" s="61" t="s">
        <v>1255</v>
      </c>
      <c r="F94" s="62" t="s">
        <v>1257</v>
      </c>
      <c r="K94" s="63" t="s">
        <v>1157</v>
      </c>
      <c r="L94" s="63" t="s">
        <v>1157</v>
      </c>
    </row>
    <row r="95" spans="1:12">
      <c r="A95" s="63" t="str">
        <f t="shared" si="1"/>
        <v>AC-17-3</v>
      </c>
      <c r="B95" s="63">
        <v>94</v>
      </c>
      <c r="C95" s="63" t="s">
        <v>23</v>
      </c>
      <c r="D95" s="63">
        <v>3</v>
      </c>
      <c r="E95" s="61" t="s">
        <v>1255</v>
      </c>
      <c r="F95" s="62" t="s">
        <v>1258</v>
      </c>
      <c r="K95" s="63" t="s">
        <v>1157</v>
      </c>
      <c r="L95" s="63" t="s">
        <v>1157</v>
      </c>
    </row>
    <row r="96" spans="1:12">
      <c r="A96" s="63" t="str">
        <f t="shared" si="1"/>
        <v>AC-17-4</v>
      </c>
      <c r="B96" s="63">
        <v>95</v>
      </c>
      <c r="C96" s="63" t="s">
        <v>23</v>
      </c>
      <c r="D96" s="63">
        <v>4</v>
      </c>
      <c r="E96" s="61" t="s">
        <v>1255</v>
      </c>
      <c r="F96" s="62" t="s">
        <v>1259</v>
      </c>
      <c r="K96" s="63" t="s">
        <v>1157</v>
      </c>
      <c r="L96" s="63" t="s">
        <v>1157</v>
      </c>
    </row>
    <row r="97" spans="1:12">
      <c r="A97" s="63" t="str">
        <f t="shared" si="1"/>
        <v>AC-17-5</v>
      </c>
      <c r="B97" s="63">
        <v>96</v>
      </c>
      <c r="C97" s="63" t="s">
        <v>23</v>
      </c>
      <c r="D97" s="63">
        <v>5</v>
      </c>
      <c r="E97" s="61" t="s">
        <v>1255</v>
      </c>
      <c r="F97" s="62" t="s">
        <v>1260</v>
      </c>
      <c r="G97" s="63" t="s">
        <v>1157</v>
      </c>
      <c r="H97" s="61" t="s">
        <v>1261</v>
      </c>
    </row>
    <row r="98" spans="1:12">
      <c r="A98" s="63" t="str">
        <f t="shared" si="1"/>
        <v>AC-17-6</v>
      </c>
      <c r="B98" s="63">
        <v>97</v>
      </c>
      <c r="C98" s="63" t="s">
        <v>23</v>
      </c>
      <c r="D98" s="63">
        <v>6</v>
      </c>
      <c r="E98" s="61" t="s">
        <v>1255</v>
      </c>
      <c r="F98" s="62" t="s">
        <v>1262</v>
      </c>
    </row>
    <row r="99" spans="1:12">
      <c r="A99" s="63" t="str">
        <f t="shared" si="1"/>
        <v>AC-17-7</v>
      </c>
      <c r="B99" s="63">
        <v>98</v>
      </c>
      <c r="C99" s="63" t="s">
        <v>23</v>
      </c>
      <c r="D99" s="63">
        <v>7</v>
      </c>
      <c r="E99" s="61" t="s">
        <v>1255</v>
      </c>
      <c r="F99" s="62" t="s">
        <v>1263</v>
      </c>
      <c r="G99" s="63" t="s">
        <v>1157</v>
      </c>
      <c r="H99" s="61" t="s">
        <v>1264</v>
      </c>
    </row>
    <row r="100" spans="1:12">
      <c r="A100" s="63" t="str">
        <f t="shared" si="1"/>
        <v>AC-17-8</v>
      </c>
      <c r="B100" s="63">
        <v>99</v>
      </c>
      <c r="C100" s="63" t="s">
        <v>23</v>
      </c>
      <c r="D100" s="63">
        <v>8</v>
      </c>
      <c r="E100" s="61" t="s">
        <v>1255</v>
      </c>
      <c r="F100" s="62" t="s">
        <v>1265</v>
      </c>
      <c r="G100" s="63" t="s">
        <v>1157</v>
      </c>
      <c r="H100" s="61" t="s">
        <v>1266</v>
      </c>
    </row>
    <row r="101" spans="1:12">
      <c r="A101" s="63" t="str">
        <f t="shared" si="1"/>
        <v>AC-17-9</v>
      </c>
      <c r="B101" s="63">
        <v>100</v>
      </c>
      <c r="C101" s="63" t="s">
        <v>23</v>
      </c>
      <c r="D101" s="63">
        <v>9</v>
      </c>
      <c r="E101" s="61" t="s">
        <v>1255</v>
      </c>
      <c r="F101" s="62" t="s">
        <v>1267</v>
      </c>
    </row>
    <row r="102" spans="1:12">
      <c r="A102" s="63" t="str">
        <f t="shared" si="1"/>
        <v>AC-18-0</v>
      </c>
      <c r="B102" s="63">
        <v>101</v>
      </c>
      <c r="C102" s="63" t="s">
        <v>34</v>
      </c>
      <c r="D102" s="63">
        <v>0</v>
      </c>
      <c r="E102" s="61" t="s">
        <v>254</v>
      </c>
      <c r="F102" s="62" t="s">
        <v>609</v>
      </c>
      <c r="J102" s="63" t="s">
        <v>1157</v>
      </c>
      <c r="K102" s="63" t="s">
        <v>1157</v>
      </c>
      <c r="L102" s="63" t="s">
        <v>1157</v>
      </c>
    </row>
    <row r="103" spans="1:12">
      <c r="A103" s="63" t="str">
        <f t="shared" si="1"/>
        <v>AC-18-1</v>
      </c>
      <c r="B103" s="63">
        <v>102</v>
      </c>
      <c r="C103" s="63" t="s">
        <v>34</v>
      </c>
      <c r="D103" s="63">
        <v>1</v>
      </c>
      <c r="E103" s="61" t="s">
        <v>1268</v>
      </c>
      <c r="F103" s="62" t="s">
        <v>1269</v>
      </c>
      <c r="K103" s="63" t="s">
        <v>1157</v>
      </c>
      <c r="L103" s="63" t="s">
        <v>1157</v>
      </c>
    </row>
    <row r="104" spans="1:12">
      <c r="A104" s="63" t="str">
        <f t="shared" si="1"/>
        <v>AC-18-2</v>
      </c>
      <c r="B104" s="63">
        <v>103</v>
      </c>
      <c r="C104" s="63" t="s">
        <v>34</v>
      </c>
      <c r="D104" s="63">
        <v>2</v>
      </c>
      <c r="E104" s="61" t="s">
        <v>1268</v>
      </c>
      <c r="F104" s="62" t="s">
        <v>1270</v>
      </c>
      <c r="G104" s="63" t="s">
        <v>1157</v>
      </c>
      <c r="H104" s="61" t="s">
        <v>1261</v>
      </c>
    </row>
    <row r="105" spans="1:12">
      <c r="A105" s="63" t="str">
        <f t="shared" si="1"/>
        <v>AC-18-3</v>
      </c>
      <c r="B105" s="63">
        <v>104</v>
      </c>
      <c r="C105" s="63" t="s">
        <v>34</v>
      </c>
      <c r="D105" s="63">
        <v>3</v>
      </c>
      <c r="E105" s="61" t="s">
        <v>1268</v>
      </c>
      <c r="F105" s="62" t="s">
        <v>1271</v>
      </c>
    </row>
    <row r="106" spans="1:12">
      <c r="A106" s="63" t="str">
        <f t="shared" si="1"/>
        <v>AC-18-4</v>
      </c>
      <c r="B106" s="63">
        <v>105</v>
      </c>
      <c r="C106" s="63" t="s">
        <v>34</v>
      </c>
      <c r="D106" s="63">
        <v>4</v>
      </c>
      <c r="E106" s="61" t="s">
        <v>1268</v>
      </c>
      <c r="F106" s="62" t="s">
        <v>1272</v>
      </c>
      <c r="L106" s="63" t="s">
        <v>1157</v>
      </c>
    </row>
    <row r="107" spans="1:12">
      <c r="A107" s="63" t="str">
        <f t="shared" si="1"/>
        <v>AC-18-5</v>
      </c>
      <c r="B107" s="63">
        <v>106</v>
      </c>
      <c r="C107" s="63" t="s">
        <v>34</v>
      </c>
      <c r="D107" s="63">
        <v>5</v>
      </c>
      <c r="E107" s="61" t="s">
        <v>1268</v>
      </c>
      <c r="F107" s="62" t="s">
        <v>1273</v>
      </c>
      <c r="L107" s="63" t="s">
        <v>1157</v>
      </c>
    </row>
    <row r="108" spans="1:12">
      <c r="A108" s="63" t="str">
        <f t="shared" si="1"/>
        <v>AC-19-0</v>
      </c>
      <c r="B108" s="63">
        <v>107</v>
      </c>
      <c r="C108" s="63" t="s">
        <v>36</v>
      </c>
      <c r="D108" s="63">
        <v>0</v>
      </c>
      <c r="E108" s="61" t="s">
        <v>257</v>
      </c>
      <c r="F108" s="62" t="s">
        <v>609</v>
      </c>
      <c r="J108" s="63" t="s">
        <v>1157</v>
      </c>
      <c r="K108" s="63" t="s">
        <v>1157</v>
      </c>
      <c r="L108" s="63" t="s">
        <v>1157</v>
      </c>
    </row>
    <row r="109" spans="1:12">
      <c r="A109" s="63" t="str">
        <f t="shared" si="1"/>
        <v>AC-19-1</v>
      </c>
      <c r="B109" s="63">
        <v>108</v>
      </c>
      <c r="C109" s="63" t="s">
        <v>36</v>
      </c>
      <c r="D109" s="63">
        <v>1</v>
      </c>
      <c r="E109" s="61" t="s">
        <v>1274</v>
      </c>
      <c r="F109" s="62" t="s">
        <v>1275</v>
      </c>
      <c r="G109" s="63" t="s">
        <v>1157</v>
      </c>
      <c r="H109" s="61" t="s">
        <v>1276</v>
      </c>
    </row>
    <row r="110" spans="1:12">
      <c r="A110" s="63" t="str">
        <f t="shared" si="1"/>
        <v>AC-19-2</v>
      </c>
      <c r="B110" s="63">
        <v>109</v>
      </c>
      <c r="C110" s="63" t="s">
        <v>36</v>
      </c>
      <c r="D110" s="63">
        <v>2</v>
      </c>
      <c r="E110" s="61" t="s">
        <v>1274</v>
      </c>
      <c r="F110" s="62" t="s">
        <v>1277</v>
      </c>
      <c r="G110" s="63" t="s">
        <v>1157</v>
      </c>
      <c r="H110" s="61" t="s">
        <v>1276</v>
      </c>
    </row>
    <row r="111" spans="1:12">
      <c r="A111" s="63" t="str">
        <f t="shared" si="1"/>
        <v>AC-19-3</v>
      </c>
      <c r="B111" s="63">
        <v>110</v>
      </c>
      <c r="C111" s="63" t="s">
        <v>36</v>
      </c>
      <c r="D111" s="63">
        <v>3</v>
      </c>
      <c r="E111" s="61" t="s">
        <v>1274</v>
      </c>
      <c r="F111" s="62" t="s">
        <v>1278</v>
      </c>
      <c r="G111" s="63" t="s">
        <v>1157</v>
      </c>
      <c r="H111" s="61" t="s">
        <v>1276</v>
      </c>
    </row>
    <row r="112" spans="1:12">
      <c r="A112" s="63" t="str">
        <f t="shared" si="1"/>
        <v>AC-19-4</v>
      </c>
      <c r="B112" s="63">
        <v>111</v>
      </c>
      <c r="C112" s="63" t="s">
        <v>36</v>
      </c>
      <c r="D112" s="63">
        <v>4</v>
      </c>
      <c r="E112" s="61" t="s">
        <v>1274</v>
      </c>
      <c r="F112" s="62" t="s">
        <v>1279</v>
      </c>
    </row>
    <row r="113" spans="1:12">
      <c r="A113" s="63" t="str">
        <f t="shared" si="1"/>
        <v>AC-19-5</v>
      </c>
      <c r="B113" s="63">
        <v>112</v>
      </c>
      <c r="C113" s="63" t="s">
        <v>36</v>
      </c>
      <c r="D113" s="63">
        <v>5</v>
      </c>
      <c r="E113" s="61" t="s">
        <v>1274</v>
      </c>
      <c r="F113" s="62" t="s">
        <v>1280</v>
      </c>
      <c r="K113" s="63" t="s">
        <v>1157</v>
      </c>
      <c r="L113" s="63" t="s">
        <v>1157</v>
      </c>
    </row>
    <row r="114" spans="1:12">
      <c r="A114" s="63" t="str">
        <f t="shared" si="1"/>
        <v>AC-20-0</v>
      </c>
      <c r="B114" s="63">
        <v>113</v>
      </c>
      <c r="C114" s="63" t="s">
        <v>41</v>
      </c>
      <c r="D114" s="63">
        <v>0</v>
      </c>
      <c r="E114" s="61" t="s">
        <v>259</v>
      </c>
      <c r="F114" s="62" t="s">
        <v>609</v>
      </c>
      <c r="J114" s="63" t="s">
        <v>1157</v>
      </c>
      <c r="K114" s="63" t="s">
        <v>1157</v>
      </c>
      <c r="L114" s="63" t="s">
        <v>1157</v>
      </c>
    </row>
    <row r="115" spans="1:12">
      <c r="A115" s="63" t="str">
        <f t="shared" si="1"/>
        <v>AC-20-1</v>
      </c>
      <c r="B115" s="63">
        <v>114</v>
      </c>
      <c r="C115" s="63" t="s">
        <v>41</v>
      </c>
      <c r="D115" s="63">
        <v>1</v>
      </c>
      <c r="E115" s="61" t="s">
        <v>1281</v>
      </c>
      <c r="F115" s="62" t="s">
        <v>1282</v>
      </c>
      <c r="K115" s="63" t="s">
        <v>1157</v>
      </c>
      <c r="L115" s="63" t="s">
        <v>1157</v>
      </c>
    </row>
    <row r="116" spans="1:12">
      <c r="A116" s="63" t="str">
        <f t="shared" si="1"/>
        <v>AC-20-2</v>
      </c>
      <c r="B116" s="63">
        <v>115</v>
      </c>
      <c r="C116" s="63" t="s">
        <v>41</v>
      </c>
      <c r="D116" s="63">
        <v>2</v>
      </c>
      <c r="E116" s="61" t="s">
        <v>1281</v>
      </c>
      <c r="F116" s="62" t="s">
        <v>1283</v>
      </c>
      <c r="K116" s="63" t="s">
        <v>1157</v>
      </c>
      <c r="L116" s="63" t="s">
        <v>1157</v>
      </c>
    </row>
    <row r="117" spans="1:12">
      <c r="A117" s="63" t="str">
        <f t="shared" si="1"/>
        <v>AC-20-3</v>
      </c>
      <c r="B117" s="63">
        <v>116</v>
      </c>
      <c r="C117" s="63" t="s">
        <v>41</v>
      </c>
      <c r="D117" s="63">
        <v>3</v>
      </c>
      <c r="E117" s="61" t="s">
        <v>1281</v>
      </c>
      <c r="F117" s="62" t="s">
        <v>1284</v>
      </c>
    </row>
    <row r="118" spans="1:12">
      <c r="A118" s="63" t="str">
        <f t="shared" si="1"/>
        <v>AC-20-4</v>
      </c>
      <c r="B118" s="63">
        <v>117</v>
      </c>
      <c r="C118" s="63" t="s">
        <v>41</v>
      </c>
      <c r="D118" s="63">
        <v>4</v>
      </c>
      <c r="E118" s="61" t="s">
        <v>1281</v>
      </c>
      <c r="F118" s="62" t="s">
        <v>1285</v>
      </c>
    </row>
    <row r="119" spans="1:12">
      <c r="A119" s="63" t="str">
        <f t="shared" si="1"/>
        <v>AC-21-0</v>
      </c>
      <c r="B119" s="63">
        <v>118</v>
      </c>
      <c r="C119" s="63" t="s">
        <v>261</v>
      </c>
      <c r="D119" s="63">
        <v>0</v>
      </c>
      <c r="E119" s="61" t="s">
        <v>262</v>
      </c>
      <c r="F119" s="62" t="s">
        <v>609</v>
      </c>
      <c r="K119" s="63" t="s">
        <v>1157</v>
      </c>
      <c r="L119" s="63" t="s">
        <v>1157</v>
      </c>
    </row>
    <row r="120" spans="1:12">
      <c r="A120" s="63" t="str">
        <f t="shared" si="1"/>
        <v>AC-21-1</v>
      </c>
      <c r="B120" s="63">
        <v>119</v>
      </c>
      <c r="C120" s="63" t="s">
        <v>261</v>
      </c>
      <c r="D120" s="63">
        <v>1</v>
      </c>
      <c r="E120" s="61" t="s">
        <v>1286</v>
      </c>
      <c r="F120" s="62" t="s">
        <v>1287</v>
      </c>
    </row>
    <row r="121" spans="1:12">
      <c r="A121" s="63" t="str">
        <f t="shared" si="1"/>
        <v>AC-21-2</v>
      </c>
      <c r="B121" s="63">
        <v>120</v>
      </c>
      <c r="C121" s="63" t="s">
        <v>261</v>
      </c>
      <c r="D121" s="63">
        <v>2</v>
      </c>
      <c r="E121" s="61" t="s">
        <v>1286</v>
      </c>
      <c r="F121" s="62" t="s">
        <v>1288</v>
      </c>
    </row>
    <row r="122" spans="1:12">
      <c r="A122" s="63" t="str">
        <f t="shared" si="1"/>
        <v>AC-22-0</v>
      </c>
      <c r="B122" s="63">
        <v>121</v>
      </c>
      <c r="C122" s="63" t="s">
        <v>263</v>
      </c>
      <c r="D122" s="63">
        <v>0</v>
      </c>
      <c r="E122" s="61" t="s">
        <v>264</v>
      </c>
      <c r="F122" s="62" t="s">
        <v>609</v>
      </c>
      <c r="J122" s="63" t="s">
        <v>1157</v>
      </c>
      <c r="K122" s="63" t="s">
        <v>1157</v>
      </c>
      <c r="L122" s="63" t="s">
        <v>1157</v>
      </c>
    </row>
    <row r="123" spans="1:12">
      <c r="A123" s="63" t="str">
        <f t="shared" si="1"/>
        <v>AC-23-0</v>
      </c>
      <c r="B123" s="63">
        <v>122</v>
      </c>
      <c r="C123" s="63" t="s">
        <v>1289</v>
      </c>
      <c r="D123" s="63">
        <v>0</v>
      </c>
      <c r="E123" s="61" t="s">
        <v>1290</v>
      </c>
      <c r="F123" s="62" t="s">
        <v>609</v>
      </c>
    </row>
    <row r="124" spans="1:12">
      <c r="A124" s="63" t="str">
        <f t="shared" si="1"/>
        <v>AC-24-0</v>
      </c>
      <c r="B124" s="63">
        <v>123</v>
      </c>
      <c r="C124" s="63" t="s">
        <v>1291</v>
      </c>
      <c r="D124" s="63">
        <v>0</v>
      </c>
      <c r="E124" s="61" t="s">
        <v>1292</v>
      </c>
      <c r="F124" s="62" t="s">
        <v>609</v>
      </c>
    </row>
    <row r="125" spans="1:12">
      <c r="A125" s="63" t="str">
        <f t="shared" si="1"/>
        <v>AC-24-1</v>
      </c>
      <c r="B125" s="63">
        <v>124</v>
      </c>
      <c r="C125" s="63" t="s">
        <v>1291</v>
      </c>
      <c r="D125" s="63">
        <v>1</v>
      </c>
      <c r="E125" s="61" t="s">
        <v>1293</v>
      </c>
      <c r="F125" s="62" t="s">
        <v>1294</v>
      </c>
    </row>
    <row r="126" spans="1:12">
      <c r="A126" s="63" t="str">
        <f t="shared" si="1"/>
        <v>AC-24-2</v>
      </c>
      <c r="B126" s="63">
        <v>125</v>
      </c>
      <c r="C126" s="63" t="s">
        <v>1291</v>
      </c>
      <c r="D126" s="63">
        <v>2</v>
      </c>
      <c r="E126" s="61" t="s">
        <v>1293</v>
      </c>
      <c r="F126" s="62" t="s">
        <v>1295</v>
      </c>
    </row>
    <row r="127" spans="1:12">
      <c r="A127" s="63" t="str">
        <f t="shared" si="1"/>
        <v>AC-25-0</v>
      </c>
      <c r="B127" s="63">
        <v>126</v>
      </c>
      <c r="C127" s="63" t="s">
        <v>1296</v>
      </c>
      <c r="D127" s="63">
        <v>0</v>
      </c>
      <c r="E127" s="61" t="s">
        <v>1297</v>
      </c>
      <c r="F127" s="62" t="s">
        <v>609</v>
      </c>
      <c r="I127" s="63" t="s">
        <v>1157</v>
      </c>
    </row>
    <row r="128" spans="1:12">
      <c r="A128" s="63" t="str">
        <f t="shared" si="1"/>
        <v>AT-1-0</v>
      </c>
      <c r="B128" s="63">
        <v>127</v>
      </c>
      <c r="C128" s="63" t="s">
        <v>265</v>
      </c>
      <c r="D128" s="63">
        <v>0</v>
      </c>
      <c r="E128" s="61" t="s">
        <v>266</v>
      </c>
      <c r="F128" s="62" t="s">
        <v>609</v>
      </c>
      <c r="I128" s="63" t="s">
        <v>1157</v>
      </c>
      <c r="J128" s="63" t="s">
        <v>1157</v>
      </c>
      <c r="K128" s="63" t="s">
        <v>1157</v>
      </c>
      <c r="L128" s="63" t="s">
        <v>1157</v>
      </c>
    </row>
    <row r="129" spans="1:12">
      <c r="A129" s="63" t="str">
        <f t="shared" si="1"/>
        <v>AT-2-0</v>
      </c>
      <c r="B129" s="63">
        <v>128</v>
      </c>
      <c r="C129" s="63" t="s">
        <v>43</v>
      </c>
      <c r="D129" s="63">
        <v>0</v>
      </c>
      <c r="E129" s="61" t="s">
        <v>267</v>
      </c>
      <c r="F129" s="62" t="s">
        <v>609</v>
      </c>
      <c r="I129" s="63" t="s">
        <v>1157</v>
      </c>
      <c r="J129" s="63" t="s">
        <v>1157</v>
      </c>
      <c r="K129" s="63" t="s">
        <v>1157</v>
      </c>
      <c r="L129" s="63" t="s">
        <v>1157</v>
      </c>
    </row>
    <row r="130" spans="1:12">
      <c r="A130" s="63" t="str">
        <f t="shared" ref="A130:A193" si="2">CONCATENATE(C130,"-",D130)</f>
        <v>AT-2-1</v>
      </c>
      <c r="B130" s="63">
        <v>129</v>
      </c>
      <c r="C130" s="63" t="s">
        <v>43</v>
      </c>
      <c r="D130" s="63">
        <v>1</v>
      </c>
      <c r="E130" s="61" t="s">
        <v>1298</v>
      </c>
      <c r="F130" s="62" t="s">
        <v>1299</v>
      </c>
      <c r="I130" s="63" t="s">
        <v>1157</v>
      </c>
    </row>
    <row r="131" spans="1:12">
      <c r="A131" s="63" t="str">
        <f t="shared" si="2"/>
        <v>AT-2-2</v>
      </c>
      <c r="B131" s="63">
        <v>130</v>
      </c>
      <c r="C131" s="63" t="s">
        <v>43</v>
      </c>
      <c r="D131" s="63">
        <v>2</v>
      </c>
      <c r="E131" s="61" t="s">
        <v>1298</v>
      </c>
      <c r="F131" s="62" t="s">
        <v>1300</v>
      </c>
      <c r="I131" s="63" t="s">
        <v>1157</v>
      </c>
      <c r="K131" s="63" t="s">
        <v>1157</v>
      </c>
      <c r="L131" s="63" t="s">
        <v>1157</v>
      </c>
    </row>
    <row r="132" spans="1:12">
      <c r="A132" s="63" t="str">
        <f t="shared" si="2"/>
        <v>AT-3-0</v>
      </c>
      <c r="B132" s="63">
        <v>131</v>
      </c>
      <c r="C132" s="63" t="s">
        <v>46</v>
      </c>
      <c r="D132" s="63">
        <v>0</v>
      </c>
      <c r="E132" s="61" t="s">
        <v>269</v>
      </c>
      <c r="F132" s="62" t="s">
        <v>609</v>
      </c>
      <c r="I132" s="63" t="s">
        <v>1157</v>
      </c>
      <c r="J132" s="63" t="s">
        <v>1157</v>
      </c>
      <c r="K132" s="63" t="s">
        <v>1157</v>
      </c>
      <c r="L132" s="63" t="s">
        <v>1157</v>
      </c>
    </row>
    <row r="133" spans="1:12">
      <c r="A133" s="63" t="str">
        <f t="shared" si="2"/>
        <v>AT-3-1</v>
      </c>
      <c r="B133" s="63">
        <v>132</v>
      </c>
      <c r="C133" s="63" t="s">
        <v>46</v>
      </c>
      <c r="D133" s="63">
        <v>1</v>
      </c>
      <c r="E133" s="61" t="s">
        <v>1301</v>
      </c>
      <c r="F133" s="62" t="s">
        <v>1302</v>
      </c>
      <c r="I133" s="63" t="s">
        <v>1157</v>
      </c>
    </row>
    <row r="134" spans="1:12">
      <c r="A134" s="63" t="str">
        <f t="shared" si="2"/>
        <v>AT-3-2</v>
      </c>
      <c r="B134" s="63">
        <v>133</v>
      </c>
      <c r="C134" s="63" t="s">
        <v>46</v>
      </c>
      <c r="D134" s="63">
        <v>2</v>
      </c>
      <c r="E134" s="61" t="s">
        <v>1301</v>
      </c>
      <c r="F134" s="62" t="s">
        <v>1303</v>
      </c>
      <c r="I134" s="63" t="s">
        <v>1157</v>
      </c>
    </row>
    <row r="135" spans="1:12">
      <c r="A135" s="63" t="str">
        <f t="shared" si="2"/>
        <v>AT-3-3</v>
      </c>
      <c r="B135" s="63">
        <v>134</v>
      </c>
      <c r="C135" s="63" t="s">
        <v>46</v>
      </c>
      <c r="D135" s="63">
        <v>3</v>
      </c>
      <c r="E135" s="61" t="s">
        <v>1301</v>
      </c>
      <c r="F135" s="62" t="s">
        <v>1299</v>
      </c>
      <c r="I135" s="63" t="s">
        <v>1157</v>
      </c>
    </row>
    <row r="136" spans="1:12">
      <c r="A136" s="63" t="str">
        <f t="shared" si="2"/>
        <v>AT-3-4</v>
      </c>
      <c r="B136" s="63">
        <v>135</v>
      </c>
      <c r="C136" s="63" t="s">
        <v>46</v>
      </c>
      <c r="D136" s="63">
        <v>4</v>
      </c>
      <c r="E136" s="61" t="s">
        <v>1301</v>
      </c>
      <c r="F136" s="62" t="s">
        <v>1304</v>
      </c>
      <c r="I136" s="63" t="s">
        <v>1157</v>
      </c>
    </row>
    <row r="137" spans="1:12">
      <c r="A137" s="63" t="str">
        <f t="shared" si="2"/>
        <v>AT-4-0</v>
      </c>
      <c r="B137" s="63">
        <v>136</v>
      </c>
      <c r="C137" s="63" t="s">
        <v>270</v>
      </c>
      <c r="D137" s="63">
        <v>0</v>
      </c>
      <c r="E137" s="61" t="s">
        <v>271</v>
      </c>
      <c r="F137" s="62" t="s">
        <v>609</v>
      </c>
      <c r="I137" s="63" t="s">
        <v>1157</v>
      </c>
      <c r="J137" s="63" t="s">
        <v>1157</v>
      </c>
      <c r="K137" s="63" t="s">
        <v>1157</v>
      </c>
      <c r="L137" s="63" t="s">
        <v>1157</v>
      </c>
    </row>
    <row r="138" spans="1:12">
      <c r="A138" s="63" t="str">
        <f t="shared" si="2"/>
        <v>AT-5-0</v>
      </c>
      <c r="B138" s="63">
        <v>137</v>
      </c>
      <c r="C138" s="63" t="s">
        <v>1305</v>
      </c>
      <c r="D138" s="63">
        <v>0</v>
      </c>
      <c r="E138" s="61" t="s">
        <v>1306</v>
      </c>
      <c r="F138" s="62" t="s">
        <v>609</v>
      </c>
      <c r="G138" s="63" t="s">
        <v>1157</v>
      </c>
      <c r="H138" s="61" t="s">
        <v>1307</v>
      </c>
    </row>
    <row r="139" spans="1:12">
      <c r="A139" s="63" t="str">
        <f t="shared" si="2"/>
        <v>AU-1-0</v>
      </c>
      <c r="B139" s="63">
        <v>138</v>
      </c>
      <c r="C139" s="63" t="s">
        <v>272</v>
      </c>
      <c r="D139" s="63">
        <v>0</v>
      </c>
      <c r="E139" s="61" t="s">
        <v>273</v>
      </c>
      <c r="F139" s="62" t="s">
        <v>609</v>
      </c>
      <c r="I139" s="63" t="s">
        <v>1157</v>
      </c>
      <c r="J139" s="63" t="s">
        <v>1157</v>
      </c>
      <c r="K139" s="63" t="s">
        <v>1157</v>
      </c>
      <c r="L139" s="63" t="s">
        <v>1157</v>
      </c>
    </row>
    <row r="140" spans="1:12">
      <c r="A140" s="63" t="str">
        <f t="shared" si="2"/>
        <v>AU-2-0</v>
      </c>
      <c r="B140" s="63">
        <v>139</v>
      </c>
      <c r="C140" s="63" t="s">
        <v>27</v>
      </c>
      <c r="D140" s="63">
        <v>0</v>
      </c>
      <c r="E140" s="61" t="s">
        <v>274</v>
      </c>
      <c r="F140" s="62" t="s">
        <v>609</v>
      </c>
      <c r="J140" s="63" t="s">
        <v>1157</v>
      </c>
      <c r="K140" s="63" t="s">
        <v>1157</v>
      </c>
      <c r="L140" s="63" t="s">
        <v>1157</v>
      </c>
    </row>
    <row r="141" spans="1:12">
      <c r="A141" s="63" t="str">
        <f t="shared" si="2"/>
        <v>AU-2-1</v>
      </c>
      <c r="B141" s="63">
        <v>140</v>
      </c>
      <c r="C141" s="63" t="s">
        <v>27</v>
      </c>
      <c r="D141" s="63">
        <v>1</v>
      </c>
      <c r="E141" s="61" t="s">
        <v>1308</v>
      </c>
      <c r="F141" s="62" t="s">
        <v>1309</v>
      </c>
      <c r="G141" s="63" t="s">
        <v>1157</v>
      </c>
      <c r="H141" s="61" t="s">
        <v>1310</v>
      </c>
    </row>
    <row r="142" spans="1:12">
      <c r="A142" s="63" t="str">
        <f t="shared" si="2"/>
        <v>AU-2-2</v>
      </c>
      <c r="B142" s="63">
        <v>141</v>
      </c>
      <c r="C142" s="63" t="s">
        <v>27</v>
      </c>
      <c r="D142" s="63">
        <v>2</v>
      </c>
      <c r="E142" s="61" t="s">
        <v>1308</v>
      </c>
      <c r="F142" s="62" t="s">
        <v>1311</v>
      </c>
      <c r="G142" s="63" t="s">
        <v>1157</v>
      </c>
      <c r="H142" s="61" t="s">
        <v>1310</v>
      </c>
    </row>
    <row r="143" spans="1:12">
      <c r="A143" s="63" t="str">
        <f t="shared" si="2"/>
        <v>AU-2-3</v>
      </c>
      <c r="B143" s="63">
        <v>142</v>
      </c>
      <c r="C143" s="63" t="s">
        <v>27</v>
      </c>
      <c r="D143" s="63">
        <v>3</v>
      </c>
      <c r="E143" s="61" t="s">
        <v>1308</v>
      </c>
      <c r="F143" s="62" t="s">
        <v>1312</v>
      </c>
      <c r="K143" s="63" t="s">
        <v>1157</v>
      </c>
      <c r="L143" s="63" t="s">
        <v>1157</v>
      </c>
    </row>
    <row r="144" spans="1:12">
      <c r="A144" s="63" t="str">
        <f t="shared" si="2"/>
        <v>AU-2-4</v>
      </c>
      <c r="B144" s="63">
        <v>143</v>
      </c>
      <c r="C144" s="63" t="s">
        <v>27</v>
      </c>
      <c r="D144" s="63">
        <v>4</v>
      </c>
      <c r="E144" s="61" t="s">
        <v>1308</v>
      </c>
      <c r="F144" s="62" t="s">
        <v>1313</v>
      </c>
      <c r="G144" s="63" t="s">
        <v>1157</v>
      </c>
      <c r="H144" s="61" t="s">
        <v>1314</v>
      </c>
    </row>
    <row r="145" spans="1:12">
      <c r="A145" s="63" t="str">
        <f t="shared" si="2"/>
        <v>AU-3-0</v>
      </c>
      <c r="B145" s="63">
        <v>144</v>
      </c>
      <c r="C145" s="63" t="s">
        <v>49</v>
      </c>
      <c r="D145" s="63">
        <v>0</v>
      </c>
      <c r="E145" s="61" t="s">
        <v>276</v>
      </c>
      <c r="F145" s="62" t="s">
        <v>609</v>
      </c>
      <c r="J145" s="63" t="s">
        <v>1157</v>
      </c>
      <c r="K145" s="63" t="s">
        <v>1157</v>
      </c>
      <c r="L145" s="63" t="s">
        <v>1157</v>
      </c>
    </row>
    <row r="146" spans="1:12">
      <c r="A146" s="63" t="str">
        <f t="shared" si="2"/>
        <v>AU-3-1</v>
      </c>
      <c r="B146" s="63">
        <v>145</v>
      </c>
      <c r="C146" s="63" t="s">
        <v>49</v>
      </c>
      <c r="D146" s="63">
        <v>1</v>
      </c>
      <c r="E146" s="61" t="s">
        <v>1315</v>
      </c>
      <c r="F146" s="62" t="s">
        <v>1316</v>
      </c>
      <c r="K146" s="63" t="s">
        <v>1157</v>
      </c>
      <c r="L146" s="63" t="s">
        <v>1157</v>
      </c>
    </row>
    <row r="147" spans="1:12">
      <c r="A147" s="63" t="str">
        <f t="shared" si="2"/>
        <v>AU-3-2</v>
      </c>
      <c r="B147" s="63">
        <v>146</v>
      </c>
      <c r="C147" s="63" t="s">
        <v>49</v>
      </c>
      <c r="D147" s="63">
        <v>2</v>
      </c>
      <c r="E147" s="61" t="s">
        <v>1315</v>
      </c>
      <c r="F147" s="62" t="s">
        <v>1317</v>
      </c>
      <c r="L147" s="63" t="s">
        <v>1157</v>
      </c>
    </row>
    <row r="148" spans="1:12">
      <c r="A148" s="63" t="str">
        <f t="shared" si="2"/>
        <v>AU-4-0</v>
      </c>
      <c r="B148" s="63">
        <v>147</v>
      </c>
      <c r="C148" s="63" t="s">
        <v>279</v>
      </c>
      <c r="D148" s="63">
        <v>0</v>
      </c>
      <c r="E148" s="61" t="s">
        <v>280</v>
      </c>
      <c r="F148" s="62" t="s">
        <v>609</v>
      </c>
      <c r="J148" s="63" t="s">
        <v>1157</v>
      </c>
      <c r="K148" s="63" t="s">
        <v>1157</v>
      </c>
      <c r="L148" s="63" t="s">
        <v>1157</v>
      </c>
    </row>
    <row r="149" spans="1:12">
      <c r="A149" s="63" t="str">
        <f t="shared" si="2"/>
        <v>AU-4-1</v>
      </c>
      <c r="B149" s="63">
        <v>148</v>
      </c>
      <c r="C149" s="63" t="s">
        <v>279</v>
      </c>
      <c r="D149" s="63">
        <v>1</v>
      </c>
      <c r="E149" s="61" t="s">
        <v>1318</v>
      </c>
      <c r="F149" s="62" t="s">
        <v>1319</v>
      </c>
    </row>
    <row r="150" spans="1:12">
      <c r="A150" s="63" t="str">
        <f t="shared" si="2"/>
        <v>AU-5-0</v>
      </c>
      <c r="B150" s="63">
        <v>149</v>
      </c>
      <c r="C150" s="63" t="s">
        <v>51</v>
      </c>
      <c r="D150" s="63">
        <v>0</v>
      </c>
      <c r="E150" s="61" t="s">
        <v>281</v>
      </c>
      <c r="F150" s="62" t="s">
        <v>609</v>
      </c>
      <c r="J150" s="63" t="s">
        <v>1157</v>
      </c>
      <c r="K150" s="63" t="s">
        <v>1157</v>
      </c>
      <c r="L150" s="63" t="s">
        <v>1157</v>
      </c>
    </row>
    <row r="151" spans="1:12">
      <c r="A151" s="63" t="str">
        <f t="shared" si="2"/>
        <v>AU-5-1</v>
      </c>
      <c r="B151" s="63">
        <v>150</v>
      </c>
      <c r="C151" s="63" t="s">
        <v>51</v>
      </c>
      <c r="D151" s="63">
        <v>1</v>
      </c>
      <c r="E151" s="61" t="s">
        <v>1320</v>
      </c>
      <c r="F151" s="62" t="s">
        <v>1321</v>
      </c>
      <c r="L151" s="63" t="s">
        <v>1157</v>
      </c>
    </row>
    <row r="152" spans="1:12">
      <c r="A152" s="63" t="str">
        <f t="shared" si="2"/>
        <v>AU-5-2</v>
      </c>
      <c r="B152" s="63">
        <v>151</v>
      </c>
      <c r="C152" s="63" t="s">
        <v>51</v>
      </c>
      <c r="D152" s="63">
        <v>2</v>
      </c>
      <c r="E152" s="61" t="s">
        <v>1320</v>
      </c>
      <c r="F152" s="62" t="s">
        <v>1322</v>
      </c>
      <c r="L152" s="63" t="s">
        <v>1157</v>
      </c>
    </row>
    <row r="153" spans="1:12">
      <c r="A153" s="63" t="str">
        <f t="shared" si="2"/>
        <v>AU-5-3</v>
      </c>
      <c r="B153" s="63">
        <v>152</v>
      </c>
      <c r="C153" s="63" t="s">
        <v>51</v>
      </c>
      <c r="D153" s="63">
        <v>3</v>
      </c>
      <c r="E153" s="61" t="s">
        <v>1320</v>
      </c>
      <c r="F153" s="62" t="s">
        <v>1323</v>
      </c>
    </row>
    <row r="154" spans="1:12">
      <c r="A154" s="63" t="str">
        <f t="shared" si="2"/>
        <v>AU-5-4</v>
      </c>
      <c r="B154" s="63">
        <v>153</v>
      </c>
      <c r="C154" s="63" t="s">
        <v>51</v>
      </c>
      <c r="D154" s="63">
        <v>4</v>
      </c>
      <c r="E154" s="61" t="s">
        <v>1320</v>
      </c>
      <c r="F154" s="62" t="s">
        <v>1324</v>
      </c>
    </row>
    <row r="155" spans="1:12">
      <c r="A155" s="63" t="str">
        <f t="shared" si="2"/>
        <v>AU-6-0</v>
      </c>
      <c r="B155" s="63">
        <v>154</v>
      </c>
      <c r="C155" s="63" t="s">
        <v>53</v>
      </c>
      <c r="D155" s="63">
        <v>0</v>
      </c>
      <c r="E155" s="61" t="s">
        <v>283</v>
      </c>
      <c r="F155" s="62" t="s">
        <v>609</v>
      </c>
      <c r="I155" s="63" t="s">
        <v>1157</v>
      </c>
      <c r="J155" s="63" t="s">
        <v>1157</v>
      </c>
      <c r="K155" s="63" t="s">
        <v>1157</v>
      </c>
      <c r="L155" s="63" t="s">
        <v>1157</v>
      </c>
    </row>
    <row r="156" spans="1:12">
      <c r="A156" s="63" t="str">
        <f t="shared" si="2"/>
        <v>AU-6-1</v>
      </c>
      <c r="B156" s="63">
        <v>155</v>
      </c>
      <c r="C156" s="63" t="s">
        <v>53</v>
      </c>
      <c r="D156" s="63">
        <v>1</v>
      </c>
      <c r="E156" s="61" t="s">
        <v>1325</v>
      </c>
      <c r="F156" s="62" t="s">
        <v>1326</v>
      </c>
      <c r="I156" s="63" t="s">
        <v>1157</v>
      </c>
      <c r="K156" s="63" t="s">
        <v>1157</v>
      </c>
      <c r="L156" s="63" t="s">
        <v>1157</v>
      </c>
    </row>
    <row r="157" spans="1:12">
      <c r="A157" s="63" t="str">
        <f t="shared" si="2"/>
        <v>AU-6-2</v>
      </c>
      <c r="B157" s="63">
        <v>156</v>
      </c>
      <c r="C157" s="63" t="s">
        <v>53</v>
      </c>
      <c r="D157" s="63">
        <v>2</v>
      </c>
      <c r="E157" s="61" t="s">
        <v>1325</v>
      </c>
      <c r="F157" s="62" t="s">
        <v>1327</v>
      </c>
      <c r="G157" s="63" t="s">
        <v>1157</v>
      </c>
      <c r="H157" s="61" t="s">
        <v>1261</v>
      </c>
    </row>
    <row r="158" spans="1:12">
      <c r="A158" s="63" t="str">
        <f t="shared" si="2"/>
        <v>AU-6-3</v>
      </c>
      <c r="B158" s="63">
        <v>157</v>
      </c>
      <c r="C158" s="63" t="s">
        <v>53</v>
      </c>
      <c r="D158" s="63">
        <v>3</v>
      </c>
      <c r="E158" s="61" t="s">
        <v>1325</v>
      </c>
      <c r="F158" s="62" t="s">
        <v>1328</v>
      </c>
      <c r="I158" s="63" t="s">
        <v>1157</v>
      </c>
      <c r="K158" s="63" t="s">
        <v>1157</v>
      </c>
      <c r="L158" s="63" t="s">
        <v>1157</v>
      </c>
    </row>
    <row r="159" spans="1:12">
      <c r="A159" s="63" t="str">
        <f t="shared" si="2"/>
        <v>AU-6-4</v>
      </c>
      <c r="B159" s="63">
        <v>158</v>
      </c>
      <c r="C159" s="63" t="s">
        <v>53</v>
      </c>
      <c r="D159" s="63">
        <v>4</v>
      </c>
      <c r="E159" s="61" t="s">
        <v>1325</v>
      </c>
      <c r="F159" s="62" t="s">
        <v>1329</v>
      </c>
      <c r="I159" s="63" t="s">
        <v>1157</v>
      </c>
    </row>
    <row r="160" spans="1:12">
      <c r="A160" s="63" t="str">
        <f t="shared" si="2"/>
        <v>AU-6-5</v>
      </c>
      <c r="B160" s="63">
        <v>159</v>
      </c>
      <c r="C160" s="63" t="s">
        <v>53</v>
      </c>
      <c r="D160" s="63">
        <v>5</v>
      </c>
      <c r="E160" s="61" t="s">
        <v>1325</v>
      </c>
      <c r="F160" s="62" t="s">
        <v>1330</v>
      </c>
      <c r="I160" s="63" t="s">
        <v>1157</v>
      </c>
      <c r="L160" s="63" t="s">
        <v>1157</v>
      </c>
    </row>
    <row r="161" spans="1:12">
      <c r="A161" s="63" t="str">
        <f t="shared" si="2"/>
        <v>AU-6-6</v>
      </c>
      <c r="B161" s="63">
        <v>160</v>
      </c>
      <c r="C161" s="63" t="s">
        <v>53</v>
      </c>
      <c r="D161" s="63">
        <v>6</v>
      </c>
      <c r="E161" s="61" t="s">
        <v>1325</v>
      </c>
      <c r="F161" s="62" t="s">
        <v>1331</v>
      </c>
      <c r="I161" s="63" t="s">
        <v>1157</v>
      </c>
      <c r="L161" s="63" t="s">
        <v>1157</v>
      </c>
    </row>
    <row r="162" spans="1:12">
      <c r="A162" s="63" t="str">
        <f t="shared" si="2"/>
        <v>AU-6-7</v>
      </c>
      <c r="B162" s="63">
        <v>161</v>
      </c>
      <c r="C162" s="63" t="s">
        <v>53</v>
      </c>
      <c r="D162" s="63">
        <v>7</v>
      </c>
      <c r="E162" s="61" t="s">
        <v>1325</v>
      </c>
      <c r="F162" s="62" t="s">
        <v>1332</v>
      </c>
      <c r="I162" s="63" t="s">
        <v>1157</v>
      </c>
    </row>
    <row r="163" spans="1:12">
      <c r="A163" s="63" t="str">
        <f t="shared" si="2"/>
        <v>AU-6-8</v>
      </c>
      <c r="B163" s="63">
        <v>162</v>
      </c>
      <c r="C163" s="63" t="s">
        <v>53</v>
      </c>
      <c r="D163" s="63">
        <v>8</v>
      </c>
      <c r="E163" s="61" t="s">
        <v>1325</v>
      </c>
      <c r="F163" s="62" t="s">
        <v>1333</v>
      </c>
      <c r="I163" s="63" t="s">
        <v>1157</v>
      </c>
    </row>
    <row r="164" spans="1:12">
      <c r="A164" s="63" t="str">
        <f t="shared" si="2"/>
        <v>AU-6-9</v>
      </c>
      <c r="B164" s="63">
        <v>163</v>
      </c>
      <c r="C164" s="63" t="s">
        <v>53</v>
      </c>
      <c r="D164" s="63">
        <v>9</v>
      </c>
      <c r="E164" s="61" t="s">
        <v>1325</v>
      </c>
      <c r="F164" s="62" t="s">
        <v>1334</v>
      </c>
      <c r="I164" s="63" t="s">
        <v>1157</v>
      </c>
    </row>
    <row r="165" spans="1:12">
      <c r="A165" s="63" t="str">
        <f t="shared" si="2"/>
        <v>AU-6-10</v>
      </c>
      <c r="B165" s="63">
        <v>164</v>
      </c>
      <c r="C165" s="63" t="s">
        <v>53</v>
      </c>
      <c r="D165" s="63">
        <v>10</v>
      </c>
      <c r="E165" s="61" t="s">
        <v>1325</v>
      </c>
      <c r="F165" s="62" t="s">
        <v>1335</v>
      </c>
      <c r="I165" s="63" t="s">
        <v>1157</v>
      </c>
    </row>
    <row r="166" spans="1:12">
      <c r="A166" s="63" t="str">
        <f t="shared" si="2"/>
        <v>AU-7-0</v>
      </c>
      <c r="B166" s="63">
        <v>165</v>
      </c>
      <c r="C166" s="63" t="s">
        <v>58</v>
      </c>
      <c r="D166" s="63">
        <v>0</v>
      </c>
      <c r="E166" s="61" t="s">
        <v>286</v>
      </c>
      <c r="F166" s="62" t="s">
        <v>609</v>
      </c>
      <c r="I166" s="63" t="s">
        <v>1157</v>
      </c>
      <c r="K166" s="63" t="s">
        <v>1157</v>
      </c>
      <c r="L166" s="63" t="s">
        <v>1157</v>
      </c>
    </row>
    <row r="167" spans="1:12">
      <c r="A167" s="63" t="str">
        <f t="shared" si="2"/>
        <v>AU-7-1</v>
      </c>
      <c r="B167" s="63">
        <v>166</v>
      </c>
      <c r="C167" s="63" t="s">
        <v>58</v>
      </c>
      <c r="D167" s="63">
        <v>1</v>
      </c>
      <c r="E167" s="61" t="s">
        <v>1336</v>
      </c>
      <c r="F167" s="62" t="s">
        <v>1337</v>
      </c>
      <c r="I167" s="63" t="s">
        <v>1157</v>
      </c>
      <c r="K167" s="63" t="s">
        <v>1157</v>
      </c>
      <c r="L167" s="63" t="s">
        <v>1157</v>
      </c>
    </row>
    <row r="168" spans="1:12">
      <c r="A168" s="63" t="str">
        <f t="shared" si="2"/>
        <v>AU-7-2</v>
      </c>
      <c r="B168" s="63">
        <v>167</v>
      </c>
      <c r="C168" s="63" t="s">
        <v>58</v>
      </c>
      <c r="D168" s="63">
        <v>2</v>
      </c>
      <c r="E168" s="61" t="s">
        <v>1336</v>
      </c>
      <c r="F168" s="62" t="s">
        <v>1338</v>
      </c>
    </row>
    <row r="169" spans="1:12">
      <c r="A169" s="63" t="str">
        <f t="shared" si="2"/>
        <v>AU-8-0</v>
      </c>
      <c r="B169" s="63">
        <v>168</v>
      </c>
      <c r="C169" s="63" t="s">
        <v>288</v>
      </c>
      <c r="D169" s="63">
        <v>0</v>
      </c>
      <c r="E169" s="61" t="s">
        <v>289</v>
      </c>
      <c r="F169" s="62" t="s">
        <v>609</v>
      </c>
      <c r="J169" s="63" t="s">
        <v>1157</v>
      </c>
      <c r="K169" s="63" t="s">
        <v>1157</v>
      </c>
      <c r="L169" s="63" t="s">
        <v>1157</v>
      </c>
    </row>
    <row r="170" spans="1:12">
      <c r="A170" s="63" t="str">
        <f t="shared" si="2"/>
        <v>AU-8-1</v>
      </c>
      <c r="B170" s="63">
        <v>169</v>
      </c>
      <c r="C170" s="63" t="s">
        <v>288</v>
      </c>
      <c r="D170" s="63">
        <v>1</v>
      </c>
      <c r="E170" s="61" t="s">
        <v>1339</v>
      </c>
      <c r="F170" s="62" t="s">
        <v>1340</v>
      </c>
      <c r="K170" s="63" t="s">
        <v>1157</v>
      </c>
      <c r="L170" s="63" t="s">
        <v>1157</v>
      </c>
    </row>
    <row r="171" spans="1:12">
      <c r="A171" s="63" t="str">
        <f t="shared" si="2"/>
        <v>AU-8-2</v>
      </c>
      <c r="B171" s="63">
        <v>170</v>
      </c>
      <c r="C171" s="63" t="s">
        <v>288</v>
      </c>
      <c r="D171" s="63">
        <v>2</v>
      </c>
      <c r="E171" s="61" t="s">
        <v>1339</v>
      </c>
      <c r="F171" s="62" t="s">
        <v>1341</v>
      </c>
    </row>
    <row r="172" spans="1:12">
      <c r="A172" s="63" t="str">
        <f t="shared" si="2"/>
        <v>AU-9-0</v>
      </c>
      <c r="B172" s="63">
        <v>171</v>
      </c>
      <c r="C172" s="63" t="s">
        <v>59</v>
      </c>
      <c r="D172" s="63">
        <v>0</v>
      </c>
      <c r="E172" s="61" t="s">
        <v>291</v>
      </c>
      <c r="F172" s="62" t="s">
        <v>609</v>
      </c>
      <c r="J172" s="63" t="s">
        <v>1157</v>
      </c>
      <c r="K172" s="63" t="s">
        <v>1157</v>
      </c>
      <c r="L172" s="63" t="s">
        <v>1157</v>
      </c>
    </row>
    <row r="173" spans="1:12">
      <c r="A173" s="63" t="str">
        <f t="shared" si="2"/>
        <v>AU-9-1</v>
      </c>
      <c r="B173" s="63">
        <v>172</v>
      </c>
      <c r="C173" s="63" t="s">
        <v>59</v>
      </c>
      <c r="D173" s="63">
        <v>1</v>
      </c>
      <c r="E173" s="61" t="s">
        <v>1342</v>
      </c>
      <c r="F173" s="62" t="s">
        <v>1343</v>
      </c>
    </row>
    <row r="174" spans="1:12">
      <c r="A174" s="63" t="str">
        <f t="shared" si="2"/>
        <v>AU-9-2</v>
      </c>
      <c r="B174" s="63">
        <v>173</v>
      </c>
      <c r="C174" s="63" t="s">
        <v>59</v>
      </c>
      <c r="D174" s="63">
        <v>2</v>
      </c>
      <c r="E174" s="61" t="s">
        <v>1342</v>
      </c>
      <c r="F174" s="62" t="s">
        <v>1344</v>
      </c>
      <c r="L174" s="63" t="s">
        <v>1157</v>
      </c>
    </row>
    <row r="175" spans="1:12">
      <c r="A175" s="63" t="str">
        <f t="shared" si="2"/>
        <v>AU-9-3</v>
      </c>
      <c r="B175" s="63">
        <v>174</v>
      </c>
      <c r="C175" s="63" t="s">
        <v>59</v>
      </c>
      <c r="D175" s="63">
        <v>3</v>
      </c>
      <c r="E175" s="61" t="s">
        <v>1342</v>
      </c>
      <c r="F175" s="62" t="s">
        <v>1345</v>
      </c>
      <c r="L175" s="63" t="s">
        <v>1157</v>
      </c>
    </row>
    <row r="176" spans="1:12">
      <c r="A176" s="63" t="str">
        <f t="shared" si="2"/>
        <v>AU-9-4</v>
      </c>
      <c r="B176" s="63">
        <v>175</v>
      </c>
      <c r="C176" s="63" t="s">
        <v>59</v>
      </c>
      <c r="D176" s="63">
        <v>4</v>
      </c>
      <c r="E176" s="61" t="s">
        <v>1342</v>
      </c>
      <c r="F176" s="62" t="s">
        <v>1346</v>
      </c>
      <c r="K176" s="63" t="s">
        <v>1157</v>
      </c>
      <c r="L176" s="63" t="s">
        <v>1157</v>
      </c>
    </row>
    <row r="177" spans="1:12">
      <c r="A177" s="63" t="str">
        <f t="shared" si="2"/>
        <v>AU-9-5</v>
      </c>
      <c r="B177" s="63">
        <v>176</v>
      </c>
      <c r="C177" s="63" t="s">
        <v>59</v>
      </c>
      <c r="D177" s="63">
        <v>5</v>
      </c>
      <c r="E177" s="61" t="s">
        <v>1342</v>
      </c>
      <c r="F177" s="62" t="s">
        <v>1175</v>
      </c>
    </row>
    <row r="178" spans="1:12">
      <c r="A178" s="63" t="str">
        <f t="shared" si="2"/>
        <v>AU-9-6</v>
      </c>
      <c r="B178" s="63">
        <v>177</v>
      </c>
      <c r="C178" s="63" t="s">
        <v>59</v>
      </c>
      <c r="D178" s="63">
        <v>6</v>
      </c>
      <c r="E178" s="61" t="s">
        <v>1342</v>
      </c>
      <c r="F178" s="62" t="s">
        <v>1347</v>
      </c>
    </row>
    <row r="179" spans="1:12">
      <c r="A179" s="63" t="str">
        <f t="shared" si="2"/>
        <v>AU-10-0</v>
      </c>
      <c r="B179" s="63">
        <v>178</v>
      </c>
      <c r="C179" s="63" t="s">
        <v>65</v>
      </c>
      <c r="D179" s="63">
        <v>0</v>
      </c>
      <c r="E179" s="61" t="s">
        <v>294</v>
      </c>
      <c r="F179" s="62" t="s">
        <v>609</v>
      </c>
      <c r="I179" s="63" t="s">
        <v>1157</v>
      </c>
      <c r="L179" s="63" t="s">
        <v>1157</v>
      </c>
    </row>
    <row r="180" spans="1:12">
      <c r="A180" s="63" t="str">
        <f t="shared" si="2"/>
        <v>AU-10-1</v>
      </c>
      <c r="B180" s="63">
        <v>179</v>
      </c>
      <c r="C180" s="63" t="s">
        <v>65</v>
      </c>
      <c r="D180" s="63">
        <v>1</v>
      </c>
      <c r="E180" s="61" t="s">
        <v>1348</v>
      </c>
      <c r="F180" s="62" t="s">
        <v>1349</v>
      </c>
      <c r="I180" s="63" t="s">
        <v>1157</v>
      </c>
    </row>
    <row r="181" spans="1:12">
      <c r="A181" s="63" t="str">
        <f t="shared" si="2"/>
        <v>AU-10-2</v>
      </c>
      <c r="B181" s="63">
        <v>180</v>
      </c>
      <c r="C181" s="63" t="s">
        <v>65</v>
      </c>
      <c r="D181" s="63">
        <v>2</v>
      </c>
      <c r="E181" s="61" t="s">
        <v>1348</v>
      </c>
      <c r="F181" s="62" t="s">
        <v>1350</v>
      </c>
      <c r="I181" s="63" t="s">
        <v>1157</v>
      </c>
    </row>
    <row r="182" spans="1:12">
      <c r="A182" s="63" t="str">
        <f t="shared" si="2"/>
        <v>AU-10-3</v>
      </c>
      <c r="B182" s="63">
        <v>181</v>
      </c>
      <c r="C182" s="63" t="s">
        <v>65</v>
      </c>
      <c r="D182" s="63">
        <v>3</v>
      </c>
      <c r="E182" s="61" t="s">
        <v>1348</v>
      </c>
      <c r="F182" s="62" t="s">
        <v>1351</v>
      </c>
      <c r="I182" s="63" t="s">
        <v>1157</v>
      </c>
    </row>
    <row r="183" spans="1:12">
      <c r="A183" s="63" t="str">
        <f t="shared" si="2"/>
        <v>AU-10-4</v>
      </c>
      <c r="B183" s="63">
        <v>182</v>
      </c>
      <c r="C183" s="63" t="s">
        <v>65</v>
      </c>
      <c r="D183" s="63">
        <v>4</v>
      </c>
      <c r="E183" s="61" t="s">
        <v>1348</v>
      </c>
      <c r="F183" s="62" t="s">
        <v>1352</v>
      </c>
      <c r="I183" s="63" t="s">
        <v>1157</v>
      </c>
    </row>
    <row r="184" spans="1:12">
      <c r="A184" s="63" t="str">
        <f t="shared" si="2"/>
        <v>AU-10-5</v>
      </c>
      <c r="B184" s="63">
        <v>183</v>
      </c>
      <c r="C184" s="63" t="s">
        <v>65</v>
      </c>
      <c r="D184" s="63">
        <v>5</v>
      </c>
      <c r="E184" s="61" t="s">
        <v>1348</v>
      </c>
      <c r="F184" s="62" t="s">
        <v>1353</v>
      </c>
      <c r="G184" s="63" t="s">
        <v>1157</v>
      </c>
      <c r="H184" s="61" t="s">
        <v>1354</v>
      </c>
    </row>
    <row r="185" spans="1:12">
      <c r="A185" s="63" t="str">
        <f t="shared" si="2"/>
        <v>AU-11-0</v>
      </c>
      <c r="B185" s="63">
        <v>184</v>
      </c>
      <c r="C185" s="63" t="s">
        <v>295</v>
      </c>
      <c r="D185" s="63">
        <v>0</v>
      </c>
      <c r="E185" s="61" t="s">
        <v>296</v>
      </c>
      <c r="F185" s="62" t="s">
        <v>609</v>
      </c>
      <c r="J185" s="63" t="s">
        <v>1157</v>
      </c>
      <c r="K185" s="63" t="s">
        <v>1157</v>
      </c>
      <c r="L185" s="63" t="s">
        <v>1157</v>
      </c>
    </row>
    <row r="186" spans="1:12">
      <c r="A186" s="63" t="str">
        <f t="shared" si="2"/>
        <v>AU-11-1</v>
      </c>
      <c r="B186" s="63">
        <v>185</v>
      </c>
      <c r="C186" s="63" t="s">
        <v>295</v>
      </c>
      <c r="D186" s="63">
        <v>1</v>
      </c>
      <c r="E186" s="61" t="s">
        <v>1355</v>
      </c>
      <c r="F186" s="62" t="s">
        <v>1356</v>
      </c>
      <c r="I186" s="63" t="s">
        <v>1157</v>
      </c>
    </row>
    <row r="187" spans="1:12">
      <c r="A187" s="63" t="str">
        <f t="shared" si="2"/>
        <v>AU-12-0</v>
      </c>
      <c r="B187" s="63">
        <v>186</v>
      </c>
      <c r="C187" s="63" t="s">
        <v>68</v>
      </c>
      <c r="D187" s="63">
        <v>0</v>
      </c>
      <c r="E187" s="61" t="s">
        <v>297</v>
      </c>
      <c r="F187" s="62" t="s">
        <v>609</v>
      </c>
      <c r="J187" s="63" t="s">
        <v>1157</v>
      </c>
      <c r="K187" s="63" t="s">
        <v>1157</v>
      </c>
      <c r="L187" s="63" t="s">
        <v>1157</v>
      </c>
    </row>
    <row r="188" spans="1:12">
      <c r="A188" s="63" t="str">
        <f t="shared" si="2"/>
        <v>AU-12-1</v>
      </c>
      <c r="B188" s="63">
        <v>187</v>
      </c>
      <c r="C188" s="63" t="s">
        <v>68</v>
      </c>
      <c r="D188" s="63">
        <v>1</v>
      </c>
      <c r="E188" s="61" t="s">
        <v>1357</v>
      </c>
      <c r="F188" s="62" t="s">
        <v>1358</v>
      </c>
      <c r="L188" s="63" t="s">
        <v>1157</v>
      </c>
    </row>
    <row r="189" spans="1:12">
      <c r="A189" s="63" t="str">
        <f t="shared" si="2"/>
        <v>AU-12-2</v>
      </c>
      <c r="B189" s="63">
        <v>188</v>
      </c>
      <c r="C189" s="63" t="s">
        <v>68</v>
      </c>
      <c r="D189" s="63">
        <v>2</v>
      </c>
      <c r="E189" s="61" t="s">
        <v>1357</v>
      </c>
      <c r="F189" s="62" t="s">
        <v>1359</v>
      </c>
    </row>
    <row r="190" spans="1:12">
      <c r="A190" s="63" t="str">
        <f t="shared" si="2"/>
        <v>AU-12-3</v>
      </c>
      <c r="B190" s="63">
        <v>189</v>
      </c>
      <c r="C190" s="63" t="s">
        <v>68</v>
      </c>
      <c r="D190" s="63">
        <v>3</v>
      </c>
      <c r="E190" s="61" t="s">
        <v>1357</v>
      </c>
      <c r="F190" s="62" t="s">
        <v>1360</v>
      </c>
      <c r="L190" s="63" t="s">
        <v>1157</v>
      </c>
    </row>
    <row r="191" spans="1:12">
      <c r="A191" s="63" t="str">
        <f t="shared" si="2"/>
        <v>AU-13-0</v>
      </c>
      <c r="B191" s="63">
        <v>190</v>
      </c>
      <c r="C191" s="63" t="s">
        <v>171</v>
      </c>
      <c r="D191" s="63">
        <v>0</v>
      </c>
      <c r="E191" s="61" t="s">
        <v>1361</v>
      </c>
      <c r="F191" s="62" t="s">
        <v>609</v>
      </c>
      <c r="I191" s="63" t="s">
        <v>1157</v>
      </c>
    </row>
    <row r="192" spans="1:12">
      <c r="A192" s="63" t="str">
        <f t="shared" si="2"/>
        <v>AU-13-1</v>
      </c>
      <c r="B192" s="63">
        <v>191</v>
      </c>
      <c r="C192" s="63" t="s">
        <v>171</v>
      </c>
      <c r="D192" s="63">
        <v>1</v>
      </c>
      <c r="E192" s="61" t="s">
        <v>1362</v>
      </c>
      <c r="F192" s="62" t="s">
        <v>1363</v>
      </c>
      <c r="I192" s="63" t="s">
        <v>1157</v>
      </c>
    </row>
    <row r="193" spans="1:12">
      <c r="A193" s="63" t="str">
        <f t="shared" si="2"/>
        <v>AU-13-2</v>
      </c>
      <c r="B193" s="63">
        <v>192</v>
      </c>
      <c r="C193" s="63" t="s">
        <v>171</v>
      </c>
      <c r="D193" s="63">
        <v>2</v>
      </c>
      <c r="E193" s="61" t="s">
        <v>1362</v>
      </c>
      <c r="F193" s="62" t="s">
        <v>1364</v>
      </c>
      <c r="I193" s="63" t="s">
        <v>1157</v>
      </c>
    </row>
    <row r="194" spans="1:12">
      <c r="A194" s="63" t="str">
        <f t="shared" ref="A194:A257" si="3">CONCATENATE(C194,"-",D194)</f>
        <v>AU-14-0</v>
      </c>
      <c r="B194" s="63">
        <v>193</v>
      </c>
      <c r="C194" s="63" t="s">
        <v>1365</v>
      </c>
      <c r="D194" s="63">
        <v>0</v>
      </c>
      <c r="E194" s="61" t="s">
        <v>1366</v>
      </c>
      <c r="F194" s="62" t="s">
        <v>609</v>
      </c>
      <c r="I194" s="63" t="s">
        <v>1157</v>
      </c>
    </row>
    <row r="195" spans="1:12">
      <c r="A195" s="63" t="str">
        <f t="shared" si="3"/>
        <v>AU-14-1</v>
      </c>
      <c r="B195" s="63">
        <v>194</v>
      </c>
      <c r="C195" s="63" t="s">
        <v>1365</v>
      </c>
      <c r="D195" s="63">
        <v>1</v>
      </c>
      <c r="E195" s="61" t="s">
        <v>1367</v>
      </c>
      <c r="F195" s="62" t="s">
        <v>1368</v>
      </c>
      <c r="I195" s="63" t="s">
        <v>1157</v>
      </c>
    </row>
    <row r="196" spans="1:12">
      <c r="A196" s="63" t="str">
        <f t="shared" si="3"/>
        <v>AU-14-2</v>
      </c>
      <c r="B196" s="63">
        <v>195</v>
      </c>
      <c r="C196" s="63" t="s">
        <v>1365</v>
      </c>
      <c r="D196" s="63">
        <v>2</v>
      </c>
      <c r="E196" s="61" t="s">
        <v>1367</v>
      </c>
      <c r="F196" s="62" t="s">
        <v>1369</v>
      </c>
      <c r="I196" s="63" t="s">
        <v>1157</v>
      </c>
    </row>
    <row r="197" spans="1:12">
      <c r="A197" s="63" t="str">
        <f t="shared" si="3"/>
        <v>AU-14-3</v>
      </c>
      <c r="B197" s="63">
        <v>196</v>
      </c>
      <c r="C197" s="63" t="s">
        <v>1365</v>
      </c>
      <c r="D197" s="63">
        <v>3</v>
      </c>
      <c r="E197" s="61" t="s">
        <v>1367</v>
      </c>
      <c r="F197" s="62" t="s">
        <v>1370</v>
      </c>
      <c r="I197" s="63" t="s">
        <v>1157</v>
      </c>
    </row>
    <row r="198" spans="1:12">
      <c r="A198" s="63" t="str">
        <f t="shared" si="3"/>
        <v>AU-15-0</v>
      </c>
      <c r="B198" s="63">
        <v>197</v>
      </c>
      <c r="C198" s="63" t="s">
        <v>52</v>
      </c>
      <c r="D198" s="63">
        <v>0</v>
      </c>
      <c r="E198" s="61" t="s">
        <v>1371</v>
      </c>
      <c r="F198" s="62" t="s">
        <v>609</v>
      </c>
    </row>
    <row r="199" spans="1:12">
      <c r="A199" s="63" t="str">
        <f t="shared" si="3"/>
        <v>AU-16-0</v>
      </c>
      <c r="B199" s="63">
        <v>198</v>
      </c>
      <c r="C199" s="63" t="s">
        <v>1372</v>
      </c>
      <c r="D199" s="63">
        <v>0</v>
      </c>
      <c r="E199" s="61" t="s">
        <v>1373</v>
      </c>
      <c r="F199" s="62" t="s">
        <v>609</v>
      </c>
    </row>
    <row r="200" spans="1:12">
      <c r="A200" s="63" t="str">
        <f t="shared" si="3"/>
        <v>AU-16-1</v>
      </c>
      <c r="B200" s="63">
        <v>199</v>
      </c>
      <c r="C200" s="63" t="s">
        <v>1372</v>
      </c>
      <c r="D200" s="63">
        <v>1</v>
      </c>
      <c r="E200" s="61" t="s">
        <v>1374</v>
      </c>
      <c r="F200" s="62" t="s">
        <v>1375</v>
      </c>
    </row>
    <row r="201" spans="1:12">
      <c r="A201" s="63" t="str">
        <f t="shared" si="3"/>
        <v>AU-16-2</v>
      </c>
      <c r="B201" s="63">
        <v>200</v>
      </c>
      <c r="C201" s="63" t="s">
        <v>1372</v>
      </c>
      <c r="D201" s="63">
        <v>2</v>
      </c>
      <c r="E201" s="61" t="s">
        <v>1374</v>
      </c>
      <c r="F201" s="62" t="s">
        <v>1376</v>
      </c>
    </row>
    <row r="202" spans="1:12">
      <c r="A202" s="63" t="str">
        <f t="shared" si="3"/>
        <v>CA-1-0</v>
      </c>
      <c r="B202" s="63">
        <v>201</v>
      </c>
      <c r="C202" s="63" t="s">
        <v>299</v>
      </c>
      <c r="D202" s="63">
        <v>0</v>
      </c>
      <c r="E202" s="61" t="s">
        <v>1377</v>
      </c>
      <c r="I202" s="63" t="s">
        <v>1157</v>
      </c>
      <c r="J202" s="63" t="s">
        <v>1157</v>
      </c>
      <c r="K202" s="63" t="s">
        <v>1157</v>
      </c>
      <c r="L202" s="63" t="s">
        <v>1157</v>
      </c>
    </row>
    <row r="203" spans="1:12">
      <c r="A203" s="63" t="str">
        <f t="shared" si="3"/>
        <v>CA-2-0</v>
      </c>
      <c r="B203" s="63">
        <v>202</v>
      </c>
      <c r="C203" s="63" t="s">
        <v>42</v>
      </c>
      <c r="D203" s="63">
        <v>0</v>
      </c>
      <c r="E203" s="61" t="s">
        <v>301</v>
      </c>
      <c r="F203" s="62" t="s">
        <v>609</v>
      </c>
      <c r="I203" s="63" t="s">
        <v>1157</v>
      </c>
      <c r="J203" s="63" t="s">
        <v>1157</v>
      </c>
      <c r="K203" s="63" t="s">
        <v>1157</v>
      </c>
      <c r="L203" s="63" t="s">
        <v>1157</v>
      </c>
    </row>
    <row r="204" spans="1:12">
      <c r="A204" s="63" t="str">
        <f t="shared" si="3"/>
        <v>CA-2-1</v>
      </c>
      <c r="B204" s="63">
        <v>203</v>
      </c>
      <c r="C204" s="63" t="s">
        <v>42</v>
      </c>
      <c r="D204" s="63">
        <v>1</v>
      </c>
      <c r="E204" s="61" t="s">
        <v>1378</v>
      </c>
      <c r="F204" s="62" t="s">
        <v>1379</v>
      </c>
      <c r="I204" s="63" t="s">
        <v>1157</v>
      </c>
      <c r="K204" s="63" t="s">
        <v>1157</v>
      </c>
      <c r="L204" s="63" t="s">
        <v>1157</v>
      </c>
    </row>
    <row r="205" spans="1:12">
      <c r="A205" s="63" t="str">
        <f t="shared" si="3"/>
        <v>CA-2-2</v>
      </c>
      <c r="B205" s="63">
        <v>204</v>
      </c>
      <c r="C205" s="63" t="s">
        <v>42</v>
      </c>
      <c r="D205" s="63">
        <v>2</v>
      </c>
      <c r="E205" s="61" t="s">
        <v>1378</v>
      </c>
      <c r="F205" s="62" t="s">
        <v>1380</v>
      </c>
      <c r="I205" s="63" t="s">
        <v>1157</v>
      </c>
      <c r="L205" s="63" t="s">
        <v>1157</v>
      </c>
    </row>
    <row r="206" spans="1:12">
      <c r="A206" s="63" t="str">
        <f t="shared" si="3"/>
        <v>CA-2-3</v>
      </c>
      <c r="B206" s="63">
        <v>205</v>
      </c>
      <c r="C206" s="63" t="s">
        <v>42</v>
      </c>
      <c r="D206" s="63">
        <v>3</v>
      </c>
      <c r="E206" s="61" t="s">
        <v>1378</v>
      </c>
      <c r="F206" s="62" t="s">
        <v>1381</v>
      </c>
      <c r="I206" s="63" t="s">
        <v>1157</v>
      </c>
    </row>
    <row r="207" spans="1:12">
      <c r="A207" s="63" t="str">
        <f t="shared" si="3"/>
        <v>CA-3-0</v>
      </c>
      <c r="B207" s="63">
        <v>206</v>
      </c>
      <c r="C207" s="63" t="s">
        <v>71</v>
      </c>
      <c r="D207" s="63">
        <v>0</v>
      </c>
      <c r="E207" s="61" t="s">
        <v>304</v>
      </c>
      <c r="F207" s="62" t="s">
        <v>609</v>
      </c>
      <c r="I207" s="63" t="s">
        <v>1157</v>
      </c>
      <c r="J207" s="63" t="s">
        <v>1157</v>
      </c>
      <c r="K207" s="63" t="s">
        <v>1157</v>
      </c>
      <c r="L207" s="63" t="s">
        <v>1157</v>
      </c>
    </row>
    <row r="208" spans="1:12">
      <c r="A208" s="63" t="str">
        <f t="shared" si="3"/>
        <v>CA-3-1</v>
      </c>
      <c r="B208" s="63">
        <v>207</v>
      </c>
      <c r="C208" s="63" t="s">
        <v>71</v>
      </c>
      <c r="D208" s="63">
        <v>1</v>
      </c>
      <c r="E208" s="61" t="s">
        <v>1382</v>
      </c>
      <c r="F208" s="62" t="s">
        <v>1383</v>
      </c>
    </row>
    <row r="209" spans="1:12">
      <c r="A209" s="63" t="str">
        <f t="shared" si="3"/>
        <v>CA-3-2</v>
      </c>
      <c r="B209" s="63">
        <v>208</v>
      </c>
      <c r="C209" s="63" t="s">
        <v>71</v>
      </c>
      <c r="D209" s="63">
        <v>2</v>
      </c>
      <c r="E209" s="61" t="s">
        <v>1384</v>
      </c>
      <c r="F209" s="62" t="s">
        <v>1385</v>
      </c>
    </row>
    <row r="210" spans="1:12">
      <c r="A210" s="63" t="str">
        <f t="shared" si="3"/>
        <v>CA-3-3</v>
      </c>
      <c r="B210" s="63">
        <v>209</v>
      </c>
      <c r="C210" s="63" t="s">
        <v>71</v>
      </c>
      <c r="D210" s="63">
        <v>3</v>
      </c>
      <c r="E210" s="61" t="s">
        <v>1382</v>
      </c>
      <c r="F210" s="62" t="s">
        <v>1386</v>
      </c>
    </row>
    <row r="211" spans="1:12">
      <c r="A211" s="63" t="str">
        <f t="shared" si="3"/>
        <v>CA-3-4</v>
      </c>
      <c r="B211" s="63">
        <v>210</v>
      </c>
      <c r="C211" s="63" t="s">
        <v>71</v>
      </c>
      <c r="D211" s="63">
        <v>4</v>
      </c>
      <c r="E211" s="61" t="s">
        <v>1382</v>
      </c>
      <c r="F211" s="62" t="s">
        <v>1387</v>
      </c>
    </row>
    <row r="212" spans="1:12">
      <c r="A212" s="63" t="str">
        <f t="shared" si="3"/>
        <v>CA-3-5</v>
      </c>
      <c r="B212" s="63">
        <v>211</v>
      </c>
      <c r="C212" s="63" t="s">
        <v>71</v>
      </c>
      <c r="D212" s="63">
        <v>5</v>
      </c>
      <c r="E212" s="61" t="s">
        <v>1382</v>
      </c>
      <c r="F212" s="62" t="s">
        <v>1388</v>
      </c>
      <c r="K212" s="63" t="s">
        <v>1157</v>
      </c>
      <c r="L212" s="63" t="s">
        <v>1157</v>
      </c>
    </row>
    <row r="213" spans="1:12">
      <c r="A213" s="63" t="str">
        <f t="shared" si="3"/>
        <v>CA-4-0</v>
      </c>
      <c r="B213" s="63">
        <v>212</v>
      </c>
      <c r="C213" s="63" t="s">
        <v>1389</v>
      </c>
      <c r="D213" s="63">
        <v>0</v>
      </c>
      <c r="E213" s="61" t="s">
        <v>1390</v>
      </c>
      <c r="F213" s="62" t="s">
        <v>609</v>
      </c>
      <c r="G213" s="63" t="s">
        <v>1157</v>
      </c>
      <c r="H213" s="61" t="s">
        <v>1391</v>
      </c>
    </row>
    <row r="214" spans="1:12">
      <c r="A214" s="63" t="str">
        <f t="shared" si="3"/>
        <v>CA-5-0</v>
      </c>
      <c r="B214" s="63">
        <v>213</v>
      </c>
      <c r="C214" s="63" t="s">
        <v>306</v>
      </c>
      <c r="D214" s="63">
        <v>0</v>
      </c>
      <c r="E214" s="61" t="s">
        <v>307</v>
      </c>
      <c r="F214" s="62" t="s">
        <v>609</v>
      </c>
      <c r="I214" s="63" t="s">
        <v>1157</v>
      </c>
      <c r="J214" s="63" t="s">
        <v>1157</v>
      </c>
      <c r="K214" s="63" t="s">
        <v>1157</v>
      </c>
      <c r="L214" s="63" t="s">
        <v>1157</v>
      </c>
    </row>
    <row r="215" spans="1:12">
      <c r="A215" s="63" t="str">
        <f t="shared" si="3"/>
        <v>CA-5-1</v>
      </c>
      <c r="B215" s="63">
        <v>214</v>
      </c>
      <c r="C215" s="63" t="s">
        <v>306</v>
      </c>
      <c r="D215" s="63">
        <v>1</v>
      </c>
      <c r="E215" s="61" t="s">
        <v>1392</v>
      </c>
      <c r="F215" s="62" t="s">
        <v>1393</v>
      </c>
      <c r="I215" s="63" t="s">
        <v>1157</v>
      </c>
    </row>
    <row r="216" spans="1:12">
      <c r="A216" s="63" t="str">
        <f t="shared" si="3"/>
        <v>CA-6-0</v>
      </c>
      <c r="B216" s="63">
        <v>215</v>
      </c>
      <c r="C216" s="63" t="s">
        <v>308</v>
      </c>
      <c r="D216" s="63">
        <v>0</v>
      </c>
      <c r="E216" s="61" t="s">
        <v>309</v>
      </c>
      <c r="F216" s="62" t="s">
        <v>609</v>
      </c>
      <c r="I216" s="63" t="s">
        <v>1157</v>
      </c>
      <c r="J216" s="63" t="s">
        <v>1157</v>
      </c>
      <c r="K216" s="63" t="s">
        <v>1157</v>
      </c>
      <c r="L216" s="63" t="s">
        <v>1157</v>
      </c>
    </row>
    <row r="217" spans="1:12">
      <c r="A217" s="63" t="str">
        <f t="shared" si="3"/>
        <v>CA-7-0</v>
      </c>
      <c r="B217" s="63">
        <v>216</v>
      </c>
      <c r="C217" s="63" t="s">
        <v>7</v>
      </c>
      <c r="D217" s="63">
        <v>0</v>
      </c>
      <c r="E217" s="61" t="s">
        <v>310</v>
      </c>
      <c r="F217" s="62" t="s">
        <v>609</v>
      </c>
      <c r="I217" s="63" t="s">
        <v>1157</v>
      </c>
      <c r="J217" s="63" t="s">
        <v>1157</v>
      </c>
      <c r="K217" s="63" t="s">
        <v>1157</v>
      </c>
      <c r="L217" s="63" t="s">
        <v>1157</v>
      </c>
    </row>
    <row r="218" spans="1:12">
      <c r="A218" s="63" t="str">
        <f t="shared" si="3"/>
        <v>CA-7-1</v>
      </c>
      <c r="B218" s="63">
        <v>217</v>
      </c>
      <c r="C218" s="63" t="s">
        <v>7</v>
      </c>
      <c r="D218" s="63">
        <v>1</v>
      </c>
      <c r="E218" s="61" t="s">
        <v>1394</v>
      </c>
      <c r="F218" s="62" t="s">
        <v>1395</v>
      </c>
      <c r="I218" s="63" t="s">
        <v>1157</v>
      </c>
      <c r="K218" s="63" t="s">
        <v>1157</v>
      </c>
      <c r="L218" s="63" t="s">
        <v>1157</v>
      </c>
    </row>
    <row r="219" spans="1:12">
      <c r="A219" s="63" t="str">
        <f t="shared" si="3"/>
        <v>CA-7-2</v>
      </c>
      <c r="B219" s="63">
        <v>218</v>
      </c>
      <c r="C219" s="63" t="s">
        <v>7</v>
      </c>
      <c r="D219" s="63">
        <v>2</v>
      </c>
      <c r="E219" s="61" t="s">
        <v>1394</v>
      </c>
      <c r="F219" s="62" t="s">
        <v>1396</v>
      </c>
      <c r="G219" s="63" t="s">
        <v>1157</v>
      </c>
      <c r="H219" s="61" t="s">
        <v>1391</v>
      </c>
    </row>
    <row r="220" spans="1:12">
      <c r="A220" s="63" t="str">
        <f t="shared" si="3"/>
        <v>CA-7-3</v>
      </c>
      <c r="B220" s="63">
        <v>219</v>
      </c>
      <c r="C220" s="63" t="s">
        <v>7</v>
      </c>
      <c r="D220" s="63">
        <v>3</v>
      </c>
      <c r="E220" s="61" t="s">
        <v>1394</v>
      </c>
      <c r="F220" s="62" t="s">
        <v>1397</v>
      </c>
      <c r="I220" s="63" t="s">
        <v>1157</v>
      </c>
    </row>
    <row r="221" spans="1:12">
      <c r="A221" s="63" t="str">
        <f t="shared" si="3"/>
        <v>CA-8-0</v>
      </c>
      <c r="B221" s="63">
        <v>220</v>
      </c>
      <c r="C221" s="63" t="s">
        <v>73</v>
      </c>
      <c r="D221" s="63">
        <v>0</v>
      </c>
      <c r="E221" s="61" t="s">
        <v>312</v>
      </c>
      <c r="F221" s="62" t="s">
        <v>609</v>
      </c>
      <c r="I221" s="63" t="s">
        <v>1157</v>
      </c>
      <c r="L221" s="63" t="s">
        <v>1157</v>
      </c>
    </row>
    <row r="222" spans="1:12">
      <c r="A222" s="63" t="str">
        <f t="shared" si="3"/>
        <v>CA-8-1</v>
      </c>
      <c r="B222" s="63">
        <v>221</v>
      </c>
      <c r="C222" s="63" t="s">
        <v>73</v>
      </c>
      <c r="D222" s="63">
        <v>1</v>
      </c>
      <c r="E222" s="61" t="s">
        <v>1398</v>
      </c>
      <c r="F222" s="62" t="s">
        <v>1399</v>
      </c>
      <c r="I222" s="63" t="s">
        <v>1157</v>
      </c>
    </row>
    <row r="223" spans="1:12">
      <c r="A223" s="63" t="str">
        <f t="shared" si="3"/>
        <v>CA-8-2</v>
      </c>
      <c r="B223" s="63">
        <v>222</v>
      </c>
      <c r="C223" s="63" t="s">
        <v>73</v>
      </c>
      <c r="D223" s="63">
        <v>2</v>
      </c>
      <c r="E223" s="61" t="s">
        <v>1398</v>
      </c>
      <c r="F223" s="62" t="s">
        <v>1400</v>
      </c>
      <c r="I223" s="63" t="s">
        <v>1157</v>
      </c>
    </row>
    <row r="224" spans="1:12">
      <c r="A224" s="63" t="str">
        <f t="shared" si="3"/>
        <v>CA-9-0</v>
      </c>
      <c r="B224" s="63">
        <v>223</v>
      </c>
      <c r="C224" s="63" t="s">
        <v>74</v>
      </c>
      <c r="D224" s="63">
        <v>0</v>
      </c>
      <c r="E224" s="61" t="s">
        <v>313</v>
      </c>
      <c r="F224" s="62" t="s">
        <v>609</v>
      </c>
      <c r="I224" s="63" t="s">
        <v>1157</v>
      </c>
      <c r="J224" s="63" t="s">
        <v>1157</v>
      </c>
      <c r="K224" s="63" t="s">
        <v>1157</v>
      </c>
      <c r="L224" s="63" t="s">
        <v>1157</v>
      </c>
    </row>
    <row r="225" spans="1:12">
      <c r="A225" s="63" t="str">
        <f t="shared" si="3"/>
        <v>CA-9-1</v>
      </c>
      <c r="B225" s="63">
        <v>224</v>
      </c>
      <c r="C225" s="63" t="s">
        <v>74</v>
      </c>
      <c r="D225" s="63">
        <v>1</v>
      </c>
      <c r="E225" s="61" t="s">
        <v>1401</v>
      </c>
      <c r="F225" s="62" t="s">
        <v>1402</v>
      </c>
      <c r="I225" s="63" t="s">
        <v>1157</v>
      </c>
    </row>
    <row r="226" spans="1:12">
      <c r="A226" s="63" t="str">
        <f t="shared" si="3"/>
        <v>CM-1-0</v>
      </c>
      <c r="B226" s="63">
        <v>225</v>
      </c>
      <c r="C226" s="63" t="s">
        <v>314</v>
      </c>
      <c r="D226" s="63">
        <v>0</v>
      </c>
      <c r="E226" s="61" t="s">
        <v>315</v>
      </c>
      <c r="F226" s="62" t="s">
        <v>609</v>
      </c>
      <c r="I226" s="63" t="s">
        <v>1157</v>
      </c>
      <c r="J226" s="63" t="s">
        <v>1157</v>
      </c>
      <c r="K226" s="63" t="s">
        <v>1157</v>
      </c>
      <c r="L226" s="63" t="s">
        <v>1157</v>
      </c>
    </row>
    <row r="227" spans="1:12">
      <c r="A227" s="63" t="str">
        <f t="shared" si="3"/>
        <v>CM-2-0</v>
      </c>
      <c r="B227" s="63">
        <v>226</v>
      </c>
      <c r="C227" s="63" t="s">
        <v>75</v>
      </c>
      <c r="D227" s="63">
        <v>0</v>
      </c>
      <c r="E227" s="61" t="s">
        <v>316</v>
      </c>
      <c r="F227" s="62" t="s">
        <v>609</v>
      </c>
      <c r="I227" s="63" t="s">
        <v>1157</v>
      </c>
      <c r="J227" s="63" t="s">
        <v>1157</v>
      </c>
      <c r="K227" s="63" t="s">
        <v>1157</v>
      </c>
      <c r="L227" s="63" t="s">
        <v>1157</v>
      </c>
    </row>
    <row r="228" spans="1:12">
      <c r="A228" s="63" t="str">
        <f t="shared" si="3"/>
        <v>CM-2-1</v>
      </c>
      <c r="B228" s="63">
        <v>227</v>
      </c>
      <c r="C228" s="63" t="s">
        <v>75</v>
      </c>
      <c r="D228" s="63">
        <v>1</v>
      </c>
      <c r="E228" s="61" t="s">
        <v>1403</v>
      </c>
      <c r="F228" s="62" t="s">
        <v>1312</v>
      </c>
      <c r="I228" s="63" t="s">
        <v>1157</v>
      </c>
      <c r="K228" s="63" t="s">
        <v>1157</v>
      </c>
      <c r="L228" s="63" t="s">
        <v>1157</v>
      </c>
    </row>
    <row r="229" spans="1:12">
      <c r="A229" s="63" t="str">
        <f t="shared" si="3"/>
        <v>CM-2-2</v>
      </c>
      <c r="B229" s="63">
        <v>228</v>
      </c>
      <c r="C229" s="63" t="s">
        <v>75</v>
      </c>
      <c r="D229" s="63">
        <v>2</v>
      </c>
      <c r="E229" s="61" t="s">
        <v>1403</v>
      </c>
      <c r="F229" s="62" t="s">
        <v>1393</v>
      </c>
      <c r="I229" s="63" t="s">
        <v>1157</v>
      </c>
      <c r="L229" s="63" t="s">
        <v>1157</v>
      </c>
    </row>
    <row r="230" spans="1:12">
      <c r="A230" s="63" t="str">
        <f t="shared" si="3"/>
        <v>CM-2-3</v>
      </c>
      <c r="B230" s="63">
        <v>229</v>
      </c>
      <c r="C230" s="63" t="s">
        <v>75</v>
      </c>
      <c r="D230" s="63">
        <v>3</v>
      </c>
      <c r="E230" s="61" t="s">
        <v>1403</v>
      </c>
      <c r="F230" s="62" t="s">
        <v>1404</v>
      </c>
      <c r="I230" s="63" t="s">
        <v>1157</v>
      </c>
      <c r="K230" s="63" t="s">
        <v>1157</v>
      </c>
      <c r="L230" s="63" t="s">
        <v>1157</v>
      </c>
    </row>
    <row r="231" spans="1:12">
      <c r="A231" s="63" t="str">
        <f t="shared" si="3"/>
        <v>CM-2-4</v>
      </c>
      <c r="B231" s="63">
        <v>230</v>
      </c>
      <c r="C231" s="63" t="s">
        <v>75</v>
      </c>
      <c r="D231" s="63">
        <v>4</v>
      </c>
      <c r="E231" s="61" t="s">
        <v>1403</v>
      </c>
      <c r="F231" s="62" t="s">
        <v>1405</v>
      </c>
      <c r="G231" s="63" t="s">
        <v>1157</v>
      </c>
      <c r="H231" s="61" t="s">
        <v>1266</v>
      </c>
    </row>
    <row r="232" spans="1:12">
      <c r="A232" s="63" t="str">
        <f t="shared" si="3"/>
        <v>CM-2-5</v>
      </c>
      <c r="B232" s="63">
        <v>231</v>
      </c>
      <c r="C232" s="63" t="s">
        <v>75</v>
      </c>
      <c r="D232" s="63">
        <v>5</v>
      </c>
      <c r="E232" s="61" t="s">
        <v>1403</v>
      </c>
      <c r="F232" s="62" t="s">
        <v>1406</v>
      </c>
      <c r="G232" s="63" t="s">
        <v>1157</v>
      </c>
      <c r="H232" s="61" t="s">
        <v>1266</v>
      </c>
    </row>
    <row r="233" spans="1:12">
      <c r="A233" s="63" t="str">
        <f t="shared" si="3"/>
        <v>CM-2-6</v>
      </c>
      <c r="B233" s="63">
        <v>232</v>
      </c>
      <c r="C233" s="63" t="s">
        <v>75</v>
      </c>
      <c r="D233" s="63">
        <v>6</v>
      </c>
      <c r="E233" s="61" t="s">
        <v>1403</v>
      </c>
      <c r="F233" s="62" t="s">
        <v>1407</v>
      </c>
      <c r="I233" s="63" t="s">
        <v>1157</v>
      </c>
    </row>
    <row r="234" spans="1:12">
      <c r="A234" s="63" t="str">
        <f t="shared" si="3"/>
        <v>CM-2-7</v>
      </c>
      <c r="B234" s="63">
        <v>233</v>
      </c>
      <c r="C234" s="63" t="s">
        <v>75</v>
      </c>
      <c r="D234" s="63">
        <v>7</v>
      </c>
      <c r="E234" s="61" t="s">
        <v>1403</v>
      </c>
      <c r="F234" s="62" t="s">
        <v>1408</v>
      </c>
      <c r="I234" s="63" t="s">
        <v>1157</v>
      </c>
      <c r="K234" s="63" t="s">
        <v>1157</v>
      </c>
      <c r="L234" s="63" t="s">
        <v>1157</v>
      </c>
    </row>
    <row r="235" spans="1:12">
      <c r="A235" s="63" t="str">
        <f t="shared" si="3"/>
        <v>CM-3-0</v>
      </c>
      <c r="B235" s="63">
        <v>234</v>
      </c>
      <c r="C235" s="63" t="s">
        <v>12</v>
      </c>
      <c r="D235" s="63">
        <v>0</v>
      </c>
      <c r="E235" s="61" t="s">
        <v>319</v>
      </c>
      <c r="F235" s="62" t="s">
        <v>609</v>
      </c>
      <c r="I235" s="63" t="s">
        <v>1157</v>
      </c>
      <c r="K235" s="63" t="s">
        <v>1157</v>
      </c>
      <c r="L235" s="63" t="s">
        <v>1157</v>
      </c>
    </row>
    <row r="236" spans="1:12">
      <c r="A236" s="63" t="str">
        <f t="shared" si="3"/>
        <v>CM-3-1</v>
      </c>
      <c r="B236" s="63">
        <v>235</v>
      </c>
      <c r="C236" s="63" t="s">
        <v>12</v>
      </c>
      <c r="D236" s="63">
        <v>1</v>
      </c>
      <c r="E236" s="61" t="s">
        <v>1409</v>
      </c>
      <c r="F236" s="62" t="s">
        <v>1410</v>
      </c>
      <c r="I236" s="63" t="s">
        <v>1157</v>
      </c>
      <c r="L236" s="63" t="s">
        <v>1157</v>
      </c>
    </row>
    <row r="237" spans="1:12">
      <c r="A237" s="63" t="str">
        <f t="shared" si="3"/>
        <v>CM-3-2</v>
      </c>
      <c r="B237" s="63">
        <v>236</v>
      </c>
      <c r="C237" s="63" t="s">
        <v>12</v>
      </c>
      <c r="D237" s="63">
        <v>2</v>
      </c>
      <c r="E237" s="61" t="s">
        <v>1409</v>
      </c>
      <c r="F237" s="62" t="s">
        <v>1411</v>
      </c>
      <c r="I237" s="63" t="s">
        <v>1157</v>
      </c>
      <c r="K237" s="63" t="s">
        <v>1157</v>
      </c>
      <c r="L237" s="63" t="s">
        <v>1157</v>
      </c>
    </row>
    <row r="238" spans="1:12">
      <c r="A238" s="63" t="str">
        <f t="shared" si="3"/>
        <v>CM-3-3</v>
      </c>
      <c r="B238" s="63">
        <v>237</v>
      </c>
      <c r="C238" s="63" t="s">
        <v>12</v>
      </c>
      <c r="D238" s="63">
        <v>3</v>
      </c>
      <c r="E238" s="61" t="s">
        <v>1409</v>
      </c>
      <c r="F238" s="62" t="s">
        <v>1412</v>
      </c>
    </row>
    <row r="239" spans="1:12">
      <c r="A239" s="63" t="str">
        <f t="shared" si="3"/>
        <v>CM-3-4</v>
      </c>
      <c r="B239" s="63">
        <v>238</v>
      </c>
      <c r="C239" s="63" t="s">
        <v>12</v>
      </c>
      <c r="D239" s="63">
        <v>4</v>
      </c>
      <c r="E239" s="61" t="s">
        <v>1409</v>
      </c>
      <c r="F239" s="62" t="s">
        <v>1413</v>
      </c>
    </row>
    <row r="240" spans="1:12">
      <c r="A240" s="63" t="str">
        <f t="shared" si="3"/>
        <v>CM-3-5</v>
      </c>
      <c r="B240" s="63">
        <v>239</v>
      </c>
      <c r="C240" s="63" t="s">
        <v>12</v>
      </c>
      <c r="D240" s="63">
        <v>5</v>
      </c>
      <c r="E240" s="61" t="s">
        <v>1409</v>
      </c>
      <c r="F240" s="62" t="s">
        <v>1414</v>
      </c>
    </row>
    <row r="241" spans="1:12">
      <c r="A241" s="63" t="str">
        <f t="shared" si="3"/>
        <v>CM-3-6</v>
      </c>
      <c r="B241" s="63">
        <v>240</v>
      </c>
      <c r="C241" s="63" t="s">
        <v>12</v>
      </c>
      <c r="D241" s="63">
        <v>6</v>
      </c>
      <c r="E241" s="61" t="s">
        <v>1409</v>
      </c>
      <c r="F241" s="62" t="s">
        <v>1415</v>
      </c>
    </row>
    <row r="242" spans="1:12">
      <c r="A242" s="63" t="str">
        <f t="shared" si="3"/>
        <v>CM-4-0</v>
      </c>
      <c r="B242" s="63">
        <v>241</v>
      </c>
      <c r="C242" s="63" t="s">
        <v>80</v>
      </c>
      <c r="D242" s="63">
        <v>0</v>
      </c>
      <c r="E242" s="61" t="s">
        <v>322</v>
      </c>
      <c r="F242" s="62" t="s">
        <v>609</v>
      </c>
      <c r="I242" s="63" t="s">
        <v>1157</v>
      </c>
      <c r="J242" s="63" t="s">
        <v>1157</v>
      </c>
      <c r="K242" s="63" t="s">
        <v>1157</v>
      </c>
      <c r="L242" s="63" t="s">
        <v>1157</v>
      </c>
    </row>
    <row r="243" spans="1:12">
      <c r="A243" s="63" t="str">
        <f t="shared" si="3"/>
        <v>CM-4-1</v>
      </c>
      <c r="B243" s="63">
        <v>242</v>
      </c>
      <c r="C243" s="63" t="s">
        <v>80</v>
      </c>
      <c r="D243" s="63">
        <v>1</v>
      </c>
      <c r="E243" s="61" t="s">
        <v>1416</v>
      </c>
      <c r="F243" s="62" t="s">
        <v>1417</v>
      </c>
      <c r="I243" s="63" t="s">
        <v>1157</v>
      </c>
      <c r="L243" s="63" t="s">
        <v>1157</v>
      </c>
    </row>
    <row r="244" spans="1:12">
      <c r="A244" s="63" t="str">
        <f t="shared" si="3"/>
        <v>CM-4-2</v>
      </c>
      <c r="B244" s="63">
        <v>243</v>
      </c>
      <c r="C244" s="63" t="s">
        <v>80</v>
      </c>
      <c r="D244" s="63">
        <v>2</v>
      </c>
      <c r="E244" s="61" t="s">
        <v>1416</v>
      </c>
      <c r="F244" s="62" t="s">
        <v>1418</v>
      </c>
      <c r="I244" s="63" t="s">
        <v>1157</v>
      </c>
    </row>
    <row r="245" spans="1:12">
      <c r="A245" s="63" t="str">
        <f t="shared" si="3"/>
        <v>CM-5-0</v>
      </c>
      <c r="B245" s="63">
        <v>244</v>
      </c>
      <c r="C245" s="63" t="s">
        <v>76</v>
      </c>
      <c r="D245" s="63">
        <v>0</v>
      </c>
      <c r="E245" s="61" t="s">
        <v>324</v>
      </c>
      <c r="F245" s="62" t="s">
        <v>609</v>
      </c>
      <c r="K245" s="63" t="s">
        <v>1157</v>
      </c>
      <c r="L245" s="63" t="s">
        <v>1157</v>
      </c>
    </row>
    <row r="246" spans="1:12">
      <c r="A246" s="63" t="str">
        <f t="shared" si="3"/>
        <v>CM-5-1</v>
      </c>
      <c r="B246" s="63">
        <v>245</v>
      </c>
      <c r="C246" s="63" t="s">
        <v>76</v>
      </c>
      <c r="D246" s="63">
        <v>1</v>
      </c>
      <c r="E246" s="61" t="s">
        <v>1419</v>
      </c>
      <c r="F246" s="62" t="s">
        <v>1420</v>
      </c>
      <c r="L246" s="63" t="s">
        <v>1157</v>
      </c>
    </row>
    <row r="247" spans="1:12">
      <c r="A247" s="63" t="str">
        <f t="shared" si="3"/>
        <v>CM-5-2</v>
      </c>
      <c r="B247" s="63">
        <v>246</v>
      </c>
      <c r="C247" s="63" t="s">
        <v>76</v>
      </c>
      <c r="D247" s="63">
        <v>2</v>
      </c>
      <c r="E247" s="61" t="s">
        <v>1419</v>
      </c>
      <c r="F247" s="62" t="s">
        <v>1421</v>
      </c>
      <c r="L247" s="63" t="s">
        <v>1157</v>
      </c>
    </row>
    <row r="248" spans="1:12">
      <c r="A248" s="63" t="str">
        <f t="shared" si="3"/>
        <v>CM-5-3</v>
      </c>
      <c r="B248" s="63">
        <v>247</v>
      </c>
      <c r="C248" s="63" t="s">
        <v>76</v>
      </c>
      <c r="D248" s="63">
        <v>3</v>
      </c>
      <c r="E248" s="61" t="s">
        <v>1419</v>
      </c>
      <c r="F248" s="62" t="s">
        <v>1422</v>
      </c>
      <c r="L248" s="63" t="s">
        <v>1157</v>
      </c>
    </row>
    <row r="249" spans="1:12">
      <c r="A249" s="63" t="str">
        <f t="shared" si="3"/>
        <v>CM-5-4</v>
      </c>
      <c r="B249" s="63">
        <v>248</v>
      </c>
      <c r="C249" s="63" t="s">
        <v>76</v>
      </c>
      <c r="D249" s="63">
        <v>4</v>
      </c>
      <c r="E249" s="61" t="s">
        <v>1419</v>
      </c>
      <c r="F249" s="62" t="s">
        <v>1175</v>
      </c>
    </row>
    <row r="250" spans="1:12">
      <c r="A250" s="63" t="str">
        <f t="shared" si="3"/>
        <v>CM-5-5</v>
      </c>
      <c r="B250" s="63">
        <v>249</v>
      </c>
      <c r="C250" s="63" t="s">
        <v>76</v>
      </c>
      <c r="D250" s="63">
        <v>5</v>
      </c>
      <c r="E250" s="61" t="s">
        <v>1419</v>
      </c>
      <c r="F250" s="62" t="s">
        <v>1423</v>
      </c>
    </row>
    <row r="251" spans="1:12">
      <c r="A251" s="63" t="str">
        <f t="shared" si="3"/>
        <v>CM-5-6</v>
      </c>
      <c r="B251" s="63">
        <v>250</v>
      </c>
      <c r="C251" s="63" t="s">
        <v>76</v>
      </c>
      <c r="D251" s="63">
        <v>6</v>
      </c>
      <c r="E251" s="61" t="s">
        <v>1419</v>
      </c>
      <c r="F251" s="62" t="s">
        <v>1424</v>
      </c>
    </row>
    <row r="252" spans="1:12">
      <c r="A252" s="63" t="str">
        <f t="shared" si="3"/>
        <v>CM-5-7</v>
      </c>
      <c r="B252" s="63">
        <v>251</v>
      </c>
      <c r="C252" s="63" t="s">
        <v>76</v>
      </c>
      <c r="D252" s="63">
        <v>7</v>
      </c>
      <c r="E252" s="61" t="s">
        <v>1419</v>
      </c>
      <c r="F252" s="62" t="s">
        <v>1425</v>
      </c>
      <c r="G252" s="63" t="s">
        <v>1157</v>
      </c>
      <c r="H252" s="61" t="s">
        <v>1354</v>
      </c>
    </row>
    <row r="253" spans="1:12">
      <c r="A253" s="63" t="str">
        <f t="shared" si="3"/>
        <v>CM-6-0</v>
      </c>
      <c r="B253" s="63">
        <v>252</v>
      </c>
      <c r="C253" s="63" t="s">
        <v>25</v>
      </c>
      <c r="D253" s="63">
        <v>0</v>
      </c>
      <c r="E253" s="61" t="s">
        <v>326</v>
      </c>
      <c r="F253" s="62" t="s">
        <v>609</v>
      </c>
      <c r="J253" s="63" t="s">
        <v>1157</v>
      </c>
      <c r="K253" s="63" t="s">
        <v>1157</v>
      </c>
      <c r="L253" s="63" t="s">
        <v>1157</v>
      </c>
    </row>
    <row r="254" spans="1:12">
      <c r="A254" s="63" t="str">
        <f t="shared" si="3"/>
        <v>CM-6-1</v>
      </c>
      <c r="B254" s="63">
        <v>253</v>
      </c>
      <c r="C254" s="63" t="s">
        <v>25</v>
      </c>
      <c r="D254" s="63">
        <v>1</v>
      </c>
      <c r="E254" s="61" t="s">
        <v>1426</v>
      </c>
      <c r="F254" s="62" t="s">
        <v>1427</v>
      </c>
      <c r="L254" s="63" t="s">
        <v>1157</v>
      </c>
    </row>
    <row r="255" spans="1:12">
      <c r="A255" s="63" t="str">
        <f t="shared" si="3"/>
        <v>CM-6-2</v>
      </c>
      <c r="B255" s="63">
        <v>254</v>
      </c>
      <c r="C255" s="63" t="s">
        <v>25</v>
      </c>
      <c r="D255" s="63">
        <v>2</v>
      </c>
      <c r="E255" s="61" t="s">
        <v>1426</v>
      </c>
      <c r="F255" s="62" t="s">
        <v>1428</v>
      </c>
      <c r="L255" s="63" t="s">
        <v>1157</v>
      </c>
    </row>
    <row r="256" spans="1:12">
      <c r="A256" s="63" t="str">
        <f t="shared" si="3"/>
        <v>CM-6-3</v>
      </c>
      <c r="B256" s="63">
        <v>255</v>
      </c>
      <c r="C256" s="63" t="s">
        <v>25</v>
      </c>
      <c r="D256" s="63">
        <v>3</v>
      </c>
      <c r="E256" s="61" t="s">
        <v>1426</v>
      </c>
      <c r="F256" s="62" t="s">
        <v>1429</v>
      </c>
      <c r="G256" s="63" t="s">
        <v>1157</v>
      </c>
      <c r="H256" s="61" t="s">
        <v>1354</v>
      </c>
    </row>
    <row r="257" spans="1:12">
      <c r="A257" s="63" t="str">
        <f t="shared" si="3"/>
        <v>CM-6-4</v>
      </c>
      <c r="B257" s="63">
        <v>256</v>
      </c>
      <c r="C257" s="63" t="s">
        <v>25</v>
      </c>
      <c r="D257" s="63">
        <v>4</v>
      </c>
      <c r="E257" s="61" t="s">
        <v>1426</v>
      </c>
      <c r="F257" s="62" t="s">
        <v>1430</v>
      </c>
      <c r="G257" s="63" t="s">
        <v>1157</v>
      </c>
      <c r="H257" s="61" t="s">
        <v>1431</v>
      </c>
    </row>
    <row r="258" spans="1:12">
      <c r="A258" s="63" t="str">
        <f t="shared" ref="A258:A321" si="4">CONCATENATE(C258,"-",D258)</f>
        <v>CM-7-0</v>
      </c>
      <c r="B258" s="63">
        <v>257</v>
      </c>
      <c r="C258" s="63" t="s">
        <v>72</v>
      </c>
      <c r="D258" s="63">
        <v>0</v>
      </c>
      <c r="E258" s="61" t="s">
        <v>328</v>
      </c>
      <c r="F258" s="62" t="s">
        <v>609</v>
      </c>
      <c r="J258" s="63" t="s">
        <v>1157</v>
      </c>
      <c r="K258" s="63" t="s">
        <v>1157</v>
      </c>
      <c r="L258" s="63" t="s">
        <v>1157</v>
      </c>
    </row>
    <row r="259" spans="1:12">
      <c r="A259" s="63" t="str">
        <f t="shared" si="4"/>
        <v>CM-7-1</v>
      </c>
      <c r="B259" s="63">
        <v>258</v>
      </c>
      <c r="C259" s="63" t="s">
        <v>72</v>
      </c>
      <c r="D259" s="63">
        <v>1</v>
      </c>
      <c r="E259" s="61" t="s">
        <v>1432</v>
      </c>
      <c r="F259" s="62" t="s">
        <v>1433</v>
      </c>
      <c r="K259" s="63" t="s">
        <v>1157</v>
      </c>
      <c r="L259" s="63" t="s">
        <v>1157</v>
      </c>
    </row>
    <row r="260" spans="1:12">
      <c r="A260" s="63" t="str">
        <f t="shared" si="4"/>
        <v>CM-7-2</v>
      </c>
      <c r="B260" s="63">
        <v>259</v>
      </c>
      <c r="C260" s="63" t="s">
        <v>72</v>
      </c>
      <c r="D260" s="63">
        <v>2</v>
      </c>
      <c r="E260" s="61" t="s">
        <v>1432</v>
      </c>
      <c r="F260" s="62" t="s">
        <v>1434</v>
      </c>
      <c r="K260" s="63" t="s">
        <v>1157</v>
      </c>
      <c r="L260" s="63" t="s">
        <v>1157</v>
      </c>
    </row>
    <row r="261" spans="1:12">
      <c r="A261" s="63" t="str">
        <f t="shared" si="4"/>
        <v>CM-7-3</v>
      </c>
      <c r="B261" s="63">
        <v>260</v>
      </c>
      <c r="C261" s="63" t="s">
        <v>72</v>
      </c>
      <c r="D261" s="63">
        <v>3</v>
      </c>
      <c r="E261" s="61" t="s">
        <v>1432</v>
      </c>
      <c r="F261" s="62" t="s">
        <v>1435</v>
      </c>
    </row>
    <row r="262" spans="1:12">
      <c r="A262" s="63" t="str">
        <f t="shared" si="4"/>
        <v>CM-7-4</v>
      </c>
      <c r="B262" s="63">
        <v>261</v>
      </c>
      <c r="C262" s="63" t="s">
        <v>72</v>
      </c>
      <c r="D262" s="63">
        <v>4</v>
      </c>
      <c r="E262" s="61" t="s">
        <v>1432</v>
      </c>
      <c r="F262" s="62" t="s">
        <v>1436</v>
      </c>
      <c r="K262" s="63" t="s">
        <v>1157</v>
      </c>
    </row>
    <row r="263" spans="1:12">
      <c r="A263" s="63" t="str">
        <f t="shared" si="4"/>
        <v>CM-7-5</v>
      </c>
      <c r="B263" s="63">
        <v>262</v>
      </c>
      <c r="C263" s="63" t="s">
        <v>72</v>
      </c>
      <c r="D263" s="63">
        <v>5</v>
      </c>
      <c r="E263" s="61" t="s">
        <v>1432</v>
      </c>
      <c r="F263" s="62" t="s">
        <v>1437</v>
      </c>
      <c r="L263" s="63" t="s">
        <v>1157</v>
      </c>
    </row>
    <row r="264" spans="1:12">
      <c r="A264" s="63" t="str">
        <f t="shared" si="4"/>
        <v>CM-8-0</v>
      </c>
      <c r="B264" s="63">
        <v>263</v>
      </c>
      <c r="C264" s="63" t="s">
        <v>93</v>
      </c>
      <c r="D264" s="63">
        <v>0</v>
      </c>
      <c r="E264" s="61" t="s">
        <v>331</v>
      </c>
      <c r="F264" s="62" t="s">
        <v>609</v>
      </c>
      <c r="G264" s="61"/>
      <c r="I264" s="63" t="s">
        <v>1157</v>
      </c>
      <c r="J264" s="63" t="s">
        <v>1157</v>
      </c>
      <c r="K264" s="63" t="s">
        <v>1157</v>
      </c>
      <c r="L264" s="63" t="s">
        <v>1157</v>
      </c>
    </row>
    <row r="265" spans="1:12">
      <c r="A265" s="63" t="str">
        <f t="shared" si="4"/>
        <v>CM-8-1</v>
      </c>
      <c r="B265" s="63">
        <v>264</v>
      </c>
      <c r="C265" s="63" t="s">
        <v>93</v>
      </c>
      <c r="D265" s="63">
        <v>1</v>
      </c>
      <c r="E265" s="61" t="s">
        <v>1438</v>
      </c>
      <c r="F265" s="62" t="s">
        <v>1439</v>
      </c>
      <c r="G265" s="61"/>
      <c r="I265" s="63" t="s">
        <v>1157</v>
      </c>
      <c r="K265" s="63" t="s">
        <v>1157</v>
      </c>
      <c r="L265" s="63" t="s">
        <v>1157</v>
      </c>
    </row>
    <row r="266" spans="1:12">
      <c r="A266" s="63" t="str">
        <f t="shared" si="4"/>
        <v>CM-8-2</v>
      </c>
      <c r="B266" s="63">
        <v>265</v>
      </c>
      <c r="C266" s="63" t="s">
        <v>93</v>
      </c>
      <c r="D266" s="63">
        <v>2</v>
      </c>
      <c r="E266" s="61" t="s">
        <v>1438</v>
      </c>
      <c r="F266" s="62" t="s">
        <v>1440</v>
      </c>
      <c r="G266" s="61"/>
      <c r="I266" s="63" t="s">
        <v>1157</v>
      </c>
      <c r="L266" s="63" t="s">
        <v>1157</v>
      </c>
    </row>
    <row r="267" spans="1:12">
      <c r="A267" s="63" t="str">
        <f t="shared" si="4"/>
        <v>CM-8-3</v>
      </c>
      <c r="B267" s="63">
        <v>266</v>
      </c>
      <c r="C267" s="63" t="s">
        <v>93</v>
      </c>
      <c r="D267" s="63">
        <v>3</v>
      </c>
      <c r="E267" s="61" t="s">
        <v>1438</v>
      </c>
      <c r="F267" s="62" t="s">
        <v>1441</v>
      </c>
      <c r="G267" s="61"/>
      <c r="I267" s="63" t="s">
        <v>1157</v>
      </c>
      <c r="K267" s="63" t="s">
        <v>1157</v>
      </c>
      <c r="L267" s="63" t="s">
        <v>1157</v>
      </c>
    </row>
    <row r="268" spans="1:12">
      <c r="A268" s="63" t="str">
        <f t="shared" si="4"/>
        <v>CM-8-4</v>
      </c>
      <c r="B268" s="63">
        <v>267</v>
      </c>
      <c r="C268" s="63" t="s">
        <v>93</v>
      </c>
      <c r="D268" s="63">
        <v>4</v>
      </c>
      <c r="E268" s="61" t="s">
        <v>1438</v>
      </c>
      <c r="F268" s="62" t="s">
        <v>1442</v>
      </c>
      <c r="G268" s="61"/>
      <c r="I268" s="63" t="s">
        <v>1157</v>
      </c>
      <c r="L268" s="63" t="s">
        <v>1157</v>
      </c>
    </row>
    <row r="269" spans="1:12">
      <c r="A269" s="63" t="str">
        <f t="shared" si="4"/>
        <v>CM-8-5</v>
      </c>
      <c r="B269" s="63">
        <v>268</v>
      </c>
      <c r="C269" s="63" t="s">
        <v>93</v>
      </c>
      <c r="D269" s="63">
        <v>5</v>
      </c>
      <c r="E269" s="61" t="s">
        <v>1438</v>
      </c>
      <c r="F269" s="62" t="s">
        <v>1443</v>
      </c>
      <c r="G269" s="61"/>
      <c r="I269" s="63" t="s">
        <v>1157</v>
      </c>
      <c r="K269" s="63" t="s">
        <v>1157</v>
      </c>
      <c r="L269" s="63" t="s">
        <v>1157</v>
      </c>
    </row>
    <row r="270" spans="1:12">
      <c r="A270" s="63" t="str">
        <f t="shared" si="4"/>
        <v>CM-8-6</v>
      </c>
      <c r="B270" s="63">
        <v>269</v>
      </c>
      <c r="C270" s="63" t="s">
        <v>93</v>
      </c>
      <c r="D270" s="63">
        <v>6</v>
      </c>
      <c r="E270" s="61" t="s">
        <v>1438</v>
      </c>
      <c r="F270" s="62" t="s">
        <v>1444</v>
      </c>
      <c r="G270" s="61"/>
      <c r="I270" s="63" t="s">
        <v>1157</v>
      </c>
    </row>
    <row r="271" spans="1:12">
      <c r="A271" s="63" t="str">
        <f t="shared" si="4"/>
        <v>CM-8-7</v>
      </c>
      <c r="B271" s="63">
        <v>270</v>
      </c>
      <c r="C271" s="63" t="s">
        <v>93</v>
      </c>
      <c r="D271" s="63">
        <v>7</v>
      </c>
      <c r="E271" s="61" t="s">
        <v>1438</v>
      </c>
      <c r="F271" s="62" t="s">
        <v>1445</v>
      </c>
      <c r="G271" s="61"/>
      <c r="I271" s="63" t="s">
        <v>1157</v>
      </c>
    </row>
    <row r="272" spans="1:12">
      <c r="A272" s="63" t="str">
        <f t="shared" si="4"/>
        <v>CM-8-8</v>
      </c>
      <c r="B272" s="63">
        <v>271</v>
      </c>
      <c r="C272" s="63" t="s">
        <v>93</v>
      </c>
      <c r="D272" s="63">
        <v>8</v>
      </c>
      <c r="E272" s="61" t="s">
        <v>1438</v>
      </c>
      <c r="F272" s="62" t="s">
        <v>1446</v>
      </c>
      <c r="G272" s="61"/>
      <c r="I272" s="63" t="s">
        <v>1157</v>
      </c>
    </row>
    <row r="273" spans="1:12">
      <c r="A273" s="63" t="str">
        <f t="shared" si="4"/>
        <v>CM-8-9</v>
      </c>
      <c r="B273" s="63">
        <v>272</v>
      </c>
      <c r="C273" s="63" t="s">
        <v>93</v>
      </c>
      <c r="D273" s="63">
        <v>9</v>
      </c>
      <c r="E273" s="61" t="s">
        <v>1438</v>
      </c>
      <c r="F273" s="62" t="s">
        <v>1447</v>
      </c>
      <c r="G273" s="61"/>
      <c r="I273" s="63" t="s">
        <v>1157</v>
      </c>
    </row>
    <row r="274" spans="1:12">
      <c r="A274" s="63" t="str">
        <f t="shared" si="4"/>
        <v>CM-9-0</v>
      </c>
      <c r="B274" s="63">
        <v>273</v>
      </c>
      <c r="C274" s="63" t="s">
        <v>334</v>
      </c>
      <c r="D274" s="63">
        <v>0</v>
      </c>
      <c r="E274" s="61" t="s">
        <v>335</v>
      </c>
      <c r="F274" s="62" t="s">
        <v>609</v>
      </c>
      <c r="K274" s="63" t="s">
        <v>1157</v>
      </c>
      <c r="L274" s="63" t="s">
        <v>1157</v>
      </c>
    </row>
    <row r="275" spans="1:12">
      <c r="A275" s="63" t="str">
        <f t="shared" si="4"/>
        <v>CM-9-1</v>
      </c>
      <c r="B275" s="63">
        <v>274</v>
      </c>
      <c r="C275" s="63" t="s">
        <v>334</v>
      </c>
      <c r="D275" s="63">
        <v>1</v>
      </c>
      <c r="E275" s="61" t="s">
        <v>1448</v>
      </c>
      <c r="F275" s="62" t="s">
        <v>1449</v>
      </c>
    </row>
    <row r="276" spans="1:12">
      <c r="A276" s="63" t="str">
        <f t="shared" si="4"/>
        <v>CM-10-0</v>
      </c>
      <c r="B276" s="63">
        <v>275</v>
      </c>
      <c r="C276" s="63" t="s">
        <v>336</v>
      </c>
      <c r="D276" s="63">
        <v>0</v>
      </c>
      <c r="E276" s="61" t="s">
        <v>337</v>
      </c>
      <c r="F276" s="62" t="s">
        <v>609</v>
      </c>
      <c r="J276" s="63" t="s">
        <v>1157</v>
      </c>
      <c r="K276" s="63" t="s">
        <v>1157</v>
      </c>
      <c r="L276" s="63" t="s">
        <v>1157</v>
      </c>
    </row>
    <row r="277" spans="1:12">
      <c r="A277" s="63" t="str">
        <f t="shared" si="4"/>
        <v>CM-10-1</v>
      </c>
      <c r="B277" s="63">
        <v>276</v>
      </c>
      <c r="C277" s="63" t="s">
        <v>336</v>
      </c>
      <c r="D277" s="63">
        <v>1</v>
      </c>
      <c r="E277" s="61" t="s">
        <v>1450</v>
      </c>
      <c r="F277" s="62" t="s">
        <v>1451</v>
      </c>
    </row>
    <row r="278" spans="1:12">
      <c r="A278" s="63" t="str">
        <f t="shared" si="4"/>
        <v>CM-11-0</v>
      </c>
      <c r="B278" s="63">
        <v>277</v>
      </c>
      <c r="C278" s="63" t="s">
        <v>98</v>
      </c>
      <c r="D278" s="63">
        <v>0</v>
      </c>
      <c r="E278" s="61" t="s">
        <v>338</v>
      </c>
      <c r="F278" s="62" t="s">
        <v>609</v>
      </c>
      <c r="J278" s="63" t="s">
        <v>1157</v>
      </c>
      <c r="K278" s="63" t="s">
        <v>1157</v>
      </c>
      <c r="L278" s="63" t="s">
        <v>1157</v>
      </c>
    </row>
    <row r="279" spans="1:12">
      <c r="A279" s="63" t="str">
        <f t="shared" si="4"/>
        <v>CM-11-1</v>
      </c>
      <c r="B279" s="63">
        <v>278</v>
      </c>
      <c r="C279" s="63" t="s">
        <v>98</v>
      </c>
      <c r="D279" s="63">
        <v>1</v>
      </c>
      <c r="E279" s="61" t="s">
        <v>1452</v>
      </c>
      <c r="F279" s="62" t="s">
        <v>1453</v>
      </c>
    </row>
    <row r="280" spans="1:12">
      <c r="A280" s="63" t="str">
        <f t="shared" si="4"/>
        <v>CM-11-2</v>
      </c>
      <c r="B280" s="63">
        <v>279</v>
      </c>
      <c r="C280" s="63" t="s">
        <v>98</v>
      </c>
      <c r="D280" s="63">
        <v>2</v>
      </c>
      <c r="E280" s="61" t="s">
        <v>1452</v>
      </c>
      <c r="F280" s="62" t="s">
        <v>1454</v>
      </c>
    </row>
    <row r="281" spans="1:12">
      <c r="A281" s="63" t="str">
        <f t="shared" si="4"/>
        <v>CP-1-0</v>
      </c>
      <c r="B281" s="63">
        <v>280</v>
      </c>
      <c r="C281" s="63" t="s">
        <v>339</v>
      </c>
      <c r="D281" s="63">
        <v>0</v>
      </c>
      <c r="E281" s="61" t="s">
        <v>340</v>
      </c>
      <c r="F281" s="62" t="s">
        <v>609</v>
      </c>
      <c r="I281" s="63" t="s">
        <v>1157</v>
      </c>
      <c r="J281" s="63" t="s">
        <v>1157</v>
      </c>
      <c r="K281" s="63" t="s">
        <v>1157</v>
      </c>
      <c r="L281" s="63" t="s">
        <v>1157</v>
      </c>
    </row>
    <row r="282" spans="1:12">
      <c r="A282" s="63" t="str">
        <f t="shared" si="4"/>
        <v>CP-2-0</v>
      </c>
      <c r="B282" s="63">
        <v>281</v>
      </c>
      <c r="C282" s="63" t="s">
        <v>100</v>
      </c>
      <c r="D282" s="63">
        <v>0</v>
      </c>
      <c r="E282" s="61" t="s">
        <v>341</v>
      </c>
      <c r="F282" s="62" t="s">
        <v>609</v>
      </c>
      <c r="J282" s="63" t="s">
        <v>1157</v>
      </c>
      <c r="K282" s="63" t="s">
        <v>1157</v>
      </c>
      <c r="L282" s="63" t="s">
        <v>1157</v>
      </c>
    </row>
    <row r="283" spans="1:12">
      <c r="A283" s="63" t="str">
        <f t="shared" si="4"/>
        <v>CP-2-1</v>
      </c>
      <c r="B283" s="63">
        <v>282</v>
      </c>
      <c r="C283" s="63" t="s">
        <v>100</v>
      </c>
      <c r="D283" s="63">
        <v>1</v>
      </c>
      <c r="E283" s="61" t="s">
        <v>1455</v>
      </c>
      <c r="F283" s="62" t="s">
        <v>1456</v>
      </c>
      <c r="K283" s="63" t="s">
        <v>1157</v>
      </c>
      <c r="L283" s="63" t="s">
        <v>1157</v>
      </c>
    </row>
    <row r="284" spans="1:12">
      <c r="A284" s="63" t="str">
        <f t="shared" si="4"/>
        <v>CP-2-2</v>
      </c>
      <c r="B284" s="63">
        <v>283</v>
      </c>
      <c r="C284" s="63" t="s">
        <v>100</v>
      </c>
      <c r="D284" s="63">
        <v>2</v>
      </c>
      <c r="E284" s="61" t="s">
        <v>1455</v>
      </c>
      <c r="F284" s="62" t="s">
        <v>1457</v>
      </c>
      <c r="L284" s="63" t="s">
        <v>1157</v>
      </c>
    </row>
    <row r="285" spans="1:12">
      <c r="A285" s="63" t="str">
        <f t="shared" si="4"/>
        <v>CP-2-3</v>
      </c>
      <c r="B285" s="63">
        <v>284</v>
      </c>
      <c r="C285" s="63" t="s">
        <v>100</v>
      </c>
      <c r="D285" s="63">
        <v>3</v>
      </c>
      <c r="E285" s="61" t="s">
        <v>1455</v>
      </c>
      <c r="F285" s="62" t="s">
        <v>1458</v>
      </c>
      <c r="K285" s="63" t="s">
        <v>1157</v>
      </c>
      <c r="L285" s="63" t="s">
        <v>1157</v>
      </c>
    </row>
    <row r="286" spans="1:12">
      <c r="A286" s="63" t="str">
        <f t="shared" si="4"/>
        <v>CP-2-4</v>
      </c>
      <c r="B286" s="63">
        <v>285</v>
      </c>
      <c r="C286" s="63" t="s">
        <v>100</v>
      </c>
      <c r="D286" s="63">
        <v>4</v>
      </c>
      <c r="E286" s="61" t="s">
        <v>1455</v>
      </c>
      <c r="F286" s="62" t="s">
        <v>1459</v>
      </c>
      <c r="L286" s="63" t="s">
        <v>1157</v>
      </c>
    </row>
    <row r="287" spans="1:12">
      <c r="A287" s="63" t="str">
        <f t="shared" si="4"/>
        <v>CP-2-5</v>
      </c>
      <c r="B287" s="63">
        <v>286</v>
      </c>
      <c r="C287" s="63" t="s">
        <v>100</v>
      </c>
      <c r="D287" s="63">
        <v>5</v>
      </c>
      <c r="E287" s="61" t="s">
        <v>1455</v>
      </c>
      <c r="F287" s="62" t="s">
        <v>1460</v>
      </c>
      <c r="L287" s="63" t="s">
        <v>1157</v>
      </c>
    </row>
    <row r="288" spans="1:12">
      <c r="A288" s="63" t="str">
        <f t="shared" si="4"/>
        <v>CP-2-6</v>
      </c>
      <c r="B288" s="63">
        <v>287</v>
      </c>
      <c r="C288" s="63" t="s">
        <v>100</v>
      </c>
      <c r="D288" s="63">
        <v>6</v>
      </c>
      <c r="E288" s="61" t="s">
        <v>1455</v>
      </c>
      <c r="F288" s="62" t="s">
        <v>1461</v>
      </c>
    </row>
    <row r="289" spans="1:12">
      <c r="A289" s="63" t="str">
        <f t="shared" si="4"/>
        <v>CP-2-7</v>
      </c>
      <c r="B289" s="63">
        <v>288</v>
      </c>
      <c r="C289" s="63" t="s">
        <v>100</v>
      </c>
      <c r="D289" s="63">
        <v>7</v>
      </c>
      <c r="E289" s="61" t="s">
        <v>1455</v>
      </c>
      <c r="F289" s="62" t="s">
        <v>1462</v>
      </c>
    </row>
    <row r="290" spans="1:12">
      <c r="A290" s="63" t="str">
        <f t="shared" si="4"/>
        <v>CP-2-8</v>
      </c>
      <c r="B290" s="63">
        <v>289</v>
      </c>
      <c r="C290" s="63" t="s">
        <v>100</v>
      </c>
      <c r="D290" s="63">
        <v>8</v>
      </c>
      <c r="E290" s="61" t="s">
        <v>1455</v>
      </c>
      <c r="F290" s="62" t="s">
        <v>1463</v>
      </c>
      <c r="K290" s="63" t="s">
        <v>1157</v>
      </c>
      <c r="L290" s="63" t="s">
        <v>1157</v>
      </c>
    </row>
    <row r="291" spans="1:12">
      <c r="A291" s="63" t="str">
        <f t="shared" si="4"/>
        <v>CP-3-0</v>
      </c>
      <c r="B291" s="63">
        <v>290</v>
      </c>
      <c r="C291" s="63" t="s">
        <v>344</v>
      </c>
      <c r="D291" s="63">
        <v>0</v>
      </c>
      <c r="E291" s="61" t="s">
        <v>345</v>
      </c>
      <c r="F291" s="62" t="s">
        <v>609</v>
      </c>
      <c r="I291" s="63" t="s">
        <v>1157</v>
      </c>
      <c r="J291" s="63" t="s">
        <v>1157</v>
      </c>
      <c r="K291" s="63" t="s">
        <v>1157</v>
      </c>
      <c r="L291" s="63" t="s">
        <v>1157</v>
      </c>
    </row>
    <row r="292" spans="1:12">
      <c r="A292" s="63" t="str">
        <f t="shared" si="4"/>
        <v>CP-3-1</v>
      </c>
      <c r="B292" s="63">
        <v>291</v>
      </c>
      <c r="C292" s="63" t="s">
        <v>344</v>
      </c>
      <c r="D292" s="63">
        <v>1</v>
      </c>
      <c r="E292" s="61" t="s">
        <v>1464</v>
      </c>
      <c r="F292" s="62" t="s">
        <v>1465</v>
      </c>
      <c r="I292" s="63" t="s">
        <v>1157</v>
      </c>
      <c r="L292" s="63" t="s">
        <v>1157</v>
      </c>
    </row>
    <row r="293" spans="1:12">
      <c r="A293" s="63" t="str">
        <f t="shared" si="4"/>
        <v>CP-3-2</v>
      </c>
      <c r="B293" s="63">
        <v>292</v>
      </c>
      <c r="C293" s="63" t="s">
        <v>344</v>
      </c>
      <c r="D293" s="63">
        <v>2</v>
      </c>
      <c r="E293" s="61" t="s">
        <v>1464</v>
      </c>
      <c r="F293" s="62" t="s">
        <v>1466</v>
      </c>
      <c r="I293" s="63" t="s">
        <v>1157</v>
      </c>
    </row>
    <row r="294" spans="1:12">
      <c r="A294" s="63" t="str">
        <f t="shared" si="4"/>
        <v>CP-4-0</v>
      </c>
      <c r="B294" s="63">
        <v>293</v>
      </c>
      <c r="C294" s="63" t="s">
        <v>104</v>
      </c>
      <c r="D294" s="63">
        <v>0</v>
      </c>
      <c r="E294" s="61" t="s">
        <v>347</v>
      </c>
      <c r="F294" s="62" t="s">
        <v>609</v>
      </c>
      <c r="I294" s="63" t="s">
        <v>1157</v>
      </c>
      <c r="J294" s="63" t="s">
        <v>1157</v>
      </c>
      <c r="K294" s="63" t="s">
        <v>1157</v>
      </c>
      <c r="L294" s="63" t="s">
        <v>1157</v>
      </c>
    </row>
    <row r="295" spans="1:12">
      <c r="A295" s="63" t="str">
        <f t="shared" si="4"/>
        <v>CP-4-1</v>
      </c>
      <c r="B295" s="63">
        <v>294</v>
      </c>
      <c r="C295" s="63" t="s">
        <v>104</v>
      </c>
      <c r="D295" s="63">
        <v>1</v>
      </c>
      <c r="E295" s="61" t="s">
        <v>1467</v>
      </c>
      <c r="F295" s="62" t="s">
        <v>1456</v>
      </c>
      <c r="I295" s="63" t="s">
        <v>1157</v>
      </c>
      <c r="K295" s="63" t="s">
        <v>1157</v>
      </c>
      <c r="L295" s="63" t="s">
        <v>1157</v>
      </c>
    </row>
    <row r="296" spans="1:12">
      <c r="A296" s="63" t="str">
        <f t="shared" si="4"/>
        <v>CP-4-2</v>
      </c>
      <c r="B296" s="63">
        <v>295</v>
      </c>
      <c r="C296" s="63" t="s">
        <v>104</v>
      </c>
      <c r="D296" s="63">
        <v>2</v>
      </c>
      <c r="E296" s="61" t="s">
        <v>1467</v>
      </c>
      <c r="F296" s="62" t="s">
        <v>1468</v>
      </c>
      <c r="I296" s="63" t="s">
        <v>1157</v>
      </c>
      <c r="L296" s="63" t="s">
        <v>1157</v>
      </c>
    </row>
    <row r="297" spans="1:12">
      <c r="A297" s="63" t="str">
        <f t="shared" si="4"/>
        <v>CP-4-3</v>
      </c>
      <c r="B297" s="63">
        <v>296</v>
      </c>
      <c r="C297" s="63" t="s">
        <v>104</v>
      </c>
      <c r="D297" s="63">
        <v>3</v>
      </c>
      <c r="E297" s="61" t="s">
        <v>1467</v>
      </c>
      <c r="F297" s="62" t="s">
        <v>1469</v>
      </c>
      <c r="I297" s="63" t="s">
        <v>1157</v>
      </c>
    </row>
    <row r="298" spans="1:12">
      <c r="A298" s="63" t="str">
        <f t="shared" si="4"/>
        <v>CP-4-4</v>
      </c>
      <c r="B298" s="63">
        <v>297</v>
      </c>
      <c r="C298" s="63" t="s">
        <v>104</v>
      </c>
      <c r="D298" s="63">
        <v>4</v>
      </c>
      <c r="E298" s="61" t="s">
        <v>1467</v>
      </c>
      <c r="F298" s="62" t="s">
        <v>1470</v>
      </c>
      <c r="I298" s="63" t="s">
        <v>1157</v>
      </c>
    </row>
    <row r="299" spans="1:12">
      <c r="A299" s="63" t="str">
        <f t="shared" si="4"/>
        <v>CP-5-0</v>
      </c>
      <c r="B299" s="63">
        <v>298</v>
      </c>
      <c r="C299" s="63" t="s">
        <v>1471</v>
      </c>
      <c r="D299" s="63">
        <v>0</v>
      </c>
      <c r="E299" s="61" t="s">
        <v>1472</v>
      </c>
      <c r="F299" s="62" t="s">
        <v>609</v>
      </c>
      <c r="G299" s="63" t="s">
        <v>1157</v>
      </c>
      <c r="H299" s="61" t="s">
        <v>1473</v>
      </c>
    </row>
    <row r="300" spans="1:12">
      <c r="A300" s="63" t="str">
        <f t="shared" si="4"/>
        <v>CP-6-0</v>
      </c>
      <c r="B300" s="63">
        <v>299</v>
      </c>
      <c r="C300" s="63" t="s">
        <v>108</v>
      </c>
      <c r="D300" s="63">
        <v>0</v>
      </c>
      <c r="E300" s="61" t="s">
        <v>350</v>
      </c>
      <c r="F300" s="62" t="s">
        <v>609</v>
      </c>
      <c r="K300" s="63" t="s">
        <v>1157</v>
      </c>
      <c r="L300" s="63" t="s">
        <v>1157</v>
      </c>
    </row>
    <row r="301" spans="1:12">
      <c r="A301" s="63" t="str">
        <f t="shared" si="4"/>
        <v>CP-6-1</v>
      </c>
      <c r="B301" s="63">
        <v>300</v>
      </c>
      <c r="C301" s="63" t="s">
        <v>108</v>
      </c>
      <c r="D301" s="63">
        <v>1</v>
      </c>
      <c r="E301" s="61" t="s">
        <v>1474</v>
      </c>
      <c r="F301" s="62" t="s">
        <v>1475</v>
      </c>
      <c r="K301" s="63" t="s">
        <v>1157</v>
      </c>
      <c r="L301" s="63" t="s">
        <v>1157</v>
      </c>
    </row>
    <row r="302" spans="1:12">
      <c r="A302" s="63" t="str">
        <f t="shared" si="4"/>
        <v>CP-6-2</v>
      </c>
      <c r="B302" s="63">
        <v>301</v>
      </c>
      <c r="C302" s="63" t="s">
        <v>108</v>
      </c>
      <c r="D302" s="63">
        <v>2</v>
      </c>
      <c r="E302" s="61" t="s">
        <v>1474</v>
      </c>
      <c r="F302" s="62" t="s">
        <v>1476</v>
      </c>
      <c r="L302" s="63" t="s">
        <v>1157</v>
      </c>
    </row>
    <row r="303" spans="1:12">
      <c r="A303" s="63" t="str">
        <f t="shared" si="4"/>
        <v>CP-6-3</v>
      </c>
      <c r="B303" s="63">
        <v>302</v>
      </c>
      <c r="C303" s="63" t="s">
        <v>108</v>
      </c>
      <c r="D303" s="63">
        <v>3</v>
      </c>
      <c r="E303" s="61" t="s">
        <v>1474</v>
      </c>
      <c r="F303" s="62" t="s">
        <v>1477</v>
      </c>
      <c r="K303" s="63" t="s">
        <v>1157</v>
      </c>
      <c r="L303" s="63" t="s">
        <v>1157</v>
      </c>
    </row>
    <row r="304" spans="1:12">
      <c r="A304" s="63" t="str">
        <f t="shared" si="4"/>
        <v>CP-7-0</v>
      </c>
      <c r="B304" s="63">
        <v>303</v>
      </c>
      <c r="C304" s="63" t="s">
        <v>106</v>
      </c>
      <c r="D304" s="63">
        <v>0</v>
      </c>
      <c r="E304" s="61" t="s">
        <v>353</v>
      </c>
      <c r="F304" s="62" t="s">
        <v>609</v>
      </c>
      <c r="K304" s="63" t="s">
        <v>1157</v>
      </c>
      <c r="L304" s="63" t="s">
        <v>1157</v>
      </c>
    </row>
    <row r="305" spans="1:12">
      <c r="A305" s="63" t="str">
        <f t="shared" si="4"/>
        <v>CP-7-1</v>
      </c>
      <c r="B305" s="63">
        <v>304</v>
      </c>
      <c r="C305" s="63" t="s">
        <v>106</v>
      </c>
      <c r="D305" s="63">
        <v>1</v>
      </c>
      <c r="E305" s="61" t="s">
        <v>1478</v>
      </c>
      <c r="F305" s="62" t="s">
        <v>1475</v>
      </c>
      <c r="K305" s="63" t="s">
        <v>1157</v>
      </c>
      <c r="L305" s="63" t="s">
        <v>1157</v>
      </c>
    </row>
    <row r="306" spans="1:12">
      <c r="A306" s="63" t="str">
        <f t="shared" si="4"/>
        <v>CP-7-2</v>
      </c>
      <c r="B306" s="63">
        <v>305</v>
      </c>
      <c r="C306" s="63" t="s">
        <v>106</v>
      </c>
      <c r="D306" s="63">
        <v>2</v>
      </c>
      <c r="E306" s="61" t="s">
        <v>1478</v>
      </c>
      <c r="F306" s="62" t="s">
        <v>1477</v>
      </c>
      <c r="K306" s="63" t="s">
        <v>1157</v>
      </c>
      <c r="L306" s="63" t="s">
        <v>1157</v>
      </c>
    </row>
    <row r="307" spans="1:12">
      <c r="A307" s="63" t="str">
        <f t="shared" si="4"/>
        <v>CP-7-3</v>
      </c>
      <c r="B307" s="63">
        <v>306</v>
      </c>
      <c r="C307" s="63" t="s">
        <v>106</v>
      </c>
      <c r="D307" s="63">
        <v>3</v>
      </c>
      <c r="E307" s="61" t="s">
        <v>1478</v>
      </c>
      <c r="F307" s="62" t="s">
        <v>1479</v>
      </c>
      <c r="K307" s="63" t="s">
        <v>1157</v>
      </c>
      <c r="L307" s="63" t="s">
        <v>1157</v>
      </c>
    </row>
    <row r="308" spans="1:12">
      <c r="A308" s="63" t="str">
        <f t="shared" si="4"/>
        <v>CP-7-4</v>
      </c>
      <c r="B308" s="63">
        <v>307</v>
      </c>
      <c r="C308" s="63" t="s">
        <v>106</v>
      </c>
      <c r="D308" s="63">
        <v>4</v>
      </c>
      <c r="E308" s="61" t="s">
        <v>1478</v>
      </c>
      <c r="F308" s="62" t="s">
        <v>1480</v>
      </c>
      <c r="L308" s="63" t="s">
        <v>1157</v>
      </c>
    </row>
    <row r="309" spans="1:12">
      <c r="A309" s="63" t="str">
        <f t="shared" si="4"/>
        <v>CP-7-5</v>
      </c>
      <c r="B309" s="63">
        <v>308</v>
      </c>
      <c r="C309" s="63" t="s">
        <v>106</v>
      </c>
      <c r="D309" s="63">
        <v>5</v>
      </c>
      <c r="E309" s="61" t="s">
        <v>1478</v>
      </c>
      <c r="F309" s="62" t="s">
        <v>1481</v>
      </c>
      <c r="G309" s="63" t="s">
        <v>1157</v>
      </c>
      <c r="H309" s="61" t="s">
        <v>1482</v>
      </c>
    </row>
    <row r="310" spans="1:12">
      <c r="A310" s="63" t="str">
        <f t="shared" si="4"/>
        <v>CP-7-6</v>
      </c>
      <c r="B310" s="63">
        <v>309</v>
      </c>
      <c r="C310" s="63" t="s">
        <v>106</v>
      </c>
      <c r="D310" s="63">
        <v>6</v>
      </c>
      <c r="E310" s="61" t="s">
        <v>1478</v>
      </c>
      <c r="F310" s="62" t="s">
        <v>1483</v>
      </c>
    </row>
    <row r="311" spans="1:12">
      <c r="A311" s="63" t="str">
        <f t="shared" si="4"/>
        <v>CP-8-0</v>
      </c>
      <c r="B311" s="63">
        <v>310</v>
      </c>
      <c r="C311" s="63" t="s">
        <v>356</v>
      </c>
      <c r="D311" s="63">
        <v>0</v>
      </c>
      <c r="E311" s="61" t="s">
        <v>357</v>
      </c>
      <c r="F311" s="62" t="s">
        <v>609</v>
      </c>
      <c r="K311" s="63" t="s">
        <v>1157</v>
      </c>
      <c r="L311" s="63" t="s">
        <v>1157</v>
      </c>
    </row>
    <row r="312" spans="1:12">
      <c r="A312" s="63" t="str">
        <f t="shared" si="4"/>
        <v>CP-8-1</v>
      </c>
      <c r="B312" s="63">
        <v>311</v>
      </c>
      <c r="C312" s="63" t="s">
        <v>356</v>
      </c>
      <c r="D312" s="63">
        <v>1</v>
      </c>
      <c r="E312" s="61" t="s">
        <v>1484</v>
      </c>
      <c r="F312" s="62" t="s">
        <v>1485</v>
      </c>
      <c r="K312" s="63" t="s">
        <v>1157</v>
      </c>
      <c r="L312" s="63" t="s">
        <v>1157</v>
      </c>
    </row>
    <row r="313" spans="1:12">
      <c r="A313" s="63" t="str">
        <f t="shared" si="4"/>
        <v>CP-8-2</v>
      </c>
      <c r="B313" s="63">
        <v>312</v>
      </c>
      <c r="C313" s="63" t="s">
        <v>356</v>
      </c>
      <c r="D313" s="63">
        <v>2</v>
      </c>
      <c r="E313" s="61" t="s">
        <v>1484</v>
      </c>
      <c r="F313" s="62" t="s">
        <v>1486</v>
      </c>
      <c r="K313" s="63" t="s">
        <v>1157</v>
      </c>
      <c r="L313" s="63" t="s">
        <v>1157</v>
      </c>
    </row>
    <row r="314" spans="1:12">
      <c r="A314" s="63" t="str">
        <f t="shared" si="4"/>
        <v>CP-8-3</v>
      </c>
      <c r="B314" s="63">
        <v>313</v>
      </c>
      <c r="C314" s="63" t="s">
        <v>356</v>
      </c>
      <c r="D314" s="63">
        <v>3</v>
      </c>
      <c r="E314" s="61" t="s">
        <v>1484</v>
      </c>
      <c r="F314" s="62" t="s">
        <v>1487</v>
      </c>
      <c r="L314" s="63" t="s">
        <v>1157</v>
      </c>
    </row>
    <row r="315" spans="1:12">
      <c r="A315" s="63" t="str">
        <f t="shared" si="4"/>
        <v>CP-8-4</v>
      </c>
      <c r="B315" s="63">
        <v>314</v>
      </c>
      <c r="C315" s="63" t="s">
        <v>356</v>
      </c>
      <c r="D315" s="63">
        <v>4</v>
      </c>
      <c r="E315" s="61" t="s">
        <v>1484</v>
      </c>
      <c r="F315" s="62" t="s">
        <v>1488</v>
      </c>
      <c r="L315" s="63" t="s">
        <v>1157</v>
      </c>
    </row>
    <row r="316" spans="1:12">
      <c r="A316" s="63" t="str">
        <f t="shared" si="4"/>
        <v>CP-8-5</v>
      </c>
      <c r="B316" s="63">
        <v>315</v>
      </c>
      <c r="C316" s="63" t="s">
        <v>356</v>
      </c>
      <c r="D316" s="63">
        <v>5</v>
      </c>
      <c r="E316" s="61" t="s">
        <v>1484</v>
      </c>
      <c r="F316" s="62" t="s">
        <v>1489</v>
      </c>
    </row>
    <row r="317" spans="1:12">
      <c r="A317" s="63" t="str">
        <f t="shared" si="4"/>
        <v>CP-9-0</v>
      </c>
      <c r="B317" s="63">
        <v>316</v>
      </c>
      <c r="C317" s="63" t="s">
        <v>111</v>
      </c>
      <c r="D317" s="63">
        <v>0</v>
      </c>
      <c r="E317" s="61" t="s">
        <v>360</v>
      </c>
      <c r="F317" s="62" t="s">
        <v>609</v>
      </c>
      <c r="J317" s="63" t="s">
        <v>1157</v>
      </c>
      <c r="K317" s="63" t="s">
        <v>1157</v>
      </c>
      <c r="L317" s="63" t="s">
        <v>1157</v>
      </c>
    </row>
    <row r="318" spans="1:12">
      <c r="A318" s="63" t="str">
        <f t="shared" si="4"/>
        <v>CP-9-1</v>
      </c>
      <c r="B318" s="63">
        <v>317</v>
      </c>
      <c r="C318" s="63" t="s">
        <v>111</v>
      </c>
      <c r="D318" s="63">
        <v>1</v>
      </c>
      <c r="E318" s="61" t="s">
        <v>1490</v>
      </c>
      <c r="F318" s="62" t="s">
        <v>1491</v>
      </c>
      <c r="K318" s="63" t="s">
        <v>1157</v>
      </c>
      <c r="L318" s="63" t="s">
        <v>1157</v>
      </c>
    </row>
    <row r="319" spans="1:12">
      <c r="A319" s="63" t="str">
        <f t="shared" si="4"/>
        <v>CP-9-2</v>
      </c>
      <c r="B319" s="63">
        <v>318</v>
      </c>
      <c r="C319" s="63" t="s">
        <v>111</v>
      </c>
      <c r="D319" s="63">
        <v>2</v>
      </c>
      <c r="E319" s="61" t="s">
        <v>1490</v>
      </c>
      <c r="F319" s="62" t="s">
        <v>1492</v>
      </c>
      <c r="L319" s="63" t="s">
        <v>1157</v>
      </c>
    </row>
    <row r="320" spans="1:12">
      <c r="A320" s="63" t="str">
        <f t="shared" si="4"/>
        <v>CP-9-3</v>
      </c>
      <c r="B320" s="63">
        <v>319</v>
      </c>
      <c r="C320" s="63" t="s">
        <v>111</v>
      </c>
      <c r="D320" s="63">
        <v>3</v>
      </c>
      <c r="E320" s="61" t="s">
        <v>1490</v>
      </c>
      <c r="F320" s="62" t="s">
        <v>1493</v>
      </c>
      <c r="L320" s="63" t="s">
        <v>1157</v>
      </c>
    </row>
    <row r="321" spans="1:12">
      <c r="A321" s="63" t="str">
        <f t="shared" si="4"/>
        <v>CP-9-4</v>
      </c>
      <c r="B321" s="63">
        <v>320</v>
      </c>
      <c r="C321" s="63" t="s">
        <v>111</v>
      </c>
      <c r="D321" s="63">
        <v>4</v>
      </c>
      <c r="E321" s="61" t="s">
        <v>1490</v>
      </c>
      <c r="F321" s="62" t="s">
        <v>1494</v>
      </c>
      <c r="G321" s="63" t="s">
        <v>1157</v>
      </c>
      <c r="H321" s="61" t="s">
        <v>1495</v>
      </c>
    </row>
    <row r="322" spans="1:12">
      <c r="A322" s="63" t="str">
        <f t="shared" ref="A322:A385" si="5">CONCATENATE(C322,"-",D322)</f>
        <v>CP-9-5</v>
      </c>
      <c r="B322" s="63">
        <v>321</v>
      </c>
      <c r="C322" s="63" t="s">
        <v>111</v>
      </c>
      <c r="D322" s="63">
        <v>5</v>
      </c>
      <c r="E322" s="61" t="s">
        <v>1490</v>
      </c>
      <c r="F322" s="62" t="s">
        <v>1496</v>
      </c>
      <c r="L322" s="63" t="s">
        <v>1157</v>
      </c>
    </row>
    <row r="323" spans="1:12">
      <c r="A323" s="63" t="str">
        <f t="shared" si="5"/>
        <v>CP-9-6</v>
      </c>
      <c r="B323" s="63">
        <v>322</v>
      </c>
      <c r="C323" s="63" t="s">
        <v>111</v>
      </c>
      <c r="D323" s="63">
        <v>6</v>
      </c>
      <c r="E323" s="61" t="s">
        <v>1490</v>
      </c>
      <c r="F323" s="62" t="s">
        <v>1497</v>
      </c>
    </row>
    <row r="324" spans="1:12">
      <c r="A324" s="63" t="str">
        <f t="shared" si="5"/>
        <v>CP-9-7</v>
      </c>
      <c r="B324" s="63">
        <v>323</v>
      </c>
      <c r="C324" s="63" t="s">
        <v>111</v>
      </c>
      <c r="D324" s="63">
        <v>7</v>
      </c>
      <c r="E324" s="61" t="s">
        <v>1490</v>
      </c>
      <c r="F324" s="62" t="s">
        <v>1175</v>
      </c>
    </row>
    <row r="325" spans="1:12">
      <c r="A325" s="63" t="str">
        <f t="shared" si="5"/>
        <v>CP-10-0</v>
      </c>
      <c r="B325" s="63">
        <v>324</v>
      </c>
      <c r="C325" s="63" t="s">
        <v>114</v>
      </c>
      <c r="D325" s="63">
        <v>0</v>
      </c>
      <c r="E325" s="61" t="s">
        <v>363</v>
      </c>
      <c r="F325" s="62" t="s">
        <v>609</v>
      </c>
      <c r="J325" s="63" t="s">
        <v>1157</v>
      </c>
      <c r="K325" s="63" t="s">
        <v>1157</v>
      </c>
      <c r="L325" s="63" t="s">
        <v>1157</v>
      </c>
    </row>
    <row r="326" spans="1:12">
      <c r="A326" s="63" t="str">
        <f t="shared" si="5"/>
        <v>CP-10-1</v>
      </c>
      <c r="B326" s="63">
        <v>325</v>
      </c>
      <c r="C326" s="63" t="s">
        <v>114</v>
      </c>
      <c r="D326" s="63">
        <v>1</v>
      </c>
      <c r="E326" s="61" t="s">
        <v>1498</v>
      </c>
      <c r="F326" s="62" t="s">
        <v>1499</v>
      </c>
      <c r="G326" s="63" t="s">
        <v>1157</v>
      </c>
      <c r="H326" s="61" t="s">
        <v>1500</v>
      </c>
    </row>
    <row r="327" spans="1:12">
      <c r="A327" s="63" t="str">
        <f t="shared" si="5"/>
        <v>CP-10-2</v>
      </c>
      <c r="B327" s="63">
        <v>326</v>
      </c>
      <c r="C327" s="63" t="s">
        <v>114</v>
      </c>
      <c r="D327" s="63">
        <v>2</v>
      </c>
      <c r="E327" s="61" t="s">
        <v>1498</v>
      </c>
      <c r="F327" s="62" t="s">
        <v>1501</v>
      </c>
      <c r="K327" s="63" t="s">
        <v>1157</v>
      </c>
      <c r="L327" s="63" t="s">
        <v>1157</v>
      </c>
    </row>
    <row r="328" spans="1:12">
      <c r="A328" s="63" t="str">
        <f t="shared" si="5"/>
        <v>CP-10-3</v>
      </c>
      <c r="B328" s="63">
        <v>327</v>
      </c>
      <c r="C328" s="63" t="s">
        <v>114</v>
      </c>
      <c r="D328" s="63">
        <v>3</v>
      </c>
      <c r="E328" s="61" t="s">
        <v>1498</v>
      </c>
      <c r="F328" s="62" t="s">
        <v>1502</v>
      </c>
      <c r="G328" s="63" t="s">
        <v>1157</v>
      </c>
      <c r="H328" s="61" t="s">
        <v>1503</v>
      </c>
    </row>
    <row r="329" spans="1:12">
      <c r="A329" s="63" t="str">
        <f t="shared" si="5"/>
        <v>CP-10-4</v>
      </c>
      <c r="B329" s="63">
        <v>328</v>
      </c>
      <c r="C329" s="63" t="s">
        <v>114</v>
      </c>
      <c r="D329" s="63">
        <v>4</v>
      </c>
      <c r="E329" s="61" t="s">
        <v>1498</v>
      </c>
      <c r="F329" s="62" t="s">
        <v>1504</v>
      </c>
      <c r="L329" s="63" t="s">
        <v>1157</v>
      </c>
    </row>
    <row r="330" spans="1:12">
      <c r="A330" s="63" t="str">
        <f t="shared" si="5"/>
        <v>CP-10-5</v>
      </c>
      <c r="B330" s="63">
        <v>329</v>
      </c>
      <c r="C330" s="63" t="s">
        <v>114</v>
      </c>
      <c r="D330" s="63">
        <v>5</v>
      </c>
      <c r="E330" s="61" t="s">
        <v>1498</v>
      </c>
      <c r="F330" s="62" t="s">
        <v>1505</v>
      </c>
      <c r="G330" s="63" t="s">
        <v>1157</v>
      </c>
      <c r="H330" s="61" t="s">
        <v>1506</v>
      </c>
    </row>
    <row r="331" spans="1:12">
      <c r="A331" s="63" t="str">
        <f t="shared" si="5"/>
        <v>CP-10-6</v>
      </c>
      <c r="B331" s="63">
        <v>330</v>
      </c>
      <c r="C331" s="63" t="s">
        <v>114</v>
      </c>
      <c r="D331" s="63">
        <v>6</v>
      </c>
      <c r="E331" s="61" t="s">
        <v>1498</v>
      </c>
      <c r="F331" s="62" t="s">
        <v>1507</v>
      </c>
    </row>
    <row r="332" spans="1:12">
      <c r="A332" s="63" t="str">
        <f t="shared" si="5"/>
        <v>CP-11-0</v>
      </c>
      <c r="B332" s="63">
        <v>331</v>
      </c>
      <c r="C332" s="63" t="s">
        <v>1508</v>
      </c>
      <c r="D332" s="63">
        <v>0</v>
      </c>
      <c r="E332" s="61" t="s">
        <v>1509</v>
      </c>
      <c r="F332" s="62" t="s">
        <v>609</v>
      </c>
    </row>
    <row r="333" spans="1:12">
      <c r="A333" s="63" t="str">
        <f t="shared" si="5"/>
        <v>CP-12-0</v>
      </c>
      <c r="B333" s="63">
        <v>332</v>
      </c>
      <c r="C333" s="63" t="s">
        <v>1510</v>
      </c>
      <c r="D333" s="63">
        <v>0</v>
      </c>
      <c r="E333" s="61" t="s">
        <v>1511</v>
      </c>
      <c r="F333" s="62" t="s">
        <v>609</v>
      </c>
      <c r="I333" s="63" t="s">
        <v>1157</v>
      </c>
    </row>
    <row r="334" spans="1:12">
      <c r="A334" s="63" t="str">
        <f t="shared" si="5"/>
        <v>CP-13-0</v>
      </c>
      <c r="B334" s="63">
        <v>333</v>
      </c>
      <c r="C334" s="63" t="s">
        <v>1512</v>
      </c>
      <c r="D334" s="63">
        <v>0</v>
      </c>
      <c r="E334" s="61" t="s">
        <v>1513</v>
      </c>
      <c r="F334" s="62" t="s">
        <v>609</v>
      </c>
    </row>
    <row r="335" spans="1:12">
      <c r="A335" s="63" t="str">
        <f t="shared" si="5"/>
        <v>IA-1-0</v>
      </c>
      <c r="B335" s="63">
        <v>334</v>
      </c>
      <c r="C335" s="63" t="s">
        <v>366</v>
      </c>
      <c r="D335" s="63">
        <v>0</v>
      </c>
      <c r="E335" s="61" t="s">
        <v>367</v>
      </c>
      <c r="F335" s="62" t="s">
        <v>609</v>
      </c>
      <c r="I335" s="63" t="s">
        <v>1157</v>
      </c>
      <c r="J335" s="63" t="s">
        <v>1157</v>
      </c>
      <c r="K335" s="63" t="s">
        <v>1157</v>
      </c>
      <c r="L335" s="63" t="s">
        <v>1157</v>
      </c>
    </row>
    <row r="336" spans="1:12">
      <c r="A336" s="63" t="str">
        <f t="shared" si="5"/>
        <v>IA-2-0</v>
      </c>
      <c r="B336" s="63">
        <v>335</v>
      </c>
      <c r="C336" s="63" t="s">
        <v>116</v>
      </c>
      <c r="D336" s="63">
        <v>0</v>
      </c>
      <c r="E336" s="61" t="s">
        <v>368</v>
      </c>
      <c r="F336" s="62" t="s">
        <v>609</v>
      </c>
      <c r="J336" s="63" t="s">
        <v>1157</v>
      </c>
      <c r="K336" s="63" t="s">
        <v>1157</v>
      </c>
      <c r="L336" s="63" t="s">
        <v>1157</v>
      </c>
    </row>
    <row r="337" spans="1:12">
      <c r="A337" s="63" t="str">
        <f t="shared" si="5"/>
        <v>IA-2-1</v>
      </c>
      <c r="B337" s="63">
        <v>336</v>
      </c>
      <c r="C337" s="63" t="s">
        <v>116</v>
      </c>
      <c r="D337" s="63">
        <v>1</v>
      </c>
      <c r="E337" s="61" t="s">
        <v>1514</v>
      </c>
      <c r="F337" s="62" t="s">
        <v>1515</v>
      </c>
      <c r="J337" s="63" t="s">
        <v>1157</v>
      </c>
      <c r="K337" s="63" t="s">
        <v>1157</v>
      </c>
      <c r="L337" s="63" t="s">
        <v>1157</v>
      </c>
    </row>
    <row r="338" spans="1:12">
      <c r="A338" s="63" t="str">
        <f t="shared" si="5"/>
        <v>IA-2-2</v>
      </c>
      <c r="B338" s="63">
        <v>337</v>
      </c>
      <c r="C338" s="63" t="s">
        <v>116</v>
      </c>
      <c r="D338" s="63">
        <v>2</v>
      </c>
      <c r="E338" s="61" t="s">
        <v>1514</v>
      </c>
      <c r="F338" s="62" t="s">
        <v>1516</v>
      </c>
      <c r="K338" s="63" t="s">
        <v>1157</v>
      </c>
      <c r="L338" s="63" t="s">
        <v>1157</v>
      </c>
    </row>
    <row r="339" spans="1:12">
      <c r="A339" s="63" t="str">
        <f t="shared" si="5"/>
        <v>IA-2-3</v>
      </c>
      <c r="B339" s="63">
        <v>338</v>
      </c>
      <c r="C339" s="63" t="s">
        <v>116</v>
      </c>
      <c r="D339" s="63">
        <v>3</v>
      </c>
      <c r="E339" s="61" t="s">
        <v>1514</v>
      </c>
      <c r="F339" s="62" t="s">
        <v>1517</v>
      </c>
      <c r="K339" s="63" t="s">
        <v>1157</v>
      </c>
      <c r="L339" s="63" t="s">
        <v>1157</v>
      </c>
    </row>
    <row r="340" spans="1:12">
      <c r="A340" s="63" t="str">
        <f t="shared" si="5"/>
        <v>IA-2-4</v>
      </c>
      <c r="B340" s="63">
        <v>339</v>
      </c>
      <c r="C340" s="63" t="s">
        <v>116</v>
      </c>
      <c r="D340" s="63">
        <v>4</v>
      </c>
      <c r="E340" s="61" t="s">
        <v>1514</v>
      </c>
      <c r="F340" s="62" t="s">
        <v>1518</v>
      </c>
      <c r="L340" s="63" t="s">
        <v>1157</v>
      </c>
    </row>
    <row r="341" spans="1:12">
      <c r="A341" s="63" t="str">
        <f t="shared" si="5"/>
        <v>IA-2-5</v>
      </c>
      <c r="B341" s="63">
        <v>340</v>
      </c>
      <c r="C341" s="63" t="s">
        <v>116</v>
      </c>
      <c r="D341" s="63">
        <v>5</v>
      </c>
      <c r="E341" s="61" t="s">
        <v>1514</v>
      </c>
      <c r="F341" s="62" t="s">
        <v>1519</v>
      </c>
    </row>
    <row r="342" spans="1:12">
      <c r="A342" s="63" t="str">
        <f t="shared" si="5"/>
        <v>IA-2-6</v>
      </c>
      <c r="B342" s="63">
        <v>341</v>
      </c>
      <c r="C342" s="63" t="s">
        <v>116</v>
      </c>
      <c r="D342" s="63">
        <v>6</v>
      </c>
      <c r="E342" s="61" t="s">
        <v>1514</v>
      </c>
      <c r="F342" s="62" t="s">
        <v>1520</v>
      </c>
    </row>
    <row r="343" spans="1:12">
      <c r="A343" s="63" t="str">
        <f t="shared" si="5"/>
        <v>IA-2-7</v>
      </c>
      <c r="B343" s="63">
        <v>342</v>
      </c>
      <c r="C343" s="63" t="s">
        <v>116</v>
      </c>
      <c r="D343" s="63">
        <v>7</v>
      </c>
      <c r="E343" s="61" t="s">
        <v>1514</v>
      </c>
      <c r="F343" s="62" t="s">
        <v>1521</v>
      </c>
    </row>
    <row r="344" spans="1:12">
      <c r="A344" s="63" t="str">
        <f t="shared" si="5"/>
        <v>IA-2-8</v>
      </c>
      <c r="B344" s="63">
        <v>343</v>
      </c>
      <c r="C344" s="63" t="s">
        <v>116</v>
      </c>
      <c r="D344" s="63">
        <v>8</v>
      </c>
      <c r="E344" s="61" t="s">
        <v>1514</v>
      </c>
      <c r="F344" s="62" t="s">
        <v>1522</v>
      </c>
      <c r="K344" s="63" t="s">
        <v>1157</v>
      </c>
      <c r="L344" s="63" t="s">
        <v>1157</v>
      </c>
    </row>
    <row r="345" spans="1:12">
      <c r="A345" s="63" t="str">
        <f t="shared" si="5"/>
        <v>IA-2-9</v>
      </c>
      <c r="B345" s="63">
        <v>344</v>
      </c>
      <c r="C345" s="63" t="s">
        <v>116</v>
      </c>
      <c r="D345" s="63">
        <v>9</v>
      </c>
      <c r="E345" s="61" t="s">
        <v>1514</v>
      </c>
      <c r="F345" s="62" t="s">
        <v>1523</v>
      </c>
      <c r="L345" s="63" t="s">
        <v>1157</v>
      </c>
    </row>
    <row r="346" spans="1:12">
      <c r="A346" s="63" t="str">
        <f t="shared" si="5"/>
        <v>IA-2-10</v>
      </c>
      <c r="B346" s="63">
        <v>345</v>
      </c>
      <c r="C346" s="63" t="s">
        <v>116</v>
      </c>
      <c r="D346" s="63">
        <v>10</v>
      </c>
      <c r="E346" s="61" t="s">
        <v>1514</v>
      </c>
      <c r="F346" s="62" t="s">
        <v>1524</v>
      </c>
    </row>
    <row r="347" spans="1:12">
      <c r="A347" s="63" t="str">
        <f t="shared" si="5"/>
        <v>IA-2-11</v>
      </c>
      <c r="B347" s="63">
        <v>346</v>
      </c>
      <c r="C347" s="63" t="s">
        <v>116</v>
      </c>
      <c r="D347" s="63">
        <v>11</v>
      </c>
      <c r="E347" s="61" t="s">
        <v>1514</v>
      </c>
      <c r="F347" s="62" t="s">
        <v>1525</v>
      </c>
      <c r="K347" s="63" t="s">
        <v>1157</v>
      </c>
      <c r="L347" s="63" t="s">
        <v>1157</v>
      </c>
    </row>
    <row r="348" spans="1:12">
      <c r="A348" s="63" t="str">
        <f t="shared" si="5"/>
        <v>IA-2-12</v>
      </c>
      <c r="B348" s="63">
        <v>347</v>
      </c>
      <c r="C348" s="63" t="s">
        <v>116</v>
      </c>
      <c r="D348" s="63">
        <v>12</v>
      </c>
      <c r="E348" s="61" t="s">
        <v>1514</v>
      </c>
      <c r="F348" s="62" t="s">
        <v>1526</v>
      </c>
      <c r="J348" s="63" t="s">
        <v>1157</v>
      </c>
      <c r="K348" s="63" t="s">
        <v>1157</v>
      </c>
      <c r="L348" s="63" t="s">
        <v>1157</v>
      </c>
    </row>
    <row r="349" spans="1:12">
      <c r="A349" s="63" t="str">
        <f t="shared" si="5"/>
        <v>IA-2-13</v>
      </c>
      <c r="B349" s="63">
        <v>348</v>
      </c>
      <c r="C349" s="63" t="s">
        <v>116</v>
      </c>
      <c r="D349" s="63">
        <v>13</v>
      </c>
      <c r="E349" s="61" t="s">
        <v>1527</v>
      </c>
      <c r="F349" s="62" t="s">
        <v>1528</v>
      </c>
    </row>
    <row r="350" spans="1:12">
      <c r="A350" s="63" t="str">
        <f t="shared" si="5"/>
        <v>IA-3-0</v>
      </c>
      <c r="B350" s="63">
        <v>349</v>
      </c>
      <c r="C350" s="63" t="s">
        <v>119</v>
      </c>
      <c r="D350" s="63">
        <v>0</v>
      </c>
      <c r="E350" s="61" t="s">
        <v>372</v>
      </c>
      <c r="F350" s="62" t="s">
        <v>609</v>
      </c>
      <c r="K350" s="63" t="s">
        <v>1157</v>
      </c>
      <c r="L350" s="63" t="s">
        <v>1157</v>
      </c>
    </row>
    <row r="351" spans="1:12">
      <c r="A351" s="63" t="str">
        <f t="shared" si="5"/>
        <v>IA-3-1</v>
      </c>
      <c r="B351" s="63">
        <v>350</v>
      </c>
      <c r="C351" s="63" t="s">
        <v>119</v>
      </c>
      <c r="D351" s="63">
        <v>1</v>
      </c>
      <c r="E351" s="61" t="s">
        <v>1529</v>
      </c>
      <c r="F351" s="62" t="s">
        <v>1530</v>
      </c>
    </row>
    <row r="352" spans="1:12">
      <c r="A352" s="63" t="str">
        <f t="shared" si="5"/>
        <v>IA-3-2</v>
      </c>
      <c r="B352" s="63">
        <v>351</v>
      </c>
      <c r="C352" s="63" t="s">
        <v>119</v>
      </c>
      <c r="D352" s="63">
        <v>2</v>
      </c>
      <c r="E352" s="61" t="s">
        <v>1529</v>
      </c>
      <c r="F352" s="62" t="s">
        <v>1531</v>
      </c>
      <c r="G352" s="63" t="s">
        <v>1157</v>
      </c>
      <c r="H352" s="61" t="s">
        <v>1532</v>
      </c>
    </row>
    <row r="353" spans="1:12">
      <c r="A353" s="63" t="str">
        <f t="shared" si="5"/>
        <v>IA-3-3</v>
      </c>
      <c r="B353" s="63">
        <v>352</v>
      </c>
      <c r="C353" s="63" t="s">
        <v>119</v>
      </c>
      <c r="D353" s="63">
        <v>3</v>
      </c>
      <c r="E353" s="61" t="s">
        <v>1529</v>
      </c>
      <c r="F353" s="62" t="s">
        <v>1533</v>
      </c>
    </row>
    <row r="354" spans="1:12">
      <c r="A354" s="63" t="str">
        <f t="shared" si="5"/>
        <v>IA-3-4</v>
      </c>
      <c r="B354" s="63">
        <v>353</v>
      </c>
      <c r="C354" s="63" t="s">
        <v>119</v>
      </c>
      <c r="D354" s="63">
        <v>4</v>
      </c>
      <c r="E354" s="61" t="s">
        <v>1529</v>
      </c>
      <c r="F354" s="62" t="s">
        <v>1534</v>
      </c>
    </row>
    <row r="355" spans="1:12">
      <c r="A355" s="63" t="str">
        <f t="shared" si="5"/>
        <v>IA-4-0</v>
      </c>
      <c r="B355" s="63">
        <v>354</v>
      </c>
      <c r="C355" s="63" t="s">
        <v>121</v>
      </c>
      <c r="D355" s="63">
        <v>0</v>
      </c>
      <c r="E355" s="61" t="s">
        <v>373</v>
      </c>
      <c r="F355" s="62" t="s">
        <v>609</v>
      </c>
      <c r="J355" s="63" t="s">
        <v>1157</v>
      </c>
      <c r="K355" s="63" t="s">
        <v>1157</v>
      </c>
      <c r="L355" s="63" t="s">
        <v>1157</v>
      </c>
    </row>
    <row r="356" spans="1:12">
      <c r="A356" s="63" t="str">
        <f t="shared" si="5"/>
        <v>IA-4-1</v>
      </c>
      <c r="B356" s="63">
        <v>355</v>
      </c>
      <c r="C356" s="63" t="s">
        <v>121</v>
      </c>
      <c r="D356" s="63">
        <v>1</v>
      </c>
      <c r="E356" s="61" t="s">
        <v>1535</v>
      </c>
      <c r="F356" s="62" t="s">
        <v>1536</v>
      </c>
    </row>
    <row r="357" spans="1:12">
      <c r="A357" s="63" t="str">
        <f t="shared" si="5"/>
        <v>IA-4-2</v>
      </c>
      <c r="B357" s="63">
        <v>356</v>
      </c>
      <c r="C357" s="63" t="s">
        <v>121</v>
      </c>
      <c r="D357" s="63">
        <v>2</v>
      </c>
      <c r="E357" s="61" t="s">
        <v>1535</v>
      </c>
      <c r="F357" s="62" t="s">
        <v>1537</v>
      </c>
    </row>
    <row r="358" spans="1:12">
      <c r="A358" s="63" t="str">
        <f t="shared" si="5"/>
        <v>IA-4-3</v>
      </c>
      <c r="B358" s="63">
        <v>357</v>
      </c>
      <c r="C358" s="63" t="s">
        <v>121</v>
      </c>
      <c r="D358" s="63">
        <v>3</v>
      </c>
      <c r="E358" s="61" t="s">
        <v>1535</v>
      </c>
      <c r="F358" s="62" t="s">
        <v>1538</v>
      </c>
    </row>
    <row r="359" spans="1:12">
      <c r="A359" s="63" t="str">
        <f t="shared" si="5"/>
        <v>IA-4-4</v>
      </c>
      <c r="B359" s="63">
        <v>358</v>
      </c>
      <c r="C359" s="63" t="s">
        <v>121</v>
      </c>
      <c r="D359" s="63">
        <v>4</v>
      </c>
      <c r="E359" s="61" t="s">
        <v>1535</v>
      </c>
      <c r="F359" s="62" t="s">
        <v>1539</v>
      </c>
    </row>
    <row r="360" spans="1:12">
      <c r="A360" s="63" t="str">
        <f t="shared" si="5"/>
        <v>IA-4-5</v>
      </c>
      <c r="B360" s="63">
        <v>359</v>
      </c>
      <c r="C360" s="63" t="s">
        <v>121</v>
      </c>
      <c r="D360" s="63">
        <v>5</v>
      </c>
      <c r="E360" s="61" t="s">
        <v>1535</v>
      </c>
      <c r="F360" s="62" t="s">
        <v>1540</v>
      </c>
    </row>
    <row r="361" spans="1:12">
      <c r="A361" s="63" t="str">
        <f t="shared" si="5"/>
        <v>IA-4-6</v>
      </c>
      <c r="B361" s="63">
        <v>360</v>
      </c>
      <c r="C361" s="63" t="s">
        <v>121</v>
      </c>
      <c r="D361" s="63">
        <v>6</v>
      </c>
      <c r="E361" s="61" t="s">
        <v>1535</v>
      </c>
      <c r="F361" s="62" t="s">
        <v>1541</v>
      </c>
    </row>
    <row r="362" spans="1:12">
      <c r="A362" s="63" t="str">
        <f t="shared" si="5"/>
        <v>IA-4-7</v>
      </c>
      <c r="B362" s="63">
        <v>361</v>
      </c>
      <c r="C362" s="63" t="s">
        <v>121</v>
      </c>
      <c r="D362" s="63">
        <v>7</v>
      </c>
      <c r="E362" s="61" t="s">
        <v>1535</v>
      </c>
      <c r="F362" s="62" t="s">
        <v>1542</v>
      </c>
    </row>
    <row r="363" spans="1:12">
      <c r="A363" s="63" t="str">
        <f t="shared" si="5"/>
        <v>IA-5-0</v>
      </c>
      <c r="B363" s="63">
        <v>362</v>
      </c>
      <c r="C363" s="63" t="s">
        <v>122</v>
      </c>
      <c r="D363" s="63">
        <v>0</v>
      </c>
      <c r="E363" s="61" t="s">
        <v>374</v>
      </c>
      <c r="F363" s="62" t="s">
        <v>609</v>
      </c>
      <c r="J363" s="63" t="s">
        <v>1157</v>
      </c>
      <c r="K363" s="63" t="s">
        <v>1157</v>
      </c>
      <c r="L363" s="63" t="s">
        <v>1157</v>
      </c>
    </row>
    <row r="364" spans="1:12">
      <c r="A364" s="63" t="str">
        <f t="shared" si="5"/>
        <v>IA-5-1</v>
      </c>
      <c r="B364" s="63">
        <v>363</v>
      </c>
      <c r="C364" s="63" t="s">
        <v>122</v>
      </c>
      <c r="D364" s="63">
        <v>1</v>
      </c>
      <c r="E364" s="61" t="s">
        <v>1543</v>
      </c>
      <c r="F364" s="62" t="s">
        <v>1544</v>
      </c>
      <c r="J364" s="63" t="s">
        <v>1157</v>
      </c>
      <c r="K364" s="63" t="s">
        <v>1157</v>
      </c>
      <c r="L364" s="63" t="s">
        <v>1157</v>
      </c>
    </row>
    <row r="365" spans="1:12">
      <c r="A365" s="63" t="str">
        <f t="shared" si="5"/>
        <v>IA-5-2</v>
      </c>
      <c r="B365" s="63">
        <v>364</v>
      </c>
      <c r="C365" s="63" t="s">
        <v>122</v>
      </c>
      <c r="D365" s="63">
        <v>2</v>
      </c>
      <c r="E365" s="61" t="s">
        <v>1543</v>
      </c>
      <c r="F365" s="62" t="s">
        <v>1545</v>
      </c>
      <c r="K365" s="63" t="s">
        <v>1157</v>
      </c>
      <c r="L365" s="63" t="s">
        <v>1157</v>
      </c>
    </row>
    <row r="366" spans="1:12">
      <c r="A366" s="63" t="str">
        <f t="shared" si="5"/>
        <v>IA-5-3</v>
      </c>
      <c r="B366" s="63">
        <v>365</v>
      </c>
      <c r="C366" s="63" t="s">
        <v>122</v>
      </c>
      <c r="D366" s="63">
        <v>3</v>
      </c>
      <c r="E366" s="61" t="s">
        <v>1543</v>
      </c>
      <c r="F366" s="62" t="s">
        <v>1546</v>
      </c>
      <c r="K366" s="63" t="s">
        <v>1157</v>
      </c>
      <c r="L366" s="63" t="s">
        <v>1157</v>
      </c>
    </row>
    <row r="367" spans="1:12">
      <c r="A367" s="63" t="str">
        <f t="shared" si="5"/>
        <v>IA-5-4</v>
      </c>
      <c r="B367" s="63">
        <v>366</v>
      </c>
      <c r="C367" s="63" t="s">
        <v>122</v>
      </c>
      <c r="D367" s="63">
        <v>4</v>
      </c>
      <c r="E367" s="61" t="s">
        <v>1543</v>
      </c>
      <c r="F367" s="62" t="s">
        <v>1547</v>
      </c>
    </row>
    <row r="368" spans="1:12">
      <c r="A368" s="63" t="str">
        <f t="shared" si="5"/>
        <v>IA-5-5</v>
      </c>
      <c r="B368" s="63">
        <v>367</v>
      </c>
      <c r="C368" s="63" t="s">
        <v>122</v>
      </c>
      <c r="D368" s="63">
        <v>5</v>
      </c>
      <c r="E368" s="61" t="s">
        <v>1543</v>
      </c>
      <c r="F368" s="62" t="s">
        <v>1548</v>
      </c>
    </row>
    <row r="369" spans="1:12">
      <c r="A369" s="63" t="str">
        <f t="shared" si="5"/>
        <v>IA-5-6</v>
      </c>
      <c r="B369" s="63">
        <v>368</v>
      </c>
      <c r="C369" s="63" t="s">
        <v>122</v>
      </c>
      <c r="D369" s="63">
        <v>6</v>
      </c>
      <c r="E369" s="61" t="s">
        <v>1543</v>
      </c>
      <c r="F369" s="62" t="s">
        <v>1549</v>
      </c>
    </row>
    <row r="370" spans="1:12">
      <c r="A370" s="63" t="str">
        <f t="shared" si="5"/>
        <v>IA-5-7</v>
      </c>
      <c r="B370" s="63">
        <v>369</v>
      </c>
      <c r="C370" s="63" t="s">
        <v>122</v>
      </c>
      <c r="D370" s="63">
        <v>7</v>
      </c>
      <c r="E370" s="61" t="s">
        <v>1543</v>
      </c>
      <c r="F370" s="62" t="s">
        <v>1550</v>
      </c>
    </row>
    <row r="371" spans="1:12">
      <c r="A371" s="63" t="str">
        <f t="shared" si="5"/>
        <v>IA-5-8</v>
      </c>
      <c r="B371" s="63">
        <v>370</v>
      </c>
      <c r="C371" s="63" t="s">
        <v>122</v>
      </c>
      <c r="D371" s="63">
        <v>8</v>
      </c>
      <c r="E371" s="61" t="s">
        <v>1543</v>
      </c>
      <c r="F371" s="62" t="s">
        <v>1551</v>
      </c>
    </row>
    <row r="372" spans="1:12">
      <c r="A372" s="63" t="str">
        <f t="shared" si="5"/>
        <v>IA-5-9</v>
      </c>
      <c r="B372" s="63">
        <v>371</v>
      </c>
      <c r="C372" s="63" t="s">
        <v>122</v>
      </c>
      <c r="D372" s="63">
        <v>9</v>
      </c>
      <c r="E372" s="61" t="s">
        <v>1543</v>
      </c>
      <c r="F372" s="62" t="s">
        <v>1552</v>
      </c>
    </row>
    <row r="373" spans="1:12">
      <c r="A373" s="63" t="str">
        <f t="shared" si="5"/>
        <v>IA-5-10</v>
      </c>
      <c r="B373" s="63">
        <v>372</v>
      </c>
      <c r="C373" s="63" t="s">
        <v>122</v>
      </c>
      <c r="D373" s="63">
        <v>10</v>
      </c>
      <c r="E373" s="61" t="s">
        <v>1543</v>
      </c>
      <c r="F373" s="62" t="s">
        <v>1553</v>
      </c>
    </row>
    <row r="374" spans="1:12">
      <c r="A374" s="63" t="str">
        <f t="shared" si="5"/>
        <v>IA-5-11</v>
      </c>
      <c r="B374" s="63">
        <v>373</v>
      </c>
      <c r="C374" s="63" t="s">
        <v>122</v>
      </c>
      <c r="D374" s="63">
        <v>11</v>
      </c>
      <c r="E374" s="61" t="s">
        <v>1543</v>
      </c>
      <c r="F374" s="62" t="s">
        <v>1554</v>
      </c>
      <c r="J374" s="63" t="s">
        <v>1157</v>
      </c>
      <c r="K374" s="63" t="s">
        <v>1157</v>
      </c>
      <c r="L374" s="63" t="s">
        <v>1157</v>
      </c>
    </row>
    <row r="375" spans="1:12">
      <c r="A375" s="63" t="str">
        <f t="shared" si="5"/>
        <v>IA-5-12</v>
      </c>
      <c r="B375" s="63">
        <v>374</v>
      </c>
      <c r="C375" s="63" t="s">
        <v>122</v>
      </c>
      <c r="D375" s="63">
        <v>12</v>
      </c>
      <c r="E375" s="61" t="s">
        <v>1543</v>
      </c>
      <c r="F375" s="62" t="s">
        <v>1555</v>
      </c>
    </row>
    <row r="376" spans="1:12">
      <c r="A376" s="63" t="str">
        <f t="shared" si="5"/>
        <v>IA-5-13</v>
      </c>
      <c r="B376" s="63">
        <v>375</v>
      </c>
      <c r="C376" s="63" t="s">
        <v>122</v>
      </c>
      <c r="D376" s="63">
        <v>13</v>
      </c>
      <c r="E376" s="61" t="s">
        <v>1543</v>
      </c>
      <c r="F376" s="62" t="s">
        <v>1556</v>
      </c>
    </row>
    <row r="377" spans="1:12">
      <c r="A377" s="63" t="str">
        <f t="shared" si="5"/>
        <v>IA-5-14</v>
      </c>
      <c r="B377" s="63">
        <v>376</v>
      </c>
      <c r="C377" s="63" t="s">
        <v>122</v>
      </c>
      <c r="D377" s="63">
        <v>14</v>
      </c>
      <c r="E377" s="61" t="s">
        <v>1543</v>
      </c>
      <c r="F377" s="62" t="s">
        <v>1557</v>
      </c>
    </row>
    <row r="378" spans="1:12">
      <c r="A378" s="63" t="str">
        <f t="shared" si="5"/>
        <v>IA-5-15</v>
      </c>
      <c r="B378" s="63">
        <v>377</v>
      </c>
      <c r="C378" s="63" t="s">
        <v>122</v>
      </c>
      <c r="D378" s="63">
        <v>15</v>
      </c>
      <c r="E378" s="61" t="s">
        <v>1543</v>
      </c>
      <c r="F378" s="62" t="s">
        <v>1558</v>
      </c>
    </row>
    <row r="379" spans="1:12">
      <c r="A379" s="63" t="str">
        <f t="shared" si="5"/>
        <v>IA-6-0</v>
      </c>
      <c r="B379" s="63">
        <v>378</v>
      </c>
      <c r="C379" s="63" t="s">
        <v>123</v>
      </c>
      <c r="D379" s="63">
        <v>0</v>
      </c>
      <c r="E379" s="61" t="s">
        <v>377</v>
      </c>
      <c r="F379" s="62" t="s">
        <v>609</v>
      </c>
      <c r="J379" s="63" t="s">
        <v>1157</v>
      </c>
      <c r="K379" s="63" t="s">
        <v>1157</v>
      </c>
      <c r="L379" s="63" t="s">
        <v>1157</v>
      </c>
    </row>
    <row r="380" spans="1:12">
      <c r="A380" s="63" t="str">
        <f t="shared" si="5"/>
        <v>IA-7-0</v>
      </c>
      <c r="B380" s="63">
        <v>379</v>
      </c>
      <c r="C380" s="63" t="s">
        <v>378</v>
      </c>
      <c r="D380" s="63">
        <v>0</v>
      </c>
      <c r="E380" s="61" t="s">
        <v>379</v>
      </c>
      <c r="F380" s="62" t="s">
        <v>609</v>
      </c>
      <c r="J380" s="63" t="s">
        <v>1157</v>
      </c>
      <c r="K380" s="63" t="s">
        <v>1157</v>
      </c>
      <c r="L380" s="63" t="s">
        <v>1157</v>
      </c>
    </row>
    <row r="381" spans="1:12">
      <c r="A381" s="63" t="str">
        <f t="shared" si="5"/>
        <v>IA-8-0</v>
      </c>
      <c r="B381" s="63">
        <v>380</v>
      </c>
      <c r="C381" s="63" t="s">
        <v>26</v>
      </c>
      <c r="D381" s="63">
        <v>0</v>
      </c>
      <c r="E381" s="61" t="s">
        <v>380</v>
      </c>
      <c r="J381" s="63" t="s">
        <v>1157</v>
      </c>
      <c r="K381" s="63" t="s">
        <v>1157</v>
      </c>
      <c r="L381" s="63" t="s">
        <v>1157</v>
      </c>
    </row>
    <row r="382" spans="1:12">
      <c r="A382" s="63" t="str">
        <f t="shared" si="5"/>
        <v>IA-8-1</v>
      </c>
      <c r="B382" s="63">
        <v>381</v>
      </c>
      <c r="C382" s="63" t="s">
        <v>26</v>
      </c>
      <c r="D382" s="63">
        <v>1</v>
      </c>
      <c r="E382" s="61" t="s">
        <v>1559</v>
      </c>
      <c r="F382" s="62" t="s">
        <v>1560</v>
      </c>
      <c r="J382" s="63" t="s">
        <v>1157</v>
      </c>
      <c r="K382" s="63" t="s">
        <v>1157</v>
      </c>
      <c r="L382" s="63" t="s">
        <v>1157</v>
      </c>
    </row>
    <row r="383" spans="1:12">
      <c r="A383" s="63" t="str">
        <f t="shared" si="5"/>
        <v>IA-8-2</v>
      </c>
      <c r="B383" s="63">
        <v>382</v>
      </c>
      <c r="C383" s="63" t="s">
        <v>26</v>
      </c>
      <c r="D383" s="63">
        <v>2</v>
      </c>
      <c r="E383" s="61" t="s">
        <v>1559</v>
      </c>
      <c r="F383" s="62" t="s">
        <v>1561</v>
      </c>
      <c r="J383" s="63" t="s">
        <v>1157</v>
      </c>
      <c r="K383" s="63" t="s">
        <v>1157</v>
      </c>
      <c r="L383" s="63" t="s">
        <v>1157</v>
      </c>
    </row>
    <row r="384" spans="1:12">
      <c r="A384" s="63" t="str">
        <f t="shared" si="5"/>
        <v>IA-8-3</v>
      </c>
      <c r="B384" s="63">
        <v>383</v>
      </c>
      <c r="C384" s="63" t="s">
        <v>26</v>
      </c>
      <c r="D384" s="63">
        <v>3</v>
      </c>
      <c r="E384" s="61" t="s">
        <v>1559</v>
      </c>
      <c r="F384" s="62" t="s">
        <v>1562</v>
      </c>
      <c r="J384" s="63" t="s">
        <v>1157</v>
      </c>
      <c r="K384" s="63" t="s">
        <v>1157</v>
      </c>
      <c r="L384" s="63" t="s">
        <v>1157</v>
      </c>
    </row>
    <row r="385" spans="1:12">
      <c r="A385" s="63" t="str">
        <f t="shared" si="5"/>
        <v>IA-8-4</v>
      </c>
      <c r="B385" s="63">
        <v>384</v>
      </c>
      <c r="C385" s="63" t="s">
        <v>26</v>
      </c>
      <c r="D385" s="63">
        <v>4</v>
      </c>
      <c r="E385" s="61" t="s">
        <v>1559</v>
      </c>
      <c r="F385" s="62" t="s">
        <v>1563</v>
      </c>
      <c r="J385" s="63" t="s">
        <v>1157</v>
      </c>
      <c r="K385" s="63" t="s">
        <v>1157</v>
      </c>
      <c r="L385" s="63" t="s">
        <v>1157</v>
      </c>
    </row>
    <row r="386" spans="1:12">
      <c r="A386" s="63" t="str">
        <f t="shared" ref="A386:A449" si="6">CONCATENATE(C386,"-",D386)</f>
        <v>IA-8-5</v>
      </c>
      <c r="B386" s="63">
        <v>385</v>
      </c>
      <c r="C386" s="63" t="s">
        <v>26</v>
      </c>
      <c r="D386" s="63">
        <v>5</v>
      </c>
      <c r="E386" s="61" t="s">
        <v>1559</v>
      </c>
      <c r="F386" s="62" t="s">
        <v>1564</v>
      </c>
    </row>
    <row r="387" spans="1:12">
      <c r="A387" s="63" t="str">
        <f t="shared" si="6"/>
        <v>IA-9-0</v>
      </c>
      <c r="B387" s="63">
        <v>386</v>
      </c>
      <c r="C387" s="63" t="s">
        <v>1565</v>
      </c>
      <c r="D387" s="63">
        <v>0</v>
      </c>
      <c r="E387" s="61" t="s">
        <v>1566</v>
      </c>
      <c r="F387" s="62" t="s">
        <v>609</v>
      </c>
    </row>
    <row r="388" spans="1:12">
      <c r="A388" s="63" t="str">
        <f t="shared" si="6"/>
        <v>IA-9-1</v>
      </c>
      <c r="B388" s="63">
        <v>387</v>
      </c>
      <c r="C388" s="63" t="s">
        <v>1565</v>
      </c>
      <c r="D388" s="63">
        <v>1</v>
      </c>
      <c r="E388" s="61" t="s">
        <v>1567</v>
      </c>
      <c r="F388" s="62" t="s">
        <v>1568</v>
      </c>
    </row>
    <row r="389" spans="1:12">
      <c r="A389" s="63" t="str">
        <f t="shared" si="6"/>
        <v>IA-9-2</v>
      </c>
      <c r="B389" s="63">
        <v>388</v>
      </c>
      <c r="C389" s="63" t="s">
        <v>1565</v>
      </c>
      <c r="D389" s="63">
        <v>2</v>
      </c>
      <c r="E389" s="61" t="s">
        <v>1567</v>
      </c>
      <c r="F389" s="62" t="s">
        <v>1569</v>
      </c>
    </row>
    <row r="390" spans="1:12">
      <c r="A390" s="63" t="str">
        <f t="shared" si="6"/>
        <v>IA-10-0</v>
      </c>
      <c r="B390" s="63">
        <v>389</v>
      </c>
      <c r="C390" s="63" t="s">
        <v>1570</v>
      </c>
      <c r="D390" s="63">
        <v>0</v>
      </c>
      <c r="E390" s="61" t="s">
        <v>1571</v>
      </c>
      <c r="F390" s="62" t="s">
        <v>609</v>
      </c>
    </row>
    <row r="391" spans="1:12">
      <c r="A391" s="63" t="str">
        <f t="shared" si="6"/>
        <v>IA-11-0</v>
      </c>
      <c r="B391" s="63">
        <v>390</v>
      </c>
      <c r="C391" s="63" t="s">
        <v>1572</v>
      </c>
      <c r="D391" s="63">
        <v>0</v>
      </c>
      <c r="E391" s="61" t="s">
        <v>1573</v>
      </c>
      <c r="F391" s="62" t="s">
        <v>609</v>
      </c>
    </row>
    <row r="392" spans="1:12">
      <c r="A392" s="63" t="str">
        <f t="shared" si="6"/>
        <v>IR-1-0</v>
      </c>
      <c r="B392" s="63">
        <v>391</v>
      </c>
      <c r="C392" s="63" t="s">
        <v>383</v>
      </c>
      <c r="D392" s="63">
        <v>0</v>
      </c>
      <c r="E392" s="61" t="s">
        <v>384</v>
      </c>
      <c r="F392" s="62" t="s">
        <v>609</v>
      </c>
      <c r="I392" s="63" t="s">
        <v>1157</v>
      </c>
      <c r="J392" s="63" t="s">
        <v>1157</v>
      </c>
      <c r="K392" s="63" t="s">
        <v>1157</v>
      </c>
      <c r="L392" s="63" t="s">
        <v>1157</v>
      </c>
    </row>
    <row r="393" spans="1:12">
      <c r="A393" s="63" t="str">
        <f t="shared" si="6"/>
        <v>IR-2-0</v>
      </c>
      <c r="B393" s="63">
        <v>392</v>
      </c>
      <c r="C393" s="63" t="s">
        <v>385</v>
      </c>
      <c r="D393" s="63">
        <v>0</v>
      </c>
      <c r="E393" s="61" t="s">
        <v>386</v>
      </c>
      <c r="F393" s="62" t="s">
        <v>609</v>
      </c>
      <c r="I393" s="63" t="s">
        <v>1157</v>
      </c>
      <c r="J393" s="63" t="s">
        <v>1157</v>
      </c>
      <c r="K393" s="63" t="s">
        <v>1157</v>
      </c>
      <c r="L393" s="63" t="s">
        <v>1157</v>
      </c>
    </row>
    <row r="394" spans="1:12">
      <c r="A394" s="63" t="str">
        <f t="shared" si="6"/>
        <v>IR-2-1</v>
      </c>
      <c r="B394" s="63">
        <v>393</v>
      </c>
      <c r="C394" s="63" t="s">
        <v>385</v>
      </c>
      <c r="D394" s="63">
        <v>1</v>
      </c>
      <c r="E394" s="61" t="s">
        <v>1574</v>
      </c>
      <c r="F394" s="62" t="s">
        <v>1465</v>
      </c>
      <c r="I394" s="63" t="s">
        <v>1157</v>
      </c>
      <c r="L394" s="63" t="s">
        <v>1157</v>
      </c>
    </row>
    <row r="395" spans="1:12">
      <c r="A395" s="63" t="str">
        <f t="shared" si="6"/>
        <v>IR-2-2</v>
      </c>
      <c r="B395" s="63">
        <v>394</v>
      </c>
      <c r="C395" s="63" t="s">
        <v>385</v>
      </c>
      <c r="D395" s="63">
        <v>2</v>
      </c>
      <c r="E395" s="61" t="s">
        <v>1574</v>
      </c>
      <c r="F395" s="62" t="s">
        <v>1575</v>
      </c>
      <c r="I395" s="63" t="s">
        <v>1157</v>
      </c>
      <c r="L395" s="63" t="s">
        <v>1157</v>
      </c>
    </row>
    <row r="396" spans="1:12">
      <c r="A396" s="63" t="str">
        <f t="shared" si="6"/>
        <v>IR-3-0</v>
      </c>
      <c r="B396" s="63">
        <v>395</v>
      </c>
      <c r="C396" s="63" t="s">
        <v>125</v>
      </c>
      <c r="D396" s="63">
        <v>0</v>
      </c>
      <c r="E396" s="61" t="s">
        <v>388</v>
      </c>
      <c r="F396" s="62" t="s">
        <v>609</v>
      </c>
      <c r="I396" s="63" t="s">
        <v>1157</v>
      </c>
      <c r="K396" s="63" t="s">
        <v>1157</v>
      </c>
      <c r="L396" s="63" t="s">
        <v>1157</v>
      </c>
    </row>
    <row r="397" spans="1:12">
      <c r="A397" s="63" t="str">
        <f t="shared" si="6"/>
        <v>IR-3-1</v>
      </c>
      <c r="B397" s="63">
        <v>396</v>
      </c>
      <c r="C397" s="63" t="s">
        <v>125</v>
      </c>
      <c r="D397" s="63">
        <v>1</v>
      </c>
      <c r="E397" s="61" t="s">
        <v>1576</v>
      </c>
      <c r="F397" s="62" t="s">
        <v>1469</v>
      </c>
      <c r="I397" s="63" t="s">
        <v>1157</v>
      </c>
    </row>
    <row r="398" spans="1:12">
      <c r="A398" s="63" t="str">
        <f t="shared" si="6"/>
        <v>IR-3-2</v>
      </c>
      <c r="B398" s="63">
        <v>397</v>
      </c>
      <c r="C398" s="63" t="s">
        <v>125</v>
      </c>
      <c r="D398" s="63">
        <v>2</v>
      </c>
      <c r="E398" s="61" t="s">
        <v>1576</v>
      </c>
      <c r="F398" s="62" t="s">
        <v>1577</v>
      </c>
      <c r="I398" s="63" t="s">
        <v>1157</v>
      </c>
      <c r="K398" s="63" t="s">
        <v>1157</v>
      </c>
      <c r="L398" s="63" t="s">
        <v>1157</v>
      </c>
    </row>
    <row r="399" spans="1:12">
      <c r="A399" s="63" t="str">
        <f t="shared" si="6"/>
        <v>IR-4-0</v>
      </c>
      <c r="B399" s="63">
        <v>398</v>
      </c>
      <c r="C399" s="63" t="s">
        <v>126</v>
      </c>
      <c r="D399" s="63">
        <v>0</v>
      </c>
      <c r="E399" s="61" t="s">
        <v>390</v>
      </c>
      <c r="F399" s="62" t="s">
        <v>609</v>
      </c>
      <c r="J399" s="63" t="s">
        <v>1157</v>
      </c>
      <c r="K399" s="63" t="s">
        <v>1157</v>
      </c>
      <c r="L399" s="63" t="s">
        <v>1157</v>
      </c>
    </row>
    <row r="400" spans="1:12">
      <c r="A400" s="63" t="str">
        <f t="shared" si="6"/>
        <v>IR-4-1</v>
      </c>
      <c r="B400" s="63">
        <v>399</v>
      </c>
      <c r="C400" s="63" t="s">
        <v>126</v>
      </c>
      <c r="D400" s="63">
        <v>1</v>
      </c>
      <c r="E400" s="61" t="s">
        <v>1578</v>
      </c>
      <c r="F400" s="62" t="s">
        <v>1579</v>
      </c>
      <c r="K400" s="63" t="s">
        <v>1157</v>
      </c>
      <c r="L400" s="63" t="s">
        <v>1157</v>
      </c>
    </row>
    <row r="401" spans="1:12">
      <c r="A401" s="63" t="str">
        <f t="shared" si="6"/>
        <v>IR-4-2</v>
      </c>
      <c r="B401" s="63">
        <v>400</v>
      </c>
      <c r="C401" s="63" t="s">
        <v>126</v>
      </c>
      <c r="D401" s="63">
        <v>2</v>
      </c>
      <c r="E401" s="61" t="s">
        <v>1578</v>
      </c>
      <c r="F401" s="62" t="s">
        <v>1580</v>
      </c>
    </row>
    <row r="402" spans="1:12">
      <c r="A402" s="63" t="str">
        <f t="shared" si="6"/>
        <v>IR-4-3</v>
      </c>
      <c r="B402" s="63">
        <v>401</v>
      </c>
      <c r="C402" s="63" t="s">
        <v>126</v>
      </c>
      <c r="D402" s="63">
        <v>3</v>
      </c>
      <c r="E402" s="61" t="s">
        <v>1578</v>
      </c>
      <c r="F402" s="62" t="s">
        <v>1581</v>
      </c>
    </row>
    <row r="403" spans="1:12">
      <c r="A403" s="63" t="str">
        <f t="shared" si="6"/>
        <v>IR-4-4</v>
      </c>
      <c r="B403" s="63">
        <v>402</v>
      </c>
      <c r="C403" s="63" t="s">
        <v>126</v>
      </c>
      <c r="D403" s="63">
        <v>4</v>
      </c>
      <c r="E403" s="61" t="s">
        <v>1578</v>
      </c>
      <c r="F403" s="62" t="s">
        <v>1582</v>
      </c>
      <c r="L403" s="63" t="s">
        <v>1157</v>
      </c>
    </row>
    <row r="404" spans="1:12">
      <c r="A404" s="63" t="str">
        <f t="shared" si="6"/>
        <v>IR-4-5</v>
      </c>
      <c r="B404" s="63">
        <v>403</v>
      </c>
      <c r="C404" s="63" t="s">
        <v>126</v>
      </c>
      <c r="D404" s="63">
        <v>5</v>
      </c>
      <c r="E404" s="61" t="s">
        <v>1578</v>
      </c>
      <c r="F404" s="62" t="s">
        <v>1583</v>
      </c>
    </row>
    <row r="405" spans="1:12">
      <c r="A405" s="63" t="str">
        <f t="shared" si="6"/>
        <v>IR-4-6</v>
      </c>
      <c r="B405" s="63">
        <v>404</v>
      </c>
      <c r="C405" s="63" t="s">
        <v>126</v>
      </c>
      <c r="D405" s="63">
        <v>6</v>
      </c>
      <c r="E405" s="61" t="s">
        <v>1578</v>
      </c>
      <c r="F405" s="62" t="s">
        <v>1584</v>
      </c>
    </row>
    <row r="406" spans="1:12">
      <c r="A406" s="63" t="str">
        <f t="shared" si="6"/>
        <v>IR-4-7</v>
      </c>
      <c r="B406" s="63">
        <v>405</v>
      </c>
      <c r="C406" s="63" t="s">
        <v>126</v>
      </c>
      <c r="D406" s="63">
        <v>7</v>
      </c>
      <c r="E406" s="61" t="s">
        <v>1578</v>
      </c>
      <c r="F406" s="62" t="s">
        <v>1585</v>
      </c>
    </row>
    <row r="407" spans="1:12">
      <c r="A407" s="63" t="str">
        <f t="shared" si="6"/>
        <v>IR-4-8</v>
      </c>
      <c r="B407" s="63">
        <v>406</v>
      </c>
      <c r="C407" s="63" t="s">
        <v>126</v>
      </c>
      <c r="D407" s="63">
        <v>8</v>
      </c>
      <c r="E407" s="61" t="s">
        <v>1578</v>
      </c>
      <c r="F407" s="62" t="s">
        <v>1586</v>
      </c>
    </row>
    <row r="408" spans="1:12">
      <c r="A408" s="63" t="str">
        <f t="shared" si="6"/>
        <v>IR-4-9</v>
      </c>
      <c r="B408" s="63">
        <v>407</v>
      </c>
      <c r="C408" s="63" t="s">
        <v>126</v>
      </c>
      <c r="D408" s="63">
        <v>9</v>
      </c>
      <c r="E408" s="61" t="s">
        <v>1578</v>
      </c>
      <c r="F408" s="62" t="s">
        <v>1587</v>
      </c>
    </row>
    <row r="409" spans="1:12">
      <c r="A409" s="63" t="str">
        <f t="shared" si="6"/>
        <v>IR-4-10</v>
      </c>
      <c r="B409" s="63">
        <v>408</v>
      </c>
      <c r="C409" s="63" t="s">
        <v>126</v>
      </c>
      <c r="D409" s="63">
        <v>10</v>
      </c>
      <c r="E409" s="61" t="s">
        <v>1578</v>
      </c>
      <c r="F409" s="62" t="s">
        <v>1588</v>
      </c>
    </row>
    <row r="410" spans="1:12">
      <c r="A410" s="63" t="str">
        <f t="shared" si="6"/>
        <v>IR-5-0</v>
      </c>
      <c r="B410" s="63">
        <v>409</v>
      </c>
      <c r="C410" s="63" t="s">
        <v>128</v>
      </c>
      <c r="D410" s="63">
        <v>0</v>
      </c>
      <c r="E410" s="61" t="s">
        <v>393</v>
      </c>
      <c r="F410" s="62" t="s">
        <v>609</v>
      </c>
      <c r="I410" s="63" t="s">
        <v>1157</v>
      </c>
      <c r="J410" s="63" t="s">
        <v>1157</v>
      </c>
      <c r="K410" s="63" t="s">
        <v>1157</v>
      </c>
      <c r="L410" s="63" t="s">
        <v>1157</v>
      </c>
    </row>
    <row r="411" spans="1:12">
      <c r="A411" s="63" t="str">
        <f t="shared" si="6"/>
        <v>IR-5-1</v>
      </c>
      <c r="B411" s="63">
        <v>410</v>
      </c>
      <c r="C411" s="63" t="s">
        <v>128</v>
      </c>
      <c r="D411" s="63">
        <v>1</v>
      </c>
      <c r="E411" s="61" t="s">
        <v>1589</v>
      </c>
      <c r="F411" s="62" t="s">
        <v>1590</v>
      </c>
      <c r="I411" s="63" t="s">
        <v>1157</v>
      </c>
      <c r="L411" s="63" t="s">
        <v>1157</v>
      </c>
    </row>
    <row r="412" spans="1:12">
      <c r="A412" s="63" t="str">
        <f t="shared" si="6"/>
        <v>IR-6-0</v>
      </c>
      <c r="B412" s="63">
        <v>411</v>
      </c>
      <c r="C412" s="63" t="s">
        <v>130</v>
      </c>
      <c r="D412" s="63">
        <v>0</v>
      </c>
      <c r="E412" s="61" t="s">
        <v>395</v>
      </c>
      <c r="F412" s="62" t="s">
        <v>609</v>
      </c>
      <c r="J412" s="63" t="s">
        <v>1157</v>
      </c>
      <c r="K412" s="63" t="s">
        <v>1157</v>
      </c>
      <c r="L412" s="63" t="s">
        <v>1157</v>
      </c>
    </row>
    <row r="413" spans="1:12">
      <c r="A413" s="63" t="str">
        <f t="shared" si="6"/>
        <v>IR-6-1</v>
      </c>
      <c r="B413" s="63">
        <v>412</v>
      </c>
      <c r="C413" s="63" t="s">
        <v>130</v>
      </c>
      <c r="D413" s="63">
        <v>1</v>
      </c>
      <c r="E413" s="61" t="s">
        <v>1591</v>
      </c>
      <c r="F413" s="62" t="s">
        <v>1592</v>
      </c>
      <c r="K413" s="63" t="s">
        <v>1157</v>
      </c>
      <c r="L413" s="63" t="s">
        <v>1157</v>
      </c>
    </row>
    <row r="414" spans="1:12">
      <c r="A414" s="63" t="str">
        <f t="shared" si="6"/>
        <v>IR-6-2</v>
      </c>
      <c r="B414" s="63">
        <v>413</v>
      </c>
      <c r="C414" s="63" t="s">
        <v>130</v>
      </c>
      <c r="D414" s="63">
        <v>2</v>
      </c>
      <c r="E414" s="61" t="s">
        <v>1591</v>
      </c>
      <c r="F414" s="62" t="s">
        <v>1593</v>
      </c>
    </row>
    <row r="415" spans="1:12">
      <c r="A415" s="63" t="str">
        <f t="shared" si="6"/>
        <v>IR-6-3</v>
      </c>
      <c r="B415" s="63">
        <v>414</v>
      </c>
      <c r="C415" s="63" t="s">
        <v>130</v>
      </c>
      <c r="D415" s="63">
        <v>3</v>
      </c>
      <c r="E415" s="61" t="s">
        <v>1591</v>
      </c>
      <c r="F415" s="62" t="s">
        <v>1594</v>
      </c>
    </row>
    <row r="416" spans="1:12">
      <c r="A416" s="63" t="str">
        <f t="shared" si="6"/>
        <v>IR-7-0</v>
      </c>
      <c r="B416" s="63">
        <v>415</v>
      </c>
      <c r="C416" s="63" t="s">
        <v>131</v>
      </c>
      <c r="D416" s="63">
        <v>0</v>
      </c>
      <c r="E416" s="61" t="s">
        <v>397</v>
      </c>
      <c r="F416" s="62" t="s">
        <v>609</v>
      </c>
      <c r="J416" s="63" t="s">
        <v>1157</v>
      </c>
      <c r="K416" s="63" t="s">
        <v>1157</v>
      </c>
      <c r="L416" s="63" t="s">
        <v>1157</v>
      </c>
    </row>
    <row r="417" spans="1:12">
      <c r="A417" s="63" t="str">
        <f t="shared" si="6"/>
        <v>IR-7-1</v>
      </c>
      <c r="B417" s="63">
        <v>416</v>
      </c>
      <c r="C417" s="63" t="s">
        <v>131</v>
      </c>
      <c r="D417" s="63">
        <v>1</v>
      </c>
      <c r="E417" s="61" t="s">
        <v>1595</v>
      </c>
      <c r="F417" s="62" t="s">
        <v>1596</v>
      </c>
      <c r="K417" s="63" t="s">
        <v>1157</v>
      </c>
      <c r="L417" s="63" t="s">
        <v>1157</v>
      </c>
    </row>
    <row r="418" spans="1:12">
      <c r="A418" s="63" t="str">
        <f t="shared" si="6"/>
        <v>IR-7-2</v>
      </c>
      <c r="B418" s="63">
        <v>417</v>
      </c>
      <c r="C418" s="63" t="s">
        <v>131</v>
      </c>
      <c r="D418" s="63">
        <v>2</v>
      </c>
      <c r="E418" s="61" t="s">
        <v>1595</v>
      </c>
      <c r="F418" s="62" t="s">
        <v>1597</v>
      </c>
    </row>
    <row r="419" spans="1:12">
      <c r="A419" s="63" t="str">
        <f t="shared" si="6"/>
        <v>IR-8-0</v>
      </c>
      <c r="B419" s="63">
        <v>418</v>
      </c>
      <c r="C419" s="63" t="s">
        <v>185</v>
      </c>
      <c r="D419" s="63">
        <v>0</v>
      </c>
      <c r="E419" s="61" t="s">
        <v>399</v>
      </c>
      <c r="F419" s="62" t="s">
        <v>609</v>
      </c>
      <c r="J419" s="63" t="s">
        <v>1157</v>
      </c>
      <c r="K419" s="63" t="s">
        <v>1157</v>
      </c>
      <c r="L419" s="63" t="s">
        <v>1157</v>
      </c>
    </row>
    <row r="420" spans="1:12">
      <c r="A420" s="63" t="str">
        <f t="shared" si="6"/>
        <v>IR-9-0</v>
      </c>
      <c r="B420" s="63">
        <v>419</v>
      </c>
      <c r="C420" s="63" t="s">
        <v>1598</v>
      </c>
      <c r="D420" s="63">
        <v>0</v>
      </c>
      <c r="E420" s="61" t="s">
        <v>1599</v>
      </c>
      <c r="F420" s="62" t="s">
        <v>609</v>
      </c>
    </row>
    <row r="421" spans="1:12">
      <c r="A421" s="63" t="str">
        <f t="shared" si="6"/>
        <v>IR-9-1</v>
      </c>
      <c r="B421" s="63">
        <v>420</v>
      </c>
      <c r="C421" s="63" t="s">
        <v>1598</v>
      </c>
      <c r="D421" s="63">
        <v>1</v>
      </c>
      <c r="E421" s="61" t="s">
        <v>1600</v>
      </c>
      <c r="F421" s="62" t="s">
        <v>1601</v>
      </c>
    </row>
    <row r="422" spans="1:12">
      <c r="A422" s="63" t="str">
        <f t="shared" si="6"/>
        <v>IR-9-2</v>
      </c>
      <c r="B422" s="63">
        <v>421</v>
      </c>
      <c r="C422" s="63" t="s">
        <v>1598</v>
      </c>
      <c r="D422" s="63">
        <v>2</v>
      </c>
      <c r="E422" s="61" t="s">
        <v>1600</v>
      </c>
      <c r="F422" s="62" t="s">
        <v>1602</v>
      </c>
    </row>
    <row r="423" spans="1:12">
      <c r="A423" s="63" t="str">
        <f t="shared" si="6"/>
        <v>IR-9-3</v>
      </c>
      <c r="B423" s="63">
        <v>422</v>
      </c>
      <c r="C423" s="63" t="s">
        <v>1598</v>
      </c>
      <c r="D423" s="63">
        <v>3</v>
      </c>
      <c r="E423" s="61" t="s">
        <v>1600</v>
      </c>
      <c r="F423" s="62" t="s">
        <v>1603</v>
      </c>
    </row>
    <row r="424" spans="1:12">
      <c r="A424" s="63" t="str">
        <f t="shared" si="6"/>
        <v>IR-9-4</v>
      </c>
      <c r="B424" s="63">
        <v>423</v>
      </c>
      <c r="C424" s="63" t="s">
        <v>1598</v>
      </c>
      <c r="D424" s="63">
        <v>4</v>
      </c>
      <c r="E424" s="61" t="s">
        <v>1600</v>
      </c>
      <c r="F424" s="62" t="s">
        <v>1604</v>
      </c>
    </row>
    <row r="425" spans="1:12">
      <c r="A425" s="63" t="str">
        <f t="shared" si="6"/>
        <v>IR-10-0</v>
      </c>
      <c r="B425" s="63">
        <v>424</v>
      </c>
      <c r="C425" s="63" t="s">
        <v>1605</v>
      </c>
      <c r="D425" s="63">
        <v>0</v>
      </c>
      <c r="E425" s="61" t="s">
        <v>1606</v>
      </c>
      <c r="F425" s="62" t="s">
        <v>609</v>
      </c>
    </row>
    <row r="426" spans="1:12">
      <c r="A426" s="63" t="str">
        <f t="shared" si="6"/>
        <v>MA-1-0</v>
      </c>
      <c r="B426" s="63">
        <v>425</v>
      </c>
      <c r="C426" s="63" t="s">
        <v>400</v>
      </c>
      <c r="D426" s="63">
        <v>0</v>
      </c>
      <c r="E426" s="61" t="s">
        <v>401</v>
      </c>
      <c r="F426" s="62" t="s">
        <v>609</v>
      </c>
      <c r="I426" s="63" t="s">
        <v>1157</v>
      </c>
      <c r="J426" s="63" t="s">
        <v>1157</v>
      </c>
      <c r="K426" s="63" t="s">
        <v>1157</v>
      </c>
      <c r="L426" s="63" t="s">
        <v>1157</v>
      </c>
    </row>
    <row r="427" spans="1:12">
      <c r="A427" s="63" t="str">
        <f t="shared" si="6"/>
        <v>MA-2-0</v>
      </c>
      <c r="B427" s="63">
        <v>426</v>
      </c>
      <c r="C427" s="63" t="s">
        <v>132</v>
      </c>
      <c r="D427" s="63">
        <v>0</v>
      </c>
      <c r="E427" s="61" t="s">
        <v>402</v>
      </c>
      <c r="F427" s="62" t="s">
        <v>609</v>
      </c>
      <c r="J427" s="63" t="s">
        <v>1157</v>
      </c>
      <c r="K427" s="63" t="s">
        <v>1157</v>
      </c>
      <c r="L427" s="63" t="s">
        <v>1157</v>
      </c>
    </row>
    <row r="428" spans="1:12">
      <c r="A428" s="63" t="str">
        <f t="shared" si="6"/>
        <v>MA-2-1</v>
      </c>
      <c r="B428" s="63">
        <v>427</v>
      </c>
      <c r="C428" s="63" t="s">
        <v>132</v>
      </c>
      <c r="D428" s="63">
        <v>1</v>
      </c>
      <c r="E428" s="61" t="s">
        <v>1607</v>
      </c>
      <c r="F428" s="62" t="s">
        <v>1608</v>
      </c>
      <c r="G428" s="63" t="s">
        <v>1157</v>
      </c>
      <c r="H428" s="61" t="s">
        <v>1609</v>
      </c>
    </row>
    <row r="429" spans="1:12">
      <c r="A429" s="63" t="str">
        <f t="shared" si="6"/>
        <v>MA-2-2</v>
      </c>
      <c r="B429" s="63">
        <v>428</v>
      </c>
      <c r="C429" s="63" t="s">
        <v>132</v>
      </c>
      <c r="D429" s="63">
        <v>2</v>
      </c>
      <c r="E429" s="61" t="s">
        <v>1607</v>
      </c>
      <c r="F429" s="62" t="s">
        <v>1610</v>
      </c>
      <c r="L429" s="63" t="s">
        <v>1157</v>
      </c>
    </row>
    <row r="430" spans="1:12">
      <c r="A430" s="63" t="str">
        <f t="shared" si="6"/>
        <v>MA-3-0</v>
      </c>
      <c r="B430" s="63">
        <v>429</v>
      </c>
      <c r="C430" s="63" t="s">
        <v>134</v>
      </c>
      <c r="D430" s="63">
        <v>0</v>
      </c>
      <c r="E430" s="61" t="s">
        <v>404</v>
      </c>
      <c r="F430" s="62" t="s">
        <v>609</v>
      </c>
      <c r="K430" s="63" t="s">
        <v>1157</v>
      </c>
      <c r="L430" s="63" t="s">
        <v>1157</v>
      </c>
    </row>
    <row r="431" spans="1:12">
      <c r="A431" s="63" t="str">
        <f t="shared" si="6"/>
        <v>MA-3-1</v>
      </c>
      <c r="B431" s="63">
        <v>430</v>
      </c>
      <c r="C431" s="63" t="s">
        <v>134</v>
      </c>
      <c r="D431" s="63">
        <v>1</v>
      </c>
      <c r="E431" s="61" t="s">
        <v>1611</v>
      </c>
      <c r="F431" s="62" t="s">
        <v>1612</v>
      </c>
      <c r="K431" s="63" t="s">
        <v>1157</v>
      </c>
      <c r="L431" s="63" t="s">
        <v>1157</v>
      </c>
    </row>
    <row r="432" spans="1:12">
      <c r="A432" s="63" t="str">
        <f t="shared" si="6"/>
        <v>MA-3-2</v>
      </c>
      <c r="B432" s="63">
        <v>431</v>
      </c>
      <c r="C432" s="63" t="s">
        <v>134</v>
      </c>
      <c r="D432" s="63">
        <v>2</v>
      </c>
      <c r="E432" s="61" t="s">
        <v>1611</v>
      </c>
      <c r="F432" s="62" t="s">
        <v>1613</v>
      </c>
      <c r="K432" s="63" t="s">
        <v>1157</v>
      </c>
      <c r="L432" s="63" t="s">
        <v>1157</v>
      </c>
    </row>
    <row r="433" spans="1:12">
      <c r="A433" s="63" t="str">
        <f t="shared" si="6"/>
        <v>MA-3-3</v>
      </c>
      <c r="B433" s="63">
        <v>432</v>
      </c>
      <c r="C433" s="63" t="s">
        <v>134</v>
      </c>
      <c r="D433" s="63">
        <v>3</v>
      </c>
      <c r="E433" s="61" t="s">
        <v>1611</v>
      </c>
      <c r="F433" s="62" t="s">
        <v>1614</v>
      </c>
      <c r="L433" s="63" t="s">
        <v>1157</v>
      </c>
    </row>
    <row r="434" spans="1:12">
      <c r="A434" s="63" t="str">
        <f t="shared" si="6"/>
        <v>MA-3-4</v>
      </c>
      <c r="B434" s="63">
        <v>433</v>
      </c>
      <c r="C434" s="63" t="s">
        <v>134</v>
      </c>
      <c r="D434" s="63">
        <v>4</v>
      </c>
      <c r="E434" s="61" t="s">
        <v>1611</v>
      </c>
      <c r="F434" s="62" t="s">
        <v>1615</v>
      </c>
    </row>
    <row r="435" spans="1:12">
      <c r="A435" s="63" t="str">
        <f t="shared" si="6"/>
        <v>MA-4-0</v>
      </c>
      <c r="B435" s="63">
        <v>434</v>
      </c>
      <c r="C435" s="63" t="s">
        <v>136</v>
      </c>
      <c r="D435" s="63">
        <v>0</v>
      </c>
      <c r="E435" s="61" t="s">
        <v>407</v>
      </c>
      <c r="F435" s="62" t="s">
        <v>609</v>
      </c>
      <c r="J435" s="63" t="s">
        <v>1157</v>
      </c>
      <c r="K435" s="63" t="s">
        <v>1157</v>
      </c>
      <c r="L435" s="63" t="s">
        <v>1157</v>
      </c>
    </row>
    <row r="436" spans="1:12">
      <c r="A436" s="63" t="str">
        <f t="shared" si="6"/>
        <v>MA-4-1</v>
      </c>
      <c r="B436" s="63">
        <v>435</v>
      </c>
      <c r="C436" s="63" t="s">
        <v>136</v>
      </c>
      <c r="D436" s="63">
        <v>1</v>
      </c>
      <c r="E436" s="61" t="s">
        <v>1616</v>
      </c>
      <c r="F436" s="62" t="s">
        <v>1617</v>
      </c>
    </row>
    <row r="437" spans="1:12">
      <c r="A437" s="63" t="str">
        <f t="shared" si="6"/>
        <v>MA-4-2</v>
      </c>
      <c r="B437" s="63">
        <v>436</v>
      </c>
      <c r="C437" s="63" t="s">
        <v>136</v>
      </c>
      <c r="D437" s="63">
        <v>2</v>
      </c>
      <c r="E437" s="61" t="s">
        <v>1616</v>
      </c>
      <c r="F437" s="62" t="s">
        <v>1618</v>
      </c>
      <c r="K437" s="63" t="s">
        <v>1157</v>
      </c>
      <c r="L437" s="63" t="s">
        <v>1157</v>
      </c>
    </row>
    <row r="438" spans="1:12">
      <c r="A438" s="63" t="str">
        <f t="shared" si="6"/>
        <v>MA-4-3</v>
      </c>
      <c r="B438" s="63">
        <v>437</v>
      </c>
      <c r="C438" s="63" t="s">
        <v>136</v>
      </c>
      <c r="D438" s="63">
        <v>3</v>
      </c>
      <c r="E438" s="61" t="s">
        <v>1616</v>
      </c>
      <c r="F438" s="62" t="s">
        <v>1619</v>
      </c>
      <c r="L438" s="63" t="s">
        <v>1157</v>
      </c>
    </row>
    <row r="439" spans="1:12">
      <c r="A439" s="63" t="str">
        <f t="shared" si="6"/>
        <v>MA-4-4</v>
      </c>
      <c r="B439" s="63">
        <v>438</v>
      </c>
      <c r="C439" s="63" t="s">
        <v>136</v>
      </c>
      <c r="D439" s="63">
        <v>4</v>
      </c>
      <c r="E439" s="61" t="s">
        <v>1616</v>
      </c>
      <c r="F439" s="62" t="s">
        <v>1620</v>
      </c>
    </row>
    <row r="440" spans="1:12">
      <c r="A440" s="63" t="str">
        <f t="shared" si="6"/>
        <v>MA-4-5</v>
      </c>
      <c r="B440" s="63">
        <v>439</v>
      </c>
      <c r="C440" s="63" t="s">
        <v>136</v>
      </c>
      <c r="D440" s="63">
        <v>5</v>
      </c>
      <c r="E440" s="61" t="s">
        <v>1616</v>
      </c>
      <c r="F440" s="62" t="s">
        <v>1621</v>
      </c>
    </row>
    <row r="441" spans="1:12">
      <c r="A441" s="63" t="str">
        <f t="shared" si="6"/>
        <v>MA-4-6</v>
      </c>
      <c r="B441" s="63">
        <v>440</v>
      </c>
      <c r="C441" s="63" t="s">
        <v>136</v>
      </c>
      <c r="D441" s="63">
        <v>6</v>
      </c>
      <c r="E441" s="61" t="s">
        <v>1616</v>
      </c>
      <c r="F441" s="62" t="s">
        <v>1622</v>
      </c>
    </row>
    <row r="442" spans="1:12">
      <c r="A442" s="63" t="str">
        <f t="shared" si="6"/>
        <v>MA-4-7</v>
      </c>
      <c r="B442" s="63">
        <v>441</v>
      </c>
      <c r="C442" s="63" t="s">
        <v>136</v>
      </c>
      <c r="D442" s="63">
        <v>7</v>
      </c>
      <c r="E442" s="61" t="s">
        <v>1616</v>
      </c>
      <c r="F442" s="62" t="s">
        <v>1623</v>
      </c>
    </row>
    <row r="443" spans="1:12">
      <c r="A443" s="63" t="str">
        <f t="shared" si="6"/>
        <v>MA-5-0</v>
      </c>
      <c r="B443" s="63">
        <v>442</v>
      </c>
      <c r="C443" s="63" t="s">
        <v>139</v>
      </c>
      <c r="D443" s="63">
        <v>0</v>
      </c>
      <c r="E443" s="61" t="s">
        <v>410</v>
      </c>
      <c r="F443" s="62" t="s">
        <v>609</v>
      </c>
      <c r="J443" s="63" t="s">
        <v>1157</v>
      </c>
      <c r="K443" s="63" t="s">
        <v>1157</v>
      </c>
      <c r="L443" s="63" t="s">
        <v>1157</v>
      </c>
    </row>
    <row r="444" spans="1:12">
      <c r="A444" s="63" t="str">
        <f t="shared" si="6"/>
        <v>MA-5-1</v>
      </c>
      <c r="B444" s="63">
        <v>443</v>
      </c>
      <c r="C444" s="63" t="s">
        <v>139</v>
      </c>
      <c r="D444" s="63">
        <v>1</v>
      </c>
      <c r="E444" s="61" t="s">
        <v>1624</v>
      </c>
      <c r="F444" s="62" t="s">
        <v>1625</v>
      </c>
      <c r="L444" s="63" t="s">
        <v>1157</v>
      </c>
    </row>
    <row r="445" spans="1:12">
      <c r="A445" s="63" t="str">
        <f t="shared" si="6"/>
        <v>MA-5-2</v>
      </c>
      <c r="B445" s="63">
        <v>444</v>
      </c>
      <c r="C445" s="63" t="s">
        <v>139</v>
      </c>
      <c r="D445" s="63">
        <v>2</v>
      </c>
      <c r="E445" s="61" t="s">
        <v>1624</v>
      </c>
      <c r="F445" s="62" t="s">
        <v>1626</v>
      </c>
    </row>
    <row r="446" spans="1:12">
      <c r="A446" s="63" t="str">
        <f t="shared" si="6"/>
        <v>MA-5-3</v>
      </c>
      <c r="B446" s="63">
        <v>445</v>
      </c>
      <c r="C446" s="63" t="s">
        <v>139</v>
      </c>
      <c r="D446" s="63">
        <v>3</v>
      </c>
      <c r="E446" s="61" t="s">
        <v>1624</v>
      </c>
      <c r="F446" s="62" t="s">
        <v>1627</v>
      </c>
    </row>
    <row r="447" spans="1:12">
      <c r="A447" s="63" t="str">
        <f t="shared" si="6"/>
        <v>MA-5-4</v>
      </c>
      <c r="B447" s="63">
        <v>446</v>
      </c>
      <c r="C447" s="63" t="s">
        <v>139</v>
      </c>
      <c r="D447" s="63">
        <v>4</v>
      </c>
      <c r="E447" s="61" t="s">
        <v>1624</v>
      </c>
      <c r="F447" s="62" t="s">
        <v>1628</v>
      </c>
    </row>
    <row r="448" spans="1:12">
      <c r="A448" s="63" t="str">
        <f t="shared" si="6"/>
        <v>MA-5-5</v>
      </c>
      <c r="B448" s="63">
        <v>447</v>
      </c>
      <c r="C448" s="63" t="s">
        <v>139</v>
      </c>
      <c r="D448" s="63">
        <v>5</v>
      </c>
      <c r="E448" s="61" t="s">
        <v>1624</v>
      </c>
      <c r="F448" s="62" t="s">
        <v>1629</v>
      </c>
    </row>
    <row r="449" spans="1:12">
      <c r="A449" s="63" t="str">
        <f t="shared" si="6"/>
        <v>MA-6-0</v>
      </c>
      <c r="B449" s="63">
        <v>448</v>
      </c>
      <c r="C449" s="63" t="s">
        <v>412</v>
      </c>
      <c r="D449" s="63">
        <v>0</v>
      </c>
      <c r="E449" s="61" t="s">
        <v>413</v>
      </c>
      <c r="F449" s="62" t="s">
        <v>609</v>
      </c>
      <c r="K449" s="63" t="s">
        <v>1157</v>
      </c>
      <c r="L449" s="63" t="s">
        <v>1157</v>
      </c>
    </row>
    <row r="450" spans="1:12">
      <c r="A450" s="63" t="str">
        <f t="shared" ref="A450:A513" si="7">CONCATENATE(C450,"-",D450)</f>
        <v>MA-6-1</v>
      </c>
      <c r="B450" s="63">
        <v>449</v>
      </c>
      <c r="C450" s="63" t="s">
        <v>412</v>
      </c>
      <c r="D450" s="63">
        <v>1</v>
      </c>
      <c r="E450" s="61" t="s">
        <v>1630</v>
      </c>
      <c r="F450" s="62" t="s">
        <v>1631</v>
      </c>
    </row>
    <row r="451" spans="1:12">
      <c r="A451" s="63" t="str">
        <f t="shared" si="7"/>
        <v>MA-6-2</v>
      </c>
      <c r="B451" s="63">
        <v>450</v>
      </c>
      <c r="C451" s="63" t="s">
        <v>412</v>
      </c>
      <c r="D451" s="63">
        <v>2</v>
      </c>
      <c r="E451" s="61" t="s">
        <v>1630</v>
      </c>
      <c r="F451" s="62" t="s">
        <v>1632</v>
      </c>
    </row>
    <row r="452" spans="1:12">
      <c r="A452" s="63" t="str">
        <f t="shared" si="7"/>
        <v>MA-6-3</v>
      </c>
      <c r="B452" s="63">
        <v>451</v>
      </c>
      <c r="C452" s="63" t="s">
        <v>412</v>
      </c>
      <c r="D452" s="63">
        <v>3</v>
      </c>
      <c r="E452" s="61" t="s">
        <v>1630</v>
      </c>
      <c r="F452" s="62" t="s">
        <v>1633</v>
      </c>
    </row>
    <row r="453" spans="1:12">
      <c r="A453" s="63" t="str">
        <f t="shared" si="7"/>
        <v>MP-1-0</v>
      </c>
      <c r="B453" s="63">
        <v>452</v>
      </c>
      <c r="C453" s="63" t="s">
        <v>414</v>
      </c>
      <c r="D453" s="63">
        <v>0</v>
      </c>
      <c r="E453" s="61" t="s">
        <v>415</v>
      </c>
      <c r="F453" s="62" t="s">
        <v>609</v>
      </c>
      <c r="I453" s="63" t="s">
        <v>1157</v>
      </c>
      <c r="J453" s="63" t="s">
        <v>1157</v>
      </c>
      <c r="K453" s="63" t="s">
        <v>1157</v>
      </c>
      <c r="L453" s="63" t="s">
        <v>1157</v>
      </c>
    </row>
    <row r="454" spans="1:12">
      <c r="A454" s="63" t="str">
        <f t="shared" si="7"/>
        <v>MP-2-0</v>
      </c>
      <c r="B454" s="63">
        <v>453</v>
      </c>
      <c r="C454" s="63" t="s">
        <v>145</v>
      </c>
      <c r="D454" s="63">
        <v>0</v>
      </c>
      <c r="E454" s="61" t="s">
        <v>416</v>
      </c>
      <c r="F454" s="62" t="s">
        <v>609</v>
      </c>
      <c r="J454" s="63" t="s">
        <v>1157</v>
      </c>
      <c r="K454" s="63" t="s">
        <v>1157</v>
      </c>
      <c r="L454" s="63" t="s">
        <v>1157</v>
      </c>
    </row>
    <row r="455" spans="1:12">
      <c r="A455" s="63" t="str">
        <f t="shared" si="7"/>
        <v>MP-2-1</v>
      </c>
      <c r="B455" s="63">
        <v>454</v>
      </c>
      <c r="C455" s="63" t="s">
        <v>145</v>
      </c>
      <c r="D455" s="63">
        <v>1</v>
      </c>
      <c r="E455" s="61" t="s">
        <v>1634</v>
      </c>
      <c r="F455" s="62" t="s">
        <v>1635</v>
      </c>
      <c r="G455" s="63" t="s">
        <v>1157</v>
      </c>
      <c r="H455" s="61" t="s">
        <v>1636</v>
      </c>
    </row>
    <row r="456" spans="1:12">
      <c r="A456" s="63" t="str">
        <f t="shared" si="7"/>
        <v>MP-2-2</v>
      </c>
      <c r="B456" s="63">
        <v>455</v>
      </c>
      <c r="C456" s="63" t="s">
        <v>145</v>
      </c>
      <c r="D456" s="63">
        <v>2</v>
      </c>
      <c r="E456" s="61" t="s">
        <v>1634</v>
      </c>
      <c r="F456" s="62" t="s">
        <v>1622</v>
      </c>
      <c r="G456" s="63" t="s">
        <v>1157</v>
      </c>
      <c r="H456" s="61" t="s">
        <v>1637</v>
      </c>
    </row>
    <row r="457" spans="1:12">
      <c r="A457" s="63" t="str">
        <f t="shared" si="7"/>
        <v>MP-3-0</v>
      </c>
      <c r="B457" s="63">
        <v>456</v>
      </c>
      <c r="C457" s="63" t="s">
        <v>417</v>
      </c>
      <c r="D457" s="63">
        <v>0</v>
      </c>
      <c r="E457" s="61" t="s">
        <v>418</v>
      </c>
      <c r="F457" s="62" t="s">
        <v>609</v>
      </c>
      <c r="K457" s="63" t="s">
        <v>1157</v>
      </c>
      <c r="L457" s="63" t="s">
        <v>1157</v>
      </c>
    </row>
    <row r="458" spans="1:12">
      <c r="A458" s="63" t="str">
        <f t="shared" si="7"/>
        <v>MP-4-0</v>
      </c>
      <c r="B458" s="63">
        <v>457</v>
      </c>
      <c r="C458" s="63" t="s">
        <v>142</v>
      </c>
      <c r="D458" s="63">
        <v>0</v>
      </c>
      <c r="E458" s="61" t="s">
        <v>419</v>
      </c>
      <c r="F458" s="62" t="s">
        <v>609</v>
      </c>
      <c r="K458" s="63" t="s">
        <v>1157</v>
      </c>
      <c r="L458" s="63" t="s">
        <v>1157</v>
      </c>
    </row>
    <row r="459" spans="1:12">
      <c r="A459" s="63" t="str">
        <f t="shared" si="7"/>
        <v>MP-4-1</v>
      </c>
      <c r="B459" s="63">
        <v>458</v>
      </c>
      <c r="C459" s="63" t="s">
        <v>142</v>
      </c>
      <c r="D459" s="63">
        <v>1</v>
      </c>
      <c r="E459" s="61" t="s">
        <v>1638</v>
      </c>
      <c r="F459" s="62" t="s">
        <v>1622</v>
      </c>
      <c r="G459" s="63" t="s">
        <v>1157</v>
      </c>
      <c r="H459" s="61" t="s">
        <v>1637</v>
      </c>
    </row>
    <row r="460" spans="1:12">
      <c r="A460" s="63" t="str">
        <f t="shared" si="7"/>
        <v>MP-4-2</v>
      </c>
      <c r="B460" s="63">
        <v>459</v>
      </c>
      <c r="C460" s="63" t="s">
        <v>142</v>
      </c>
      <c r="D460" s="63">
        <v>2</v>
      </c>
      <c r="E460" s="61" t="s">
        <v>1638</v>
      </c>
      <c r="F460" s="62" t="s">
        <v>1635</v>
      </c>
    </row>
    <row r="461" spans="1:12">
      <c r="A461" s="63" t="str">
        <f t="shared" si="7"/>
        <v>MP-5-0</v>
      </c>
      <c r="B461" s="63">
        <v>460</v>
      </c>
      <c r="C461" s="63" t="s">
        <v>144</v>
      </c>
      <c r="D461" s="63">
        <v>0</v>
      </c>
      <c r="E461" s="61" t="s">
        <v>420</v>
      </c>
      <c r="F461" s="62" t="s">
        <v>609</v>
      </c>
      <c r="K461" s="63" t="s">
        <v>1157</v>
      </c>
      <c r="L461" s="63" t="s">
        <v>1157</v>
      </c>
    </row>
    <row r="462" spans="1:12">
      <c r="A462" s="63" t="str">
        <f t="shared" si="7"/>
        <v>MP-5-1</v>
      </c>
      <c r="B462" s="63">
        <v>461</v>
      </c>
      <c r="C462" s="63" t="s">
        <v>144</v>
      </c>
      <c r="D462" s="63">
        <v>1</v>
      </c>
      <c r="E462" s="61" t="s">
        <v>1639</v>
      </c>
      <c r="F462" s="62" t="s">
        <v>1640</v>
      </c>
      <c r="G462" s="63" t="s">
        <v>1157</v>
      </c>
      <c r="H462" s="61" t="s">
        <v>1641</v>
      </c>
    </row>
    <row r="463" spans="1:12">
      <c r="A463" s="63" t="str">
        <f t="shared" si="7"/>
        <v>MP-5-2</v>
      </c>
      <c r="B463" s="63">
        <v>462</v>
      </c>
      <c r="C463" s="63" t="s">
        <v>144</v>
      </c>
      <c r="D463" s="63">
        <v>2</v>
      </c>
      <c r="E463" s="61" t="s">
        <v>1639</v>
      </c>
      <c r="F463" s="62" t="s">
        <v>1642</v>
      </c>
      <c r="G463" s="63" t="s">
        <v>1157</v>
      </c>
      <c r="H463" s="61" t="s">
        <v>1641</v>
      </c>
    </row>
    <row r="464" spans="1:12">
      <c r="A464" s="63" t="str">
        <f t="shared" si="7"/>
        <v>MP-5-3</v>
      </c>
      <c r="B464" s="63">
        <v>463</v>
      </c>
      <c r="C464" s="63" t="s">
        <v>144</v>
      </c>
      <c r="D464" s="63">
        <v>3</v>
      </c>
      <c r="E464" s="61" t="s">
        <v>1639</v>
      </c>
      <c r="F464" s="62" t="s">
        <v>1643</v>
      </c>
    </row>
    <row r="465" spans="1:12">
      <c r="A465" s="63" t="str">
        <f t="shared" si="7"/>
        <v>MP-5-4</v>
      </c>
      <c r="B465" s="63">
        <v>464</v>
      </c>
      <c r="C465" s="63" t="s">
        <v>144</v>
      </c>
      <c r="D465" s="63">
        <v>4</v>
      </c>
      <c r="E465" s="61" t="s">
        <v>1639</v>
      </c>
      <c r="F465" s="62" t="s">
        <v>1622</v>
      </c>
      <c r="K465" s="63" t="s">
        <v>1157</v>
      </c>
      <c r="L465" s="63" t="s">
        <v>1157</v>
      </c>
    </row>
    <row r="466" spans="1:12">
      <c r="A466" s="63" t="str">
        <f t="shared" si="7"/>
        <v>MP-6-0</v>
      </c>
      <c r="B466" s="63">
        <v>465</v>
      </c>
      <c r="C466" s="63" t="s">
        <v>146</v>
      </c>
      <c r="D466" s="63">
        <v>0</v>
      </c>
      <c r="E466" s="61" t="s">
        <v>422</v>
      </c>
      <c r="F466" s="62" t="s">
        <v>609</v>
      </c>
      <c r="J466" s="63" t="s">
        <v>1157</v>
      </c>
      <c r="K466" s="63" t="s">
        <v>1157</v>
      </c>
      <c r="L466" s="63" t="s">
        <v>1157</v>
      </c>
    </row>
    <row r="467" spans="1:12">
      <c r="A467" s="63" t="str">
        <f t="shared" si="7"/>
        <v>MP-6-1</v>
      </c>
      <c r="B467" s="63">
        <v>466</v>
      </c>
      <c r="C467" s="63" t="s">
        <v>146</v>
      </c>
      <c r="D467" s="63">
        <v>1</v>
      </c>
      <c r="E467" s="61" t="s">
        <v>1644</v>
      </c>
      <c r="F467" s="62" t="s">
        <v>1645</v>
      </c>
      <c r="L467" s="63" t="s">
        <v>1157</v>
      </c>
    </row>
    <row r="468" spans="1:12">
      <c r="A468" s="63" t="str">
        <f t="shared" si="7"/>
        <v>MP-6-2</v>
      </c>
      <c r="B468" s="63">
        <v>467</v>
      </c>
      <c r="C468" s="63" t="s">
        <v>146</v>
      </c>
      <c r="D468" s="63">
        <v>2</v>
      </c>
      <c r="E468" s="61" t="s">
        <v>1644</v>
      </c>
      <c r="F468" s="62" t="s">
        <v>1646</v>
      </c>
      <c r="L468" s="63" t="s">
        <v>1157</v>
      </c>
    </row>
    <row r="469" spans="1:12">
      <c r="A469" s="63" t="str">
        <f t="shared" si="7"/>
        <v>MP-6-3</v>
      </c>
      <c r="B469" s="63">
        <v>468</v>
      </c>
      <c r="C469" s="63" t="s">
        <v>146</v>
      </c>
      <c r="D469" s="63">
        <v>3</v>
      </c>
      <c r="E469" s="61" t="s">
        <v>1644</v>
      </c>
      <c r="F469" s="62" t="s">
        <v>1647</v>
      </c>
      <c r="L469" s="63" t="s">
        <v>1157</v>
      </c>
    </row>
    <row r="470" spans="1:12">
      <c r="A470" s="63" t="str">
        <f t="shared" si="7"/>
        <v>MP-6-4</v>
      </c>
      <c r="B470" s="63">
        <v>469</v>
      </c>
      <c r="C470" s="63" t="s">
        <v>146</v>
      </c>
      <c r="D470" s="63">
        <v>4</v>
      </c>
      <c r="E470" s="61" t="s">
        <v>1644</v>
      </c>
      <c r="F470" s="62" t="s">
        <v>1648</v>
      </c>
      <c r="G470" s="63" t="s">
        <v>1157</v>
      </c>
      <c r="H470" s="61" t="s">
        <v>1649</v>
      </c>
    </row>
    <row r="471" spans="1:12">
      <c r="A471" s="63" t="str">
        <f t="shared" si="7"/>
        <v>MP-6-5</v>
      </c>
      <c r="B471" s="63">
        <v>470</v>
      </c>
      <c r="C471" s="63" t="s">
        <v>146</v>
      </c>
      <c r="D471" s="63">
        <v>5</v>
      </c>
      <c r="E471" s="61" t="s">
        <v>1644</v>
      </c>
      <c r="F471" s="62" t="s">
        <v>1650</v>
      </c>
      <c r="G471" s="63" t="s">
        <v>1157</v>
      </c>
      <c r="H471" s="61" t="s">
        <v>1649</v>
      </c>
    </row>
    <row r="472" spans="1:12">
      <c r="A472" s="63" t="str">
        <f t="shared" si="7"/>
        <v>MP-6-6</v>
      </c>
      <c r="B472" s="63">
        <v>471</v>
      </c>
      <c r="C472" s="63" t="s">
        <v>146</v>
      </c>
      <c r="D472" s="63">
        <v>6</v>
      </c>
      <c r="E472" s="61" t="s">
        <v>1644</v>
      </c>
      <c r="F472" s="62" t="s">
        <v>1651</v>
      </c>
      <c r="G472" s="63" t="s">
        <v>1157</v>
      </c>
      <c r="H472" s="61" t="s">
        <v>1649</v>
      </c>
    </row>
    <row r="473" spans="1:12">
      <c r="A473" s="63" t="str">
        <f t="shared" si="7"/>
        <v>MP-6-7</v>
      </c>
      <c r="B473" s="63">
        <v>472</v>
      </c>
      <c r="C473" s="63" t="s">
        <v>146</v>
      </c>
      <c r="D473" s="63">
        <v>7</v>
      </c>
      <c r="E473" s="61" t="s">
        <v>1644</v>
      </c>
      <c r="F473" s="62" t="s">
        <v>1175</v>
      </c>
    </row>
    <row r="474" spans="1:12">
      <c r="A474" s="63" t="str">
        <f t="shared" si="7"/>
        <v>MP-6-8</v>
      </c>
      <c r="B474" s="63">
        <v>473</v>
      </c>
      <c r="C474" s="63" t="s">
        <v>146</v>
      </c>
      <c r="D474" s="63">
        <v>8</v>
      </c>
      <c r="E474" s="61" t="s">
        <v>1644</v>
      </c>
      <c r="F474" s="62" t="s">
        <v>1652</v>
      </c>
    </row>
    <row r="475" spans="1:12">
      <c r="A475" s="63" t="str">
        <f t="shared" si="7"/>
        <v>MP-7-0</v>
      </c>
      <c r="B475" s="63">
        <v>474</v>
      </c>
      <c r="C475" s="63" t="s">
        <v>148</v>
      </c>
      <c r="D475" s="63">
        <v>0</v>
      </c>
      <c r="E475" s="61" t="s">
        <v>424</v>
      </c>
      <c r="F475" s="62" t="s">
        <v>609</v>
      </c>
      <c r="J475" s="63" t="s">
        <v>1157</v>
      </c>
      <c r="K475" s="63" t="s">
        <v>1157</v>
      </c>
      <c r="L475" s="63" t="s">
        <v>1157</v>
      </c>
    </row>
    <row r="476" spans="1:12">
      <c r="A476" s="63" t="str">
        <f t="shared" si="7"/>
        <v>MP-7-1</v>
      </c>
      <c r="B476" s="63">
        <v>475</v>
      </c>
      <c r="C476" s="63" t="s">
        <v>148</v>
      </c>
      <c r="D476" s="63">
        <v>1</v>
      </c>
      <c r="E476" s="61" t="s">
        <v>1653</v>
      </c>
      <c r="F476" s="62" t="s">
        <v>1654</v>
      </c>
      <c r="K476" s="63" t="s">
        <v>1157</v>
      </c>
      <c r="L476" s="63" t="s">
        <v>1157</v>
      </c>
    </row>
    <row r="477" spans="1:12">
      <c r="A477" s="63" t="str">
        <f t="shared" si="7"/>
        <v>MP-7-2</v>
      </c>
      <c r="B477" s="63">
        <v>476</v>
      </c>
      <c r="C477" s="63" t="s">
        <v>148</v>
      </c>
      <c r="D477" s="63">
        <v>2</v>
      </c>
      <c r="E477" s="61" t="s">
        <v>1653</v>
      </c>
      <c r="F477" s="62" t="s">
        <v>1655</v>
      </c>
    </row>
    <row r="478" spans="1:12">
      <c r="A478" s="63" t="str">
        <f t="shared" si="7"/>
        <v>MP-8-0</v>
      </c>
      <c r="B478" s="63">
        <v>477</v>
      </c>
      <c r="C478" s="63" t="s">
        <v>1656</v>
      </c>
      <c r="D478" s="63">
        <v>0</v>
      </c>
      <c r="E478" s="61" t="s">
        <v>1657</v>
      </c>
      <c r="F478" s="62" t="s">
        <v>609</v>
      </c>
    </row>
    <row r="479" spans="1:12">
      <c r="A479" s="63" t="str">
        <f t="shared" si="7"/>
        <v>MP-8-1</v>
      </c>
      <c r="B479" s="63">
        <v>478</v>
      </c>
      <c r="C479" s="63" t="s">
        <v>1656</v>
      </c>
      <c r="D479" s="63">
        <v>1</v>
      </c>
      <c r="E479" s="61" t="s">
        <v>1658</v>
      </c>
      <c r="F479" s="62" t="s">
        <v>1659</v>
      </c>
    </row>
    <row r="480" spans="1:12">
      <c r="A480" s="63" t="str">
        <f t="shared" si="7"/>
        <v>MP-8-2</v>
      </c>
      <c r="B480" s="63">
        <v>479</v>
      </c>
      <c r="C480" s="63" t="s">
        <v>1656</v>
      </c>
      <c r="D480" s="63">
        <v>2</v>
      </c>
      <c r="E480" s="61" t="s">
        <v>1658</v>
      </c>
      <c r="F480" s="62" t="s">
        <v>1646</v>
      </c>
    </row>
    <row r="481" spans="1:12">
      <c r="A481" s="63" t="str">
        <f t="shared" si="7"/>
        <v>MP-8-3</v>
      </c>
      <c r="B481" s="63">
        <v>480</v>
      </c>
      <c r="C481" s="63" t="s">
        <v>1656</v>
      </c>
      <c r="D481" s="63">
        <v>3</v>
      </c>
      <c r="E481" s="61" t="s">
        <v>1658</v>
      </c>
      <c r="F481" s="62" t="s">
        <v>1648</v>
      </c>
    </row>
    <row r="482" spans="1:12">
      <c r="A482" s="63" t="str">
        <f t="shared" si="7"/>
        <v>MP-8-4</v>
      </c>
      <c r="B482" s="63">
        <v>481</v>
      </c>
      <c r="C482" s="63" t="s">
        <v>1656</v>
      </c>
      <c r="D482" s="63">
        <v>4</v>
      </c>
      <c r="E482" s="61" t="s">
        <v>1658</v>
      </c>
      <c r="F482" s="62" t="s">
        <v>1650</v>
      </c>
    </row>
    <row r="483" spans="1:12">
      <c r="A483" s="63" t="str">
        <f t="shared" si="7"/>
        <v>PE-1-0</v>
      </c>
      <c r="B483" s="63">
        <v>482</v>
      </c>
      <c r="C483" s="63" t="s">
        <v>426</v>
      </c>
      <c r="D483" s="63">
        <v>0</v>
      </c>
      <c r="E483" s="61" t="s">
        <v>427</v>
      </c>
      <c r="I483" s="63" t="s">
        <v>1157</v>
      </c>
      <c r="J483" s="63" t="s">
        <v>1157</v>
      </c>
      <c r="K483" s="63" t="s">
        <v>1157</v>
      </c>
      <c r="L483" s="63" t="s">
        <v>1157</v>
      </c>
    </row>
    <row r="484" spans="1:12">
      <c r="A484" s="63" t="str">
        <f t="shared" si="7"/>
        <v>PE-2-0</v>
      </c>
      <c r="B484" s="63">
        <v>483</v>
      </c>
      <c r="C484" s="63" t="s">
        <v>149</v>
      </c>
      <c r="D484" s="63">
        <v>0</v>
      </c>
      <c r="E484" s="61" t="s">
        <v>428</v>
      </c>
      <c r="F484" s="62" t="s">
        <v>609</v>
      </c>
      <c r="J484" s="63" t="s">
        <v>1157</v>
      </c>
      <c r="K484" s="63" t="s">
        <v>1157</v>
      </c>
      <c r="L484" s="63" t="s">
        <v>1157</v>
      </c>
    </row>
    <row r="485" spans="1:12">
      <c r="A485" s="63" t="str">
        <f t="shared" si="7"/>
        <v>PE-2-1</v>
      </c>
      <c r="B485" s="63">
        <v>484</v>
      </c>
      <c r="C485" s="63" t="s">
        <v>149</v>
      </c>
      <c r="D485" s="63">
        <v>1</v>
      </c>
      <c r="E485" s="61" t="s">
        <v>1660</v>
      </c>
      <c r="F485" s="62" t="s">
        <v>1661</v>
      </c>
    </row>
    <row r="486" spans="1:12">
      <c r="A486" s="63" t="str">
        <f t="shared" si="7"/>
        <v>PE-2-2</v>
      </c>
      <c r="B486" s="63">
        <v>485</v>
      </c>
      <c r="C486" s="63" t="s">
        <v>149</v>
      </c>
      <c r="D486" s="63">
        <v>2</v>
      </c>
      <c r="E486" s="61" t="s">
        <v>1660</v>
      </c>
      <c r="F486" s="62" t="s">
        <v>1662</v>
      </c>
    </row>
    <row r="487" spans="1:12">
      <c r="A487" s="63" t="str">
        <f t="shared" si="7"/>
        <v>PE-2-3</v>
      </c>
      <c r="B487" s="63">
        <v>486</v>
      </c>
      <c r="C487" s="63" t="s">
        <v>149</v>
      </c>
      <c r="D487" s="63">
        <v>3</v>
      </c>
      <c r="E487" s="61" t="s">
        <v>1660</v>
      </c>
      <c r="F487" s="62" t="s">
        <v>1663</v>
      </c>
    </row>
    <row r="488" spans="1:12">
      <c r="A488" s="63" t="str">
        <f t="shared" si="7"/>
        <v>PE-3-0</v>
      </c>
      <c r="B488" s="63">
        <v>487</v>
      </c>
      <c r="C488" s="63" t="s">
        <v>153</v>
      </c>
      <c r="D488" s="63">
        <v>0</v>
      </c>
      <c r="E488" s="61" t="s">
        <v>429</v>
      </c>
      <c r="F488" s="62" t="s">
        <v>609</v>
      </c>
      <c r="J488" s="63" t="s">
        <v>1157</v>
      </c>
      <c r="K488" s="63" t="s">
        <v>1157</v>
      </c>
      <c r="L488" s="63" t="s">
        <v>1157</v>
      </c>
    </row>
    <row r="489" spans="1:12">
      <c r="A489" s="63" t="str">
        <f t="shared" si="7"/>
        <v>PE-3-1</v>
      </c>
      <c r="B489" s="63">
        <v>488</v>
      </c>
      <c r="C489" s="63" t="s">
        <v>153</v>
      </c>
      <c r="D489" s="63">
        <v>1</v>
      </c>
      <c r="E489" s="61" t="s">
        <v>1664</v>
      </c>
      <c r="F489" s="62" t="s">
        <v>1665</v>
      </c>
      <c r="L489" s="63" t="s">
        <v>1157</v>
      </c>
    </row>
    <row r="490" spans="1:12">
      <c r="A490" s="63" t="str">
        <f t="shared" si="7"/>
        <v>PE-3-2</v>
      </c>
      <c r="B490" s="63">
        <v>489</v>
      </c>
      <c r="C490" s="63" t="s">
        <v>153</v>
      </c>
      <c r="D490" s="63">
        <v>2</v>
      </c>
      <c r="E490" s="61" t="s">
        <v>1664</v>
      </c>
      <c r="F490" s="62" t="s">
        <v>1666</v>
      </c>
    </row>
    <row r="491" spans="1:12">
      <c r="A491" s="63" t="str">
        <f t="shared" si="7"/>
        <v>PE-3-3</v>
      </c>
      <c r="B491" s="63">
        <v>490</v>
      </c>
      <c r="C491" s="63" t="s">
        <v>153</v>
      </c>
      <c r="D491" s="63">
        <v>3</v>
      </c>
      <c r="E491" s="61" t="s">
        <v>1664</v>
      </c>
      <c r="F491" s="62" t="s">
        <v>1667</v>
      </c>
    </row>
    <row r="492" spans="1:12">
      <c r="A492" s="63" t="str">
        <f t="shared" si="7"/>
        <v>PE-3-4</v>
      </c>
      <c r="B492" s="63">
        <v>491</v>
      </c>
      <c r="C492" s="63" t="s">
        <v>153</v>
      </c>
      <c r="D492" s="63">
        <v>4</v>
      </c>
      <c r="E492" s="61" t="s">
        <v>1664</v>
      </c>
      <c r="F492" s="62" t="s">
        <v>1668</v>
      </c>
    </row>
    <row r="493" spans="1:12">
      <c r="A493" s="63" t="str">
        <f t="shared" si="7"/>
        <v>PE-3-5</v>
      </c>
      <c r="B493" s="63">
        <v>492</v>
      </c>
      <c r="C493" s="63" t="s">
        <v>153</v>
      </c>
      <c r="D493" s="63">
        <v>5</v>
      </c>
      <c r="E493" s="61" t="s">
        <v>1664</v>
      </c>
      <c r="F493" s="62" t="s">
        <v>1669</v>
      </c>
    </row>
    <row r="494" spans="1:12">
      <c r="A494" s="63" t="str">
        <f t="shared" si="7"/>
        <v>PE-3-6</v>
      </c>
      <c r="B494" s="63">
        <v>493</v>
      </c>
      <c r="C494" s="63" t="s">
        <v>153</v>
      </c>
      <c r="D494" s="63">
        <v>6</v>
      </c>
      <c r="E494" s="61" t="s">
        <v>1664</v>
      </c>
      <c r="F494" s="62" t="s">
        <v>1670</v>
      </c>
    </row>
    <row r="495" spans="1:12">
      <c r="A495" s="63" t="str">
        <f t="shared" si="7"/>
        <v>PE-4-0</v>
      </c>
      <c r="B495" s="63">
        <v>494</v>
      </c>
      <c r="C495" s="63" t="s">
        <v>431</v>
      </c>
      <c r="D495" s="63">
        <v>0</v>
      </c>
      <c r="E495" s="61" t="s">
        <v>432</v>
      </c>
      <c r="F495" s="62" t="s">
        <v>609</v>
      </c>
      <c r="K495" s="63" t="s">
        <v>1157</v>
      </c>
      <c r="L495" s="63" t="s">
        <v>1157</v>
      </c>
    </row>
    <row r="496" spans="1:12">
      <c r="A496" s="63" t="str">
        <f t="shared" si="7"/>
        <v>PE-5-0</v>
      </c>
      <c r="B496" s="63">
        <v>495</v>
      </c>
      <c r="C496" s="63" t="s">
        <v>433</v>
      </c>
      <c r="D496" s="63">
        <v>0</v>
      </c>
      <c r="E496" s="61" t="s">
        <v>434</v>
      </c>
      <c r="F496" s="62" t="s">
        <v>609</v>
      </c>
      <c r="K496" s="63" t="s">
        <v>1157</v>
      </c>
      <c r="L496" s="63" t="s">
        <v>1157</v>
      </c>
    </row>
    <row r="497" spans="1:12">
      <c r="A497" s="63" t="str">
        <f t="shared" si="7"/>
        <v>PE-5-1</v>
      </c>
      <c r="B497" s="63">
        <v>496</v>
      </c>
      <c r="C497" s="63" t="s">
        <v>433</v>
      </c>
      <c r="D497" s="63">
        <v>1</v>
      </c>
      <c r="E497" s="61" t="s">
        <v>1671</v>
      </c>
      <c r="F497" s="62" t="s">
        <v>1672</v>
      </c>
    </row>
    <row r="498" spans="1:12">
      <c r="A498" s="63" t="str">
        <f t="shared" si="7"/>
        <v>PE-5-2</v>
      </c>
      <c r="B498" s="63">
        <v>497</v>
      </c>
      <c r="C498" s="63" t="s">
        <v>433</v>
      </c>
      <c r="D498" s="63">
        <v>2</v>
      </c>
      <c r="E498" s="61" t="s">
        <v>1671</v>
      </c>
      <c r="F498" s="62" t="s">
        <v>1673</v>
      </c>
    </row>
    <row r="499" spans="1:12">
      <c r="A499" s="63" t="str">
        <f t="shared" si="7"/>
        <v>PE-5-3</v>
      </c>
      <c r="B499" s="63">
        <v>498</v>
      </c>
      <c r="C499" s="63" t="s">
        <v>433</v>
      </c>
      <c r="D499" s="63">
        <v>3</v>
      </c>
      <c r="E499" s="61" t="s">
        <v>1671</v>
      </c>
      <c r="F499" s="62" t="s">
        <v>1674</v>
      </c>
    </row>
    <row r="500" spans="1:12">
      <c r="A500" s="63" t="str">
        <f t="shared" si="7"/>
        <v>PE-6-0</v>
      </c>
      <c r="B500" s="63">
        <v>499</v>
      </c>
      <c r="C500" s="63" t="s">
        <v>159</v>
      </c>
      <c r="D500" s="63">
        <v>0</v>
      </c>
      <c r="E500" s="61" t="s">
        <v>435</v>
      </c>
      <c r="F500" s="62" t="s">
        <v>609</v>
      </c>
      <c r="I500" s="63" t="s">
        <v>1157</v>
      </c>
      <c r="J500" s="63" t="s">
        <v>1157</v>
      </c>
      <c r="K500" s="63" t="s">
        <v>1157</v>
      </c>
      <c r="L500" s="63" t="s">
        <v>1157</v>
      </c>
    </row>
    <row r="501" spans="1:12">
      <c r="A501" s="63" t="str">
        <f t="shared" si="7"/>
        <v>PE-6-1</v>
      </c>
      <c r="B501" s="63">
        <v>500</v>
      </c>
      <c r="C501" s="63" t="s">
        <v>159</v>
      </c>
      <c r="D501" s="63">
        <v>1</v>
      </c>
      <c r="E501" s="61" t="s">
        <v>1675</v>
      </c>
      <c r="F501" s="62" t="s">
        <v>1676</v>
      </c>
      <c r="I501" s="63" t="s">
        <v>1157</v>
      </c>
      <c r="K501" s="63" t="s">
        <v>1157</v>
      </c>
      <c r="L501" s="63" t="s">
        <v>1157</v>
      </c>
    </row>
    <row r="502" spans="1:12">
      <c r="A502" s="63" t="str">
        <f t="shared" si="7"/>
        <v>PE-6-2</v>
      </c>
      <c r="B502" s="63">
        <v>501</v>
      </c>
      <c r="C502" s="63" t="s">
        <v>159</v>
      </c>
      <c r="D502" s="63">
        <v>2</v>
      </c>
      <c r="E502" s="61" t="s">
        <v>1675</v>
      </c>
      <c r="F502" s="62" t="s">
        <v>1677</v>
      </c>
      <c r="I502" s="63" t="s">
        <v>1157</v>
      </c>
    </row>
    <row r="503" spans="1:12">
      <c r="A503" s="63" t="str">
        <f t="shared" si="7"/>
        <v>PE-6-3</v>
      </c>
      <c r="B503" s="63">
        <v>502</v>
      </c>
      <c r="C503" s="63" t="s">
        <v>159</v>
      </c>
      <c r="D503" s="63">
        <v>3</v>
      </c>
      <c r="E503" s="61" t="s">
        <v>1675</v>
      </c>
      <c r="F503" s="62" t="s">
        <v>1678</v>
      </c>
      <c r="I503" s="63" t="s">
        <v>1157</v>
      </c>
    </row>
    <row r="504" spans="1:12">
      <c r="A504" s="63" t="str">
        <f t="shared" si="7"/>
        <v>PE-6-4</v>
      </c>
      <c r="B504" s="63">
        <v>503</v>
      </c>
      <c r="C504" s="63" t="s">
        <v>159</v>
      </c>
      <c r="D504" s="63">
        <v>4</v>
      </c>
      <c r="E504" s="61" t="s">
        <v>1675</v>
      </c>
      <c r="F504" s="62" t="s">
        <v>1679</v>
      </c>
      <c r="I504" s="63" t="s">
        <v>1157</v>
      </c>
      <c r="L504" s="63" t="s">
        <v>1157</v>
      </c>
    </row>
    <row r="505" spans="1:12">
      <c r="A505" s="63" t="str">
        <f t="shared" si="7"/>
        <v>PE-7-0</v>
      </c>
      <c r="B505" s="63">
        <v>504</v>
      </c>
      <c r="C505" s="63" t="s">
        <v>1680</v>
      </c>
      <c r="D505" s="63">
        <v>0</v>
      </c>
      <c r="E505" s="61" t="s">
        <v>1681</v>
      </c>
      <c r="F505" s="62" t="s">
        <v>609</v>
      </c>
      <c r="G505" s="63" t="s">
        <v>1157</v>
      </c>
      <c r="H505" s="61" t="s">
        <v>1682</v>
      </c>
    </row>
    <row r="506" spans="1:12">
      <c r="A506" s="63" t="str">
        <f t="shared" si="7"/>
        <v>PE-8-0</v>
      </c>
      <c r="B506" s="63">
        <v>505</v>
      </c>
      <c r="C506" s="63" t="s">
        <v>438</v>
      </c>
      <c r="D506" s="63">
        <v>0</v>
      </c>
      <c r="E506" s="61" t="s">
        <v>439</v>
      </c>
      <c r="F506" s="62" t="s">
        <v>609</v>
      </c>
      <c r="I506" s="63" t="s">
        <v>1157</v>
      </c>
      <c r="J506" s="63" t="s">
        <v>1157</v>
      </c>
      <c r="K506" s="63" t="s">
        <v>1157</v>
      </c>
      <c r="L506" s="63" t="s">
        <v>1157</v>
      </c>
    </row>
    <row r="507" spans="1:12">
      <c r="A507" s="63" t="str">
        <f t="shared" si="7"/>
        <v>PE-8-1</v>
      </c>
      <c r="B507" s="63">
        <v>506</v>
      </c>
      <c r="C507" s="63" t="s">
        <v>438</v>
      </c>
      <c r="D507" s="63">
        <v>1</v>
      </c>
      <c r="E507" s="61" t="s">
        <v>1683</v>
      </c>
      <c r="F507" s="62" t="s">
        <v>1684</v>
      </c>
      <c r="L507" s="63" t="s">
        <v>1157</v>
      </c>
    </row>
    <row r="508" spans="1:12">
      <c r="A508" s="63" t="str">
        <f t="shared" si="7"/>
        <v>PE-8-2</v>
      </c>
      <c r="B508" s="63">
        <v>507</v>
      </c>
      <c r="C508" s="63" t="s">
        <v>438</v>
      </c>
      <c r="D508" s="63">
        <v>2</v>
      </c>
      <c r="E508" s="61" t="s">
        <v>1683</v>
      </c>
      <c r="F508" s="62" t="s">
        <v>1685</v>
      </c>
      <c r="G508" s="63" t="s">
        <v>1157</v>
      </c>
      <c r="H508" s="61" t="s">
        <v>1686</v>
      </c>
    </row>
    <row r="509" spans="1:12">
      <c r="A509" s="63" t="str">
        <f t="shared" si="7"/>
        <v>PE-9-0</v>
      </c>
      <c r="B509" s="63">
        <v>508</v>
      </c>
      <c r="C509" s="63" t="s">
        <v>441</v>
      </c>
      <c r="D509" s="63">
        <v>0</v>
      </c>
      <c r="E509" s="61" t="s">
        <v>442</v>
      </c>
      <c r="F509" s="62" t="s">
        <v>609</v>
      </c>
      <c r="K509" s="63" t="s">
        <v>1157</v>
      </c>
      <c r="L509" s="63" t="s">
        <v>1157</v>
      </c>
    </row>
    <row r="510" spans="1:12">
      <c r="A510" s="63" t="str">
        <f t="shared" si="7"/>
        <v>PE-9-1</v>
      </c>
      <c r="B510" s="63">
        <v>509</v>
      </c>
      <c r="C510" s="63" t="s">
        <v>441</v>
      </c>
      <c r="D510" s="63">
        <v>1</v>
      </c>
      <c r="E510" s="61" t="s">
        <v>1687</v>
      </c>
      <c r="F510" s="62" t="s">
        <v>1688</v>
      </c>
    </row>
    <row r="511" spans="1:12">
      <c r="A511" s="63" t="str">
        <f t="shared" si="7"/>
        <v>PE-9-2</v>
      </c>
      <c r="B511" s="63">
        <v>510</v>
      </c>
      <c r="C511" s="63" t="s">
        <v>441</v>
      </c>
      <c r="D511" s="63">
        <v>2</v>
      </c>
      <c r="E511" s="61" t="s">
        <v>1687</v>
      </c>
      <c r="F511" s="62" t="s">
        <v>1689</v>
      </c>
    </row>
    <row r="512" spans="1:12">
      <c r="A512" s="63" t="str">
        <f t="shared" si="7"/>
        <v>PE-10-0</v>
      </c>
      <c r="B512" s="63">
        <v>511</v>
      </c>
      <c r="C512" s="63" t="s">
        <v>443</v>
      </c>
      <c r="D512" s="63">
        <v>0</v>
      </c>
      <c r="E512" s="61" t="s">
        <v>444</v>
      </c>
      <c r="F512" s="62" t="s">
        <v>609</v>
      </c>
      <c r="K512" s="63" t="s">
        <v>1157</v>
      </c>
      <c r="L512" s="63" t="s">
        <v>1157</v>
      </c>
    </row>
    <row r="513" spans="1:12">
      <c r="A513" s="63" t="str">
        <f t="shared" si="7"/>
        <v>PE-10-1</v>
      </c>
      <c r="B513" s="63">
        <v>512</v>
      </c>
      <c r="C513" s="63" t="s">
        <v>443</v>
      </c>
      <c r="D513" s="63">
        <v>1</v>
      </c>
      <c r="E513" s="61" t="s">
        <v>1690</v>
      </c>
      <c r="F513" s="62" t="s">
        <v>1691</v>
      </c>
      <c r="G513" s="63" t="s">
        <v>1157</v>
      </c>
      <c r="H513" s="61" t="s">
        <v>1692</v>
      </c>
    </row>
    <row r="514" spans="1:12">
      <c r="A514" s="63" t="str">
        <f t="shared" ref="A514:A577" si="8">CONCATENATE(C514,"-",D514)</f>
        <v>PE-11-0</v>
      </c>
      <c r="B514" s="63">
        <v>513</v>
      </c>
      <c r="C514" s="63" t="s">
        <v>445</v>
      </c>
      <c r="D514" s="63">
        <v>0</v>
      </c>
      <c r="E514" s="61" t="s">
        <v>446</v>
      </c>
      <c r="F514" s="62" t="s">
        <v>609</v>
      </c>
      <c r="K514" s="63" t="s">
        <v>1157</v>
      </c>
      <c r="L514" s="63" t="s">
        <v>1157</v>
      </c>
    </row>
    <row r="515" spans="1:12">
      <c r="A515" s="63" t="str">
        <f t="shared" si="8"/>
        <v>PE-11-1</v>
      </c>
      <c r="B515" s="63">
        <v>514</v>
      </c>
      <c r="C515" s="63" t="s">
        <v>445</v>
      </c>
      <c r="D515" s="63">
        <v>1</v>
      </c>
      <c r="E515" s="61" t="s">
        <v>1693</v>
      </c>
      <c r="F515" s="62" t="s">
        <v>1694</v>
      </c>
      <c r="L515" s="63" t="s">
        <v>1157</v>
      </c>
    </row>
    <row r="516" spans="1:12">
      <c r="A516" s="63" t="str">
        <f t="shared" si="8"/>
        <v>PE-11-2</v>
      </c>
      <c r="B516" s="63">
        <v>515</v>
      </c>
      <c r="C516" s="63" t="s">
        <v>445</v>
      </c>
      <c r="D516" s="63">
        <v>2</v>
      </c>
      <c r="E516" s="61" t="s">
        <v>1693</v>
      </c>
      <c r="F516" s="62" t="s">
        <v>1695</v>
      </c>
    </row>
    <row r="517" spans="1:12">
      <c r="A517" s="63" t="str">
        <f t="shared" si="8"/>
        <v>PE-12-0</v>
      </c>
      <c r="B517" s="63">
        <v>516</v>
      </c>
      <c r="C517" s="63" t="s">
        <v>101</v>
      </c>
      <c r="D517" s="63">
        <v>0</v>
      </c>
      <c r="E517" s="61" t="s">
        <v>448</v>
      </c>
      <c r="F517" s="62" t="s">
        <v>609</v>
      </c>
      <c r="J517" s="63" t="s">
        <v>1157</v>
      </c>
      <c r="K517" s="63" t="s">
        <v>1157</v>
      </c>
      <c r="L517" s="63" t="s">
        <v>1157</v>
      </c>
    </row>
    <row r="518" spans="1:12">
      <c r="A518" s="63" t="str">
        <f t="shared" si="8"/>
        <v>PE-12-1</v>
      </c>
      <c r="B518" s="63">
        <v>517</v>
      </c>
      <c r="C518" s="63" t="s">
        <v>101</v>
      </c>
      <c r="D518" s="63">
        <v>1</v>
      </c>
      <c r="E518" s="61" t="s">
        <v>1696</v>
      </c>
      <c r="F518" s="62" t="s">
        <v>1697</v>
      </c>
    </row>
    <row r="519" spans="1:12">
      <c r="A519" s="63" t="str">
        <f t="shared" si="8"/>
        <v>PE-13-0</v>
      </c>
      <c r="B519" s="63">
        <v>518</v>
      </c>
      <c r="C519" s="63" t="s">
        <v>449</v>
      </c>
      <c r="D519" s="63">
        <v>0</v>
      </c>
      <c r="E519" s="61" t="s">
        <v>450</v>
      </c>
      <c r="F519" s="62" t="s">
        <v>609</v>
      </c>
      <c r="J519" s="63" t="s">
        <v>1157</v>
      </c>
      <c r="K519" s="63" t="s">
        <v>1157</v>
      </c>
      <c r="L519" s="63" t="s">
        <v>1157</v>
      </c>
    </row>
    <row r="520" spans="1:12">
      <c r="A520" s="63" t="str">
        <f t="shared" si="8"/>
        <v>PE-13-1</v>
      </c>
      <c r="B520" s="63">
        <v>519</v>
      </c>
      <c r="C520" s="63" t="s">
        <v>449</v>
      </c>
      <c r="D520" s="63">
        <v>1</v>
      </c>
      <c r="E520" s="61" t="s">
        <v>1698</v>
      </c>
      <c r="F520" s="62" t="s">
        <v>1699</v>
      </c>
      <c r="L520" s="63" t="s">
        <v>1157</v>
      </c>
    </row>
    <row r="521" spans="1:12">
      <c r="A521" s="63" t="str">
        <f t="shared" si="8"/>
        <v>PE-13-2</v>
      </c>
      <c r="B521" s="63">
        <v>520</v>
      </c>
      <c r="C521" s="63" t="s">
        <v>449</v>
      </c>
      <c r="D521" s="63">
        <v>2</v>
      </c>
      <c r="E521" s="61" t="s">
        <v>1698</v>
      </c>
      <c r="F521" s="62" t="s">
        <v>1700</v>
      </c>
      <c r="L521" s="63" t="s">
        <v>1157</v>
      </c>
    </row>
    <row r="522" spans="1:12">
      <c r="A522" s="63" t="str">
        <f t="shared" si="8"/>
        <v>PE-13-3</v>
      </c>
      <c r="B522" s="63">
        <v>521</v>
      </c>
      <c r="C522" s="63" t="s">
        <v>449</v>
      </c>
      <c r="D522" s="63">
        <v>3</v>
      </c>
      <c r="E522" s="61" t="s">
        <v>1698</v>
      </c>
      <c r="F522" s="62" t="s">
        <v>1701</v>
      </c>
      <c r="K522" s="63" t="s">
        <v>1157</v>
      </c>
      <c r="L522" s="63" t="s">
        <v>1157</v>
      </c>
    </row>
    <row r="523" spans="1:12">
      <c r="A523" s="63" t="str">
        <f t="shared" si="8"/>
        <v>PE-13-4</v>
      </c>
      <c r="B523" s="63">
        <v>522</v>
      </c>
      <c r="C523" s="63" t="s">
        <v>449</v>
      </c>
      <c r="D523" s="63">
        <v>4</v>
      </c>
      <c r="E523" s="61" t="s">
        <v>1698</v>
      </c>
      <c r="F523" s="62" t="s">
        <v>1702</v>
      </c>
    </row>
    <row r="524" spans="1:12">
      <c r="A524" s="63" t="str">
        <f t="shared" si="8"/>
        <v>PE-14-0</v>
      </c>
      <c r="B524" s="63">
        <v>523</v>
      </c>
      <c r="C524" s="63" t="s">
        <v>453</v>
      </c>
      <c r="D524" s="63">
        <v>0</v>
      </c>
      <c r="E524" s="61" t="s">
        <v>454</v>
      </c>
      <c r="F524" s="62" t="s">
        <v>609</v>
      </c>
      <c r="J524" s="63" t="s">
        <v>1157</v>
      </c>
      <c r="K524" s="63" t="s">
        <v>1157</v>
      </c>
      <c r="L524" s="63" t="s">
        <v>1157</v>
      </c>
    </row>
    <row r="525" spans="1:12">
      <c r="A525" s="63" t="str">
        <f t="shared" si="8"/>
        <v>PE-14-1</v>
      </c>
      <c r="B525" s="63">
        <v>524</v>
      </c>
      <c r="C525" s="63" t="s">
        <v>453</v>
      </c>
      <c r="D525" s="63">
        <v>1</v>
      </c>
      <c r="E525" s="61" t="s">
        <v>1703</v>
      </c>
      <c r="F525" s="62" t="s">
        <v>1704</v>
      </c>
    </row>
    <row r="526" spans="1:12">
      <c r="A526" s="63" t="str">
        <f t="shared" si="8"/>
        <v>PE-14-2</v>
      </c>
      <c r="B526" s="63">
        <v>525</v>
      </c>
      <c r="C526" s="63" t="s">
        <v>453</v>
      </c>
      <c r="D526" s="63">
        <v>2</v>
      </c>
      <c r="E526" s="61" t="s">
        <v>1703</v>
      </c>
      <c r="F526" s="62" t="s">
        <v>1705</v>
      </c>
    </row>
    <row r="527" spans="1:12">
      <c r="A527" s="63" t="str">
        <f t="shared" si="8"/>
        <v>PE-15-0</v>
      </c>
      <c r="B527" s="63">
        <v>526</v>
      </c>
      <c r="C527" s="63" t="s">
        <v>455</v>
      </c>
      <c r="D527" s="63">
        <v>0</v>
      </c>
      <c r="E527" s="61" t="s">
        <v>456</v>
      </c>
      <c r="F527" s="62" t="s">
        <v>609</v>
      </c>
      <c r="J527" s="63" t="s">
        <v>1157</v>
      </c>
      <c r="K527" s="63" t="s">
        <v>1157</v>
      </c>
      <c r="L527" s="63" t="s">
        <v>1157</v>
      </c>
    </row>
    <row r="528" spans="1:12">
      <c r="A528" s="63" t="str">
        <f t="shared" si="8"/>
        <v>PE-15-1</v>
      </c>
      <c r="B528" s="63">
        <v>527</v>
      </c>
      <c r="C528" s="63" t="s">
        <v>455</v>
      </c>
      <c r="D528" s="63">
        <v>1</v>
      </c>
      <c r="E528" s="61" t="s">
        <v>1706</v>
      </c>
      <c r="F528" s="62" t="s">
        <v>1707</v>
      </c>
      <c r="L528" s="63" t="s">
        <v>1157</v>
      </c>
    </row>
    <row r="529" spans="1:12">
      <c r="A529" s="63" t="str">
        <f t="shared" si="8"/>
        <v>PE-16-0</v>
      </c>
      <c r="B529" s="63">
        <v>528</v>
      </c>
      <c r="C529" s="63" t="s">
        <v>458</v>
      </c>
      <c r="D529" s="63">
        <v>0</v>
      </c>
      <c r="E529" s="61" t="s">
        <v>459</v>
      </c>
      <c r="F529" s="62" t="s">
        <v>609</v>
      </c>
      <c r="J529" s="63" t="s">
        <v>1157</v>
      </c>
      <c r="K529" s="63" t="s">
        <v>1157</v>
      </c>
      <c r="L529" s="63" t="s">
        <v>1157</v>
      </c>
    </row>
    <row r="530" spans="1:12">
      <c r="A530" s="63" t="str">
        <f t="shared" si="8"/>
        <v>PE-17-0</v>
      </c>
      <c r="B530" s="63">
        <v>529</v>
      </c>
      <c r="C530" s="63" t="s">
        <v>460</v>
      </c>
      <c r="D530" s="63">
        <v>0</v>
      </c>
      <c r="E530" s="61" t="s">
        <v>461</v>
      </c>
      <c r="F530" s="62" t="s">
        <v>609</v>
      </c>
      <c r="K530" s="63" t="s">
        <v>1157</v>
      </c>
      <c r="L530" s="63" t="s">
        <v>1157</v>
      </c>
    </row>
    <row r="531" spans="1:12">
      <c r="A531" s="63" t="str">
        <f t="shared" si="8"/>
        <v>PE-18-0</v>
      </c>
      <c r="B531" s="63">
        <v>530</v>
      </c>
      <c r="C531" s="63" t="s">
        <v>161</v>
      </c>
      <c r="D531" s="63">
        <v>0</v>
      </c>
      <c r="E531" s="61" t="s">
        <v>462</v>
      </c>
      <c r="F531" s="62" t="s">
        <v>609</v>
      </c>
      <c r="L531" s="63" t="s">
        <v>1157</v>
      </c>
    </row>
    <row r="532" spans="1:12">
      <c r="A532" s="63" t="str">
        <f t="shared" si="8"/>
        <v>PE-18-1</v>
      </c>
      <c r="B532" s="63">
        <v>531</v>
      </c>
      <c r="C532" s="63" t="s">
        <v>161</v>
      </c>
      <c r="D532" s="63">
        <v>1</v>
      </c>
      <c r="E532" s="61" t="s">
        <v>1708</v>
      </c>
      <c r="F532" s="62" t="s">
        <v>1709</v>
      </c>
    </row>
    <row r="533" spans="1:12">
      <c r="A533" s="63" t="str">
        <f t="shared" si="8"/>
        <v>PE-19-0</v>
      </c>
      <c r="B533" s="63">
        <v>532</v>
      </c>
      <c r="C533" s="63" t="s">
        <v>38</v>
      </c>
      <c r="D533" s="63">
        <v>0</v>
      </c>
      <c r="E533" s="61" t="s">
        <v>1710</v>
      </c>
      <c r="F533" s="62" t="s">
        <v>609</v>
      </c>
    </row>
    <row r="534" spans="1:12">
      <c r="A534" s="63" t="str">
        <f t="shared" si="8"/>
        <v>PE-19-1</v>
      </c>
      <c r="B534" s="63">
        <v>533</v>
      </c>
      <c r="C534" s="63" t="s">
        <v>38</v>
      </c>
      <c r="D534" s="63">
        <v>1</v>
      </c>
      <c r="E534" s="61" t="s">
        <v>1711</v>
      </c>
      <c r="F534" s="62" t="s">
        <v>1712</v>
      </c>
    </row>
    <row r="535" spans="1:12">
      <c r="A535" s="63" t="str">
        <f t="shared" si="8"/>
        <v>PE-20-0</v>
      </c>
      <c r="B535" s="63">
        <v>534</v>
      </c>
      <c r="C535" s="63" t="s">
        <v>1713</v>
      </c>
      <c r="D535" s="63">
        <v>0</v>
      </c>
      <c r="E535" s="61" t="s">
        <v>1714</v>
      </c>
      <c r="F535" s="62" t="s">
        <v>609</v>
      </c>
    </row>
    <row r="536" spans="1:12">
      <c r="A536" s="63" t="str">
        <f t="shared" si="8"/>
        <v>PL-1-0</v>
      </c>
      <c r="B536" s="63">
        <v>535</v>
      </c>
      <c r="C536" s="63" t="s">
        <v>463</v>
      </c>
      <c r="D536" s="63">
        <v>0</v>
      </c>
      <c r="E536" s="61" t="s">
        <v>464</v>
      </c>
      <c r="F536" s="62" t="s">
        <v>609</v>
      </c>
      <c r="I536" s="63" t="s">
        <v>1157</v>
      </c>
      <c r="J536" s="63" t="s">
        <v>1157</v>
      </c>
      <c r="K536" s="63" t="s">
        <v>1157</v>
      </c>
      <c r="L536" s="63" t="s">
        <v>1157</v>
      </c>
    </row>
    <row r="537" spans="1:12">
      <c r="A537" s="63" t="str">
        <f t="shared" si="8"/>
        <v>PL-2-0</v>
      </c>
      <c r="B537" s="63">
        <v>536</v>
      </c>
      <c r="C537" s="63" t="s">
        <v>163</v>
      </c>
      <c r="D537" s="63">
        <v>0</v>
      </c>
      <c r="E537" s="61" t="s">
        <v>465</v>
      </c>
      <c r="F537" s="62" t="s">
        <v>609</v>
      </c>
      <c r="I537" s="63" t="s">
        <v>1157</v>
      </c>
      <c r="J537" s="63" t="s">
        <v>1157</v>
      </c>
      <c r="K537" s="63" t="s">
        <v>1157</v>
      </c>
      <c r="L537" s="63" t="s">
        <v>1157</v>
      </c>
    </row>
    <row r="538" spans="1:12">
      <c r="A538" s="63" t="str">
        <f t="shared" si="8"/>
        <v>PL-2-1</v>
      </c>
      <c r="B538" s="63">
        <v>537</v>
      </c>
      <c r="C538" s="63" t="s">
        <v>163</v>
      </c>
      <c r="D538" s="63">
        <v>1</v>
      </c>
      <c r="E538" s="61" t="s">
        <v>1715</v>
      </c>
      <c r="F538" s="62" t="s">
        <v>1716</v>
      </c>
      <c r="G538" s="63" t="s">
        <v>1157</v>
      </c>
      <c r="H538" s="61" t="s">
        <v>1717</v>
      </c>
    </row>
    <row r="539" spans="1:12">
      <c r="A539" s="63" t="str">
        <f t="shared" si="8"/>
        <v>PL-2-2</v>
      </c>
      <c r="B539" s="63">
        <v>538</v>
      </c>
      <c r="C539" s="63" t="s">
        <v>163</v>
      </c>
      <c r="D539" s="63">
        <v>2</v>
      </c>
      <c r="E539" s="61" t="s">
        <v>1715</v>
      </c>
      <c r="F539" s="62" t="s">
        <v>1718</v>
      </c>
      <c r="G539" s="63" t="s">
        <v>1157</v>
      </c>
      <c r="H539" s="61" t="s">
        <v>1719</v>
      </c>
    </row>
    <row r="540" spans="1:12">
      <c r="A540" s="63" t="str">
        <f t="shared" si="8"/>
        <v>PL-2-3</v>
      </c>
      <c r="B540" s="63">
        <v>539</v>
      </c>
      <c r="C540" s="63" t="s">
        <v>163</v>
      </c>
      <c r="D540" s="63">
        <v>3</v>
      </c>
      <c r="E540" s="61" t="s">
        <v>1715</v>
      </c>
      <c r="F540" s="62" t="s">
        <v>1720</v>
      </c>
      <c r="I540" s="63" t="s">
        <v>1157</v>
      </c>
      <c r="K540" s="63" t="s">
        <v>1157</v>
      </c>
      <c r="L540" s="63" t="s">
        <v>1157</v>
      </c>
    </row>
    <row r="541" spans="1:12">
      <c r="A541" s="63" t="str">
        <f t="shared" si="8"/>
        <v>PL-3-0</v>
      </c>
      <c r="B541" s="63">
        <v>540</v>
      </c>
      <c r="C541" s="63" t="s">
        <v>1721</v>
      </c>
      <c r="D541" s="63">
        <v>0</v>
      </c>
      <c r="E541" s="61" t="s">
        <v>1722</v>
      </c>
      <c r="F541" s="62" t="s">
        <v>609</v>
      </c>
      <c r="G541" s="63" t="s">
        <v>1157</v>
      </c>
      <c r="H541" s="61" t="s">
        <v>1723</v>
      </c>
    </row>
    <row r="542" spans="1:12">
      <c r="A542" s="63" t="str">
        <f t="shared" si="8"/>
        <v>PL-4-0</v>
      </c>
      <c r="B542" s="63">
        <v>541</v>
      </c>
      <c r="C542" s="63" t="s">
        <v>22</v>
      </c>
      <c r="D542" s="63">
        <v>0</v>
      </c>
      <c r="E542" s="61" t="s">
        <v>467</v>
      </c>
      <c r="F542" s="62" t="s">
        <v>609</v>
      </c>
      <c r="I542" s="63" t="s">
        <v>1157</v>
      </c>
      <c r="J542" s="63" t="s">
        <v>1157</v>
      </c>
      <c r="K542" s="63" t="s">
        <v>1157</v>
      </c>
      <c r="L542" s="63" t="s">
        <v>1157</v>
      </c>
    </row>
    <row r="543" spans="1:12">
      <c r="A543" s="63" t="str">
        <f t="shared" si="8"/>
        <v>PL-4-1</v>
      </c>
      <c r="B543" s="63">
        <v>542</v>
      </c>
      <c r="C543" s="63" t="s">
        <v>22</v>
      </c>
      <c r="D543" s="63">
        <v>1</v>
      </c>
      <c r="E543" s="61" t="s">
        <v>1724</v>
      </c>
      <c r="F543" s="62" t="s">
        <v>1725</v>
      </c>
      <c r="I543" s="63" t="s">
        <v>1157</v>
      </c>
      <c r="K543" s="63" t="s">
        <v>1157</v>
      </c>
      <c r="L543" s="63" t="s">
        <v>1157</v>
      </c>
    </row>
    <row r="544" spans="1:12">
      <c r="A544" s="63" t="str">
        <f t="shared" si="8"/>
        <v>PL-5-0</v>
      </c>
      <c r="B544" s="63">
        <v>543</v>
      </c>
      <c r="C544" s="63" t="s">
        <v>1726</v>
      </c>
      <c r="D544" s="63">
        <v>0</v>
      </c>
      <c r="E544" s="61" t="s">
        <v>1727</v>
      </c>
      <c r="F544" s="62" t="s">
        <v>609</v>
      </c>
      <c r="G544" s="63" t="s">
        <v>1157</v>
      </c>
      <c r="H544" s="61" t="s">
        <v>1728</v>
      </c>
    </row>
    <row r="545" spans="1:12">
      <c r="A545" s="63" t="str">
        <f t="shared" si="8"/>
        <v>PL-6-0</v>
      </c>
      <c r="B545" s="63">
        <v>544</v>
      </c>
      <c r="C545" s="63" t="s">
        <v>1729</v>
      </c>
      <c r="D545" s="63">
        <v>0</v>
      </c>
      <c r="E545" s="61" t="s">
        <v>1730</v>
      </c>
      <c r="F545" s="62" t="s">
        <v>609</v>
      </c>
      <c r="G545" s="63" t="s">
        <v>1157</v>
      </c>
      <c r="H545" s="61" t="s">
        <v>1723</v>
      </c>
    </row>
    <row r="546" spans="1:12">
      <c r="A546" s="63" t="str">
        <f t="shared" si="8"/>
        <v>PL-7-0</v>
      </c>
      <c r="B546" s="63">
        <v>545</v>
      </c>
      <c r="C546" s="63" t="s">
        <v>1731</v>
      </c>
      <c r="D546" s="63">
        <v>0</v>
      </c>
      <c r="E546" s="61" t="s">
        <v>1732</v>
      </c>
      <c r="F546" s="62" t="s">
        <v>609</v>
      </c>
    </row>
    <row r="547" spans="1:12">
      <c r="A547" s="63" t="str">
        <f t="shared" si="8"/>
        <v>PL-8-0</v>
      </c>
      <c r="B547" s="63">
        <v>546</v>
      </c>
      <c r="C547" s="63" t="s">
        <v>165</v>
      </c>
      <c r="D547" s="63">
        <v>0</v>
      </c>
      <c r="E547" s="61" t="s">
        <v>469</v>
      </c>
      <c r="F547" s="62" t="s">
        <v>609</v>
      </c>
      <c r="I547" s="63" t="s">
        <v>1157</v>
      </c>
      <c r="K547" s="63" t="s">
        <v>1157</v>
      </c>
      <c r="L547" s="63" t="s">
        <v>1157</v>
      </c>
    </row>
    <row r="548" spans="1:12">
      <c r="A548" s="63" t="str">
        <f t="shared" si="8"/>
        <v>PL-8-1</v>
      </c>
      <c r="B548" s="63">
        <v>547</v>
      </c>
      <c r="C548" s="63" t="s">
        <v>165</v>
      </c>
      <c r="D548" s="63">
        <v>1</v>
      </c>
      <c r="E548" s="61" t="s">
        <v>1733</v>
      </c>
      <c r="F548" s="62" t="s">
        <v>1734</v>
      </c>
      <c r="I548" s="63" t="s">
        <v>1157</v>
      </c>
    </row>
    <row r="549" spans="1:12">
      <c r="A549" s="63" t="str">
        <f t="shared" si="8"/>
        <v>PL-8-2</v>
      </c>
      <c r="B549" s="63">
        <v>548</v>
      </c>
      <c r="C549" s="63" t="s">
        <v>165</v>
      </c>
      <c r="D549" s="63">
        <v>2</v>
      </c>
      <c r="E549" s="61" t="s">
        <v>1733</v>
      </c>
      <c r="F549" s="62" t="s">
        <v>1735</v>
      </c>
      <c r="I549" s="63" t="s">
        <v>1157</v>
      </c>
    </row>
    <row r="550" spans="1:12">
      <c r="A550" s="63" t="str">
        <f t="shared" si="8"/>
        <v>PL-9-0</v>
      </c>
      <c r="B550" s="63">
        <v>549</v>
      </c>
      <c r="C550" s="63" t="s">
        <v>1736</v>
      </c>
      <c r="D550" s="63">
        <v>0</v>
      </c>
      <c r="E550" s="61" t="s">
        <v>1737</v>
      </c>
      <c r="F550" s="62" t="s">
        <v>609</v>
      </c>
      <c r="I550" s="63" t="s">
        <v>1157</v>
      </c>
    </row>
    <row r="551" spans="1:12">
      <c r="A551" s="63" t="str">
        <f t="shared" si="8"/>
        <v>PS-1-0</v>
      </c>
      <c r="B551" s="63">
        <v>550</v>
      </c>
      <c r="C551" s="63" t="s">
        <v>470</v>
      </c>
      <c r="D551" s="63">
        <v>0</v>
      </c>
      <c r="E551" s="61" t="s">
        <v>471</v>
      </c>
      <c r="F551" s="62" t="s">
        <v>609</v>
      </c>
      <c r="I551" s="63" t="s">
        <v>1157</v>
      </c>
      <c r="J551" s="63" t="s">
        <v>1157</v>
      </c>
      <c r="K551" s="63" t="s">
        <v>1157</v>
      </c>
      <c r="L551" s="63" t="s">
        <v>1157</v>
      </c>
    </row>
    <row r="552" spans="1:12">
      <c r="A552" s="63" t="str">
        <f t="shared" si="8"/>
        <v>PS-2-0</v>
      </c>
      <c r="B552" s="63">
        <v>551</v>
      </c>
      <c r="C552" s="63" t="s">
        <v>154</v>
      </c>
      <c r="D552" s="63">
        <v>0</v>
      </c>
      <c r="E552" s="61" t="s">
        <v>472</v>
      </c>
      <c r="F552" s="62" t="s">
        <v>609</v>
      </c>
      <c r="J552" s="63" t="s">
        <v>1157</v>
      </c>
      <c r="K552" s="63" t="s">
        <v>1157</v>
      </c>
      <c r="L552" s="63" t="s">
        <v>1157</v>
      </c>
    </row>
    <row r="553" spans="1:12">
      <c r="A553" s="63" t="str">
        <f t="shared" si="8"/>
        <v>PS-3-0</v>
      </c>
      <c r="B553" s="63">
        <v>552</v>
      </c>
      <c r="C553" s="63" t="s">
        <v>141</v>
      </c>
      <c r="D553" s="63">
        <v>0</v>
      </c>
      <c r="E553" s="61" t="s">
        <v>473</v>
      </c>
      <c r="F553" s="62" t="s">
        <v>609</v>
      </c>
      <c r="J553" s="63" t="s">
        <v>1157</v>
      </c>
      <c r="K553" s="63" t="s">
        <v>1157</v>
      </c>
      <c r="L553" s="63" t="s">
        <v>1157</v>
      </c>
    </row>
    <row r="554" spans="1:12">
      <c r="A554" s="63" t="str">
        <f t="shared" si="8"/>
        <v>PS-3-1</v>
      </c>
      <c r="B554" s="63">
        <v>553</v>
      </c>
      <c r="C554" s="63" t="s">
        <v>141</v>
      </c>
      <c r="D554" s="63">
        <v>1</v>
      </c>
      <c r="E554" s="61" t="s">
        <v>1738</v>
      </c>
      <c r="F554" s="62" t="s">
        <v>1650</v>
      </c>
    </row>
    <row r="555" spans="1:12">
      <c r="A555" s="63" t="str">
        <f t="shared" si="8"/>
        <v>PS-3-2</v>
      </c>
      <c r="B555" s="63">
        <v>554</v>
      </c>
      <c r="C555" s="63" t="s">
        <v>141</v>
      </c>
      <c r="D555" s="63">
        <v>2</v>
      </c>
      <c r="E555" s="61" t="s">
        <v>1738</v>
      </c>
      <c r="F555" s="62" t="s">
        <v>1739</v>
      </c>
    </row>
    <row r="556" spans="1:12">
      <c r="A556" s="63" t="str">
        <f t="shared" si="8"/>
        <v>PS-3-3</v>
      </c>
      <c r="B556" s="63">
        <v>555</v>
      </c>
      <c r="C556" s="63" t="s">
        <v>141</v>
      </c>
      <c r="D556" s="63">
        <v>3</v>
      </c>
      <c r="E556" s="61" t="s">
        <v>1738</v>
      </c>
      <c r="F556" s="62" t="s">
        <v>1740</v>
      </c>
    </row>
    <row r="557" spans="1:12">
      <c r="A557" s="63" t="str">
        <f t="shared" si="8"/>
        <v>PS-4-0</v>
      </c>
      <c r="B557" s="63">
        <v>556</v>
      </c>
      <c r="C557" s="63" t="s">
        <v>8</v>
      </c>
      <c r="D557" s="63">
        <v>0</v>
      </c>
      <c r="E557" s="61" t="s">
        <v>474</v>
      </c>
      <c r="F557" s="62" t="s">
        <v>609</v>
      </c>
      <c r="J557" s="63" t="s">
        <v>1157</v>
      </c>
      <c r="K557" s="63" t="s">
        <v>1157</v>
      </c>
      <c r="L557" s="63" t="s">
        <v>1157</v>
      </c>
    </row>
    <row r="558" spans="1:12">
      <c r="A558" s="63" t="str">
        <f t="shared" si="8"/>
        <v>PS-4-1</v>
      </c>
      <c r="B558" s="63">
        <v>557</v>
      </c>
      <c r="C558" s="63" t="s">
        <v>8</v>
      </c>
      <c r="D558" s="63">
        <v>1</v>
      </c>
      <c r="E558" s="61" t="s">
        <v>1741</v>
      </c>
      <c r="F558" s="62" t="s">
        <v>1742</v>
      </c>
    </row>
    <row r="559" spans="1:12">
      <c r="A559" s="63" t="str">
        <f t="shared" si="8"/>
        <v>PS-4-2</v>
      </c>
      <c r="B559" s="63">
        <v>558</v>
      </c>
      <c r="C559" s="63" t="s">
        <v>8</v>
      </c>
      <c r="D559" s="63">
        <v>2</v>
      </c>
      <c r="E559" s="61" t="s">
        <v>1741</v>
      </c>
      <c r="F559" s="62" t="s">
        <v>1743</v>
      </c>
      <c r="L559" s="63" t="s">
        <v>1157</v>
      </c>
    </row>
    <row r="560" spans="1:12">
      <c r="A560" s="63" t="str">
        <f t="shared" si="8"/>
        <v>PS-5-0</v>
      </c>
      <c r="B560" s="63">
        <v>559</v>
      </c>
      <c r="C560" s="63" t="s">
        <v>476</v>
      </c>
      <c r="D560" s="63">
        <v>0</v>
      </c>
      <c r="E560" s="61" t="s">
        <v>477</v>
      </c>
      <c r="F560" s="62" t="s">
        <v>609</v>
      </c>
      <c r="J560" s="63" t="s">
        <v>1157</v>
      </c>
      <c r="K560" s="63" t="s">
        <v>1157</v>
      </c>
      <c r="L560" s="63" t="s">
        <v>1157</v>
      </c>
    </row>
    <row r="561" spans="1:12">
      <c r="A561" s="63" t="str">
        <f t="shared" si="8"/>
        <v>PS-6-0</v>
      </c>
      <c r="B561" s="63">
        <v>560</v>
      </c>
      <c r="C561" s="63" t="s">
        <v>478</v>
      </c>
      <c r="D561" s="63">
        <v>0</v>
      </c>
      <c r="E561" s="61" t="s">
        <v>479</v>
      </c>
      <c r="F561" s="62" t="s">
        <v>609</v>
      </c>
      <c r="I561" s="63" t="s">
        <v>1157</v>
      </c>
      <c r="J561" s="63" t="s">
        <v>1157</v>
      </c>
      <c r="K561" s="63" t="s">
        <v>1157</v>
      </c>
      <c r="L561" s="63" t="s">
        <v>1157</v>
      </c>
    </row>
    <row r="562" spans="1:12">
      <c r="A562" s="63" t="str">
        <f t="shared" si="8"/>
        <v>PS-6-1</v>
      </c>
      <c r="B562" s="63">
        <v>561</v>
      </c>
      <c r="C562" s="63" t="s">
        <v>478</v>
      </c>
      <c r="D562" s="63">
        <v>1</v>
      </c>
      <c r="E562" s="61" t="s">
        <v>1744</v>
      </c>
      <c r="F562" s="62" t="s">
        <v>1745</v>
      </c>
      <c r="G562" s="63" t="s">
        <v>1157</v>
      </c>
      <c r="H562" s="61" t="s">
        <v>1746</v>
      </c>
    </row>
    <row r="563" spans="1:12">
      <c r="A563" s="63" t="str">
        <f t="shared" si="8"/>
        <v>PS-6-2</v>
      </c>
      <c r="B563" s="63">
        <v>562</v>
      </c>
      <c r="C563" s="63" t="s">
        <v>478</v>
      </c>
      <c r="D563" s="63">
        <v>2</v>
      </c>
      <c r="E563" s="61" t="s">
        <v>1744</v>
      </c>
      <c r="F563" s="62" t="s">
        <v>1747</v>
      </c>
      <c r="I563" s="63" t="s">
        <v>1157</v>
      </c>
    </row>
    <row r="564" spans="1:12">
      <c r="A564" s="63" t="str">
        <f t="shared" si="8"/>
        <v>PS-6-3</v>
      </c>
      <c r="B564" s="63">
        <v>563</v>
      </c>
      <c r="C564" s="63" t="s">
        <v>478</v>
      </c>
      <c r="D564" s="63">
        <v>3</v>
      </c>
      <c r="E564" s="61" t="s">
        <v>1744</v>
      </c>
      <c r="F564" s="62" t="s">
        <v>1742</v>
      </c>
      <c r="I564" s="63" t="s">
        <v>1157</v>
      </c>
    </row>
    <row r="565" spans="1:12">
      <c r="A565" s="63" t="str">
        <f t="shared" si="8"/>
        <v>PS-7-0</v>
      </c>
      <c r="B565" s="63">
        <v>564</v>
      </c>
      <c r="C565" s="63" t="s">
        <v>480</v>
      </c>
      <c r="D565" s="63">
        <v>0</v>
      </c>
      <c r="E565" s="61" t="s">
        <v>481</v>
      </c>
      <c r="F565" s="62" t="s">
        <v>609</v>
      </c>
      <c r="I565" s="63" t="s">
        <v>1157</v>
      </c>
      <c r="J565" s="63" t="s">
        <v>1157</v>
      </c>
      <c r="K565" s="63" t="s">
        <v>1157</v>
      </c>
      <c r="L565" s="63" t="s">
        <v>1157</v>
      </c>
    </row>
    <row r="566" spans="1:12">
      <c r="A566" s="63" t="str">
        <f t="shared" si="8"/>
        <v>PS-8-0</v>
      </c>
      <c r="B566" s="63">
        <v>565</v>
      </c>
      <c r="C566" s="63" t="s">
        <v>482</v>
      </c>
      <c r="D566" s="63">
        <v>0</v>
      </c>
      <c r="E566" s="61" t="s">
        <v>483</v>
      </c>
      <c r="F566" s="62" t="s">
        <v>609</v>
      </c>
      <c r="J566" s="63" t="s">
        <v>1157</v>
      </c>
      <c r="K566" s="63" t="s">
        <v>1157</v>
      </c>
      <c r="L566" s="63" t="s">
        <v>1157</v>
      </c>
    </row>
    <row r="567" spans="1:12">
      <c r="A567" s="63" t="str">
        <f t="shared" si="8"/>
        <v>RA-1-0</v>
      </c>
      <c r="B567" s="63">
        <v>566</v>
      </c>
      <c r="C567" s="63" t="s">
        <v>484</v>
      </c>
      <c r="D567" s="63">
        <v>0</v>
      </c>
      <c r="E567" s="61" t="s">
        <v>485</v>
      </c>
      <c r="F567" s="62" t="s">
        <v>609</v>
      </c>
      <c r="I567" s="63" t="s">
        <v>1157</v>
      </c>
      <c r="J567" s="63" t="s">
        <v>1157</v>
      </c>
      <c r="K567" s="63" t="s">
        <v>1157</v>
      </c>
      <c r="L567" s="63" t="s">
        <v>1157</v>
      </c>
    </row>
    <row r="568" spans="1:12">
      <c r="A568" s="63" t="str">
        <f t="shared" si="8"/>
        <v>RA-2-0</v>
      </c>
      <c r="B568" s="63">
        <v>567</v>
      </c>
      <c r="C568" s="63" t="s">
        <v>486</v>
      </c>
      <c r="D568" s="63">
        <v>0</v>
      </c>
      <c r="E568" s="61" t="s">
        <v>487</v>
      </c>
      <c r="F568" s="62" t="s">
        <v>609</v>
      </c>
      <c r="J568" s="63" t="s">
        <v>1157</v>
      </c>
      <c r="K568" s="63" t="s">
        <v>1157</v>
      </c>
      <c r="L568" s="63" t="s">
        <v>1157</v>
      </c>
    </row>
    <row r="569" spans="1:12">
      <c r="A569" s="63" t="str">
        <f t="shared" si="8"/>
        <v>RA-3-0</v>
      </c>
      <c r="B569" s="63">
        <v>568</v>
      </c>
      <c r="C569" s="63" t="s">
        <v>109</v>
      </c>
      <c r="D569" s="63">
        <v>0</v>
      </c>
      <c r="E569" s="61" t="s">
        <v>488</v>
      </c>
      <c r="F569" s="62" t="s">
        <v>609</v>
      </c>
      <c r="I569" s="63" t="s">
        <v>1157</v>
      </c>
      <c r="J569" s="63" t="s">
        <v>1157</v>
      </c>
      <c r="K569" s="63" t="s">
        <v>1157</v>
      </c>
      <c r="L569" s="63" t="s">
        <v>1157</v>
      </c>
    </row>
    <row r="570" spans="1:12">
      <c r="A570" s="63" t="str">
        <f t="shared" si="8"/>
        <v>RA-4-0</v>
      </c>
      <c r="B570" s="63">
        <v>569</v>
      </c>
      <c r="C570" s="63" t="s">
        <v>1748</v>
      </c>
      <c r="D570" s="63">
        <v>0</v>
      </c>
      <c r="E570" s="61" t="s">
        <v>1749</v>
      </c>
      <c r="F570" s="62" t="s">
        <v>609</v>
      </c>
      <c r="G570" s="63" t="s">
        <v>1157</v>
      </c>
      <c r="H570" s="61" t="s">
        <v>1750</v>
      </c>
    </row>
    <row r="571" spans="1:12">
      <c r="A571" s="63" t="str">
        <f t="shared" si="8"/>
        <v>RA-5-0</v>
      </c>
      <c r="B571" s="63">
        <v>570</v>
      </c>
      <c r="C571" s="63" t="s">
        <v>168</v>
      </c>
      <c r="D571" s="63">
        <v>0</v>
      </c>
      <c r="E571" s="61" t="s">
        <v>489</v>
      </c>
      <c r="F571" s="62" t="s">
        <v>609</v>
      </c>
      <c r="I571" s="63" t="s">
        <v>1157</v>
      </c>
      <c r="J571" s="63" t="s">
        <v>1157</v>
      </c>
      <c r="K571" s="63" t="s">
        <v>1157</v>
      </c>
      <c r="L571" s="63" t="s">
        <v>1157</v>
      </c>
    </row>
    <row r="572" spans="1:12">
      <c r="A572" s="63" t="str">
        <f t="shared" si="8"/>
        <v>RA-5-1</v>
      </c>
      <c r="B572" s="63">
        <v>571</v>
      </c>
      <c r="C572" s="63" t="s">
        <v>168</v>
      </c>
      <c r="D572" s="63">
        <v>1</v>
      </c>
      <c r="E572" s="61" t="s">
        <v>1751</v>
      </c>
      <c r="F572" s="62" t="s">
        <v>1752</v>
      </c>
      <c r="I572" s="63" t="s">
        <v>1157</v>
      </c>
      <c r="K572" s="63" t="s">
        <v>1157</v>
      </c>
      <c r="L572" s="63" t="s">
        <v>1157</v>
      </c>
    </row>
    <row r="573" spans="1:12">
      <c r="A573" s="63" t="str">
        <f t="shared" si="8"/>
        <v>RA-5-2</v>
      </c>
      <c r="B573" s="63">
        <v>572</v>
      </c>
      <c r="C573" s="63" t="s">
        <v>168</v>
      </c>
      <c r="D573" s="63">
        <v>2</v>
      </c>
      <c r="E573" s="61" t="s">
        <v>1751</v>
      </c>
      <c r="F573" s="62" t="s">
        <v>1753</v>
      </c>
      <c r="I573" s="63" t="s">
        <v>1157</v>
      </c>
      <c r="K573" s="63" t="s">
        <v>1157</v>
      </c>
      <c r="L573" s="63" t="s">
        <v>1157</v>
      </c>
    </row>
    <row r="574" spans="1:12">
      <c r="A574" s="63" t="str">
        <f t="shared" si="8"/>
        <v>RA-5-3</v>
      </c>
      <c r="B574" s="63">
        <v>573</v>
      </c>
      <c r="C574" s="63" t="s">
        <v>168</v>
      </c>
      <c r="D574" s="63">
        <v>3</v>
      </c>
      <c r="E574" s="61" t="s">
        <v>1751</v>
      </c>
      <c r="F574" s="62" t="s">
        <v>1754</v>
      </c>
      <c r="I574" s="63" t="s">
        <v>1157</v>
      </c>
    </row>
    <row r="575" spans="1:12">
      <c r="A575" s="63" t="str">
        <f t="shared" si="8"/>
        <v>RA-5-4</v>
      </c>
      <c r="B575" s="63">
        <v>574</v>
      </c>
      <c r="C575" s="63" t="s">
        <v>168</v>
      </c>
      <c r="D575" s="63">
        <v>4</v>
      </c>
      <c r="E575" s="61" t="s">
        <v>1751</v>
      </c>
      <c r="F575" s="62" t="s">
        <v>1755</v>
      </c>
      <c r="I575" s="63" t="s">
        <v>1157</v>
      </c>
      <c r="L575" s="63" t="s">
        <v>1157</v>
      </c>
    </row>
    <row r="576" spans="1:12">
      <c r="A576" s="63" t="str">
        <f t="shared" si="8"/>
        <v>RA-5-5</v>
      </c>
      <c r="B576" s="63">
        <v>575</v>
      </c>
      <c r="C576" s="63" t="s">
        <v>168</v>
      </c>
      <c r="D576" s="63">
        <v>5</v>
      </c>
      <c r="E576" s="61" t="s">
        <v>1751</v>
      </c>
      <c r="F576" s="62" t="s">
        <v>1756</v>
      </c>
      <c r="I576" s="63" t="s">
        <v>1157</v>
      </c>
      <c r="K576" s="63" t="s">
        <v>1157</v>
      </c>
      <c r="L576" s="63" t="s">
        <v>1157</v>
      </c>
    </row>
    <row r="577" spans="1:12">
      <c r="A577" s="63" t="str">
        <f t="shared" si="8"/>
        <v>RA-5-6</v>
      </c>
      <c r="B577" s="63">
        <v>576</v>
      </c>
      <c r="C577" s="63" t="s">
        <v>168</v>
      </c>
      <c r="D577" s="63">
        <v>6</v>
      </c>
      <c r="E577" s="61" t="s">
        <v>1751</v>
      </c>
      <c r="F577" s="62" t="s">
        <v>1757</v>
      </c>
      <c r="I577" s="63" t="s">
        <v>1157</v>
      </c>
    </row>
    <row r="578" spans="1:12">
      <c r="A578" s="63" t="str">
        <f t="shared" ref="A578:A641" si="9">CONCATENATE(C578,"-",D578)</f>
        <v>RA-5-7</v>
      </c>
      <c r="B578" s="63">
        <v>577</v>
      </c>
      <c r="C578" s="63" t="s">
        <v>168</v>
      </c>
      <c r="D578" s="63">
        <v>7</v>
      </c>
      <c r="E578" s="61" t="s">
        <v>1751</v>
      </c>
      <c r="F578" s="62" t="s">
        <v>1758</v>
      </c>
      <c r="G578" s="63" t="s">
        <v>1157</v>
      </c>
      <c r="H578" s="61" t="s">
        <v>1759</v>
      </c>
    </row>
    <row r="579" spans="1:12">
      <c r="A579" s="63" t="str">
        <f t="shared" si="9"/>
        <v>RA-5-8</v>
      </c>
      <c r="B579" s="63">
        <v>578</v>
      </c>
      <c r="C579" s="63" t="s">
        <v>168</v>
      </c>
      <c r="D579" s="63">
        <v>8</v>
      </c>
      <c r="E579" s="61" t="s">
        <v>1751</v>
      </c>
      <c r="F579" s="62" t="s">
        <v>1760</v>
      </c>
      <c r="I579" s="63" t="s">
        <v>1157</v>
      </c>
    </row>
    <row r="580" spans="1:12">
      <c r="A580" s="63" t="str">
        <f t="shared" si="9"/>
        <v>RA-5-9</v>
      </c>
      <c r="B580" s="63">
        <v>579</v>
      </c>
      <c r="C580" s="63" t="s">
        <v>168</v>
      </c>
      <c r="D580" s="63">
        <v>9</v>
      </c>
      <c r="E580" s="61" t="s">
        <v>1751</v>
      </c>
      <c r="F580" s="62" t="s">
        <v>1761</v>
      </c>
      <c r="G580" s="63" t="s">
        <v>1157</v>
      </c>
      <c r="H580" s="61" t="s">
        <v>1762</v>
      </c>
    </row>
    <row r="581" spans="1:12">
      <c r="A581" s="63" t="str">
        <f t="shared" si="9"/>
        <v>RA-5-10</v>
      </c>
      <c r="B581" s="63">
        <v>580</v>
      </c>
      <c r="C581" s="63" t="s">
        <v>168</v>
      </c>
      <c r="D581" s="63">
        <v>10</v>
      </c>
      <c r="E581" s="61" t="s">
        <v>1751</v>
      </c>
      <c r="F581" s="62" t="s">
        <v>1763</v>
      </c>
      <c r="I581" s="63" t="s">
        <v>1157</v>
      </c>
    </row>
    <row r="582" spans="1:12">
      <c r="A582" s="63" t="str">
        <f t="shared" si="9"/>
        <v>RA-6-0</v>
      </c>
      <c r="B582" s="63">
        <v>581</v>
      </c>
      <c r="C582" s="63" t="s">
        <v>1764</v>
      </c>
      <c r="D582" s="63">
        <v>0</v>
      </c>
      <c r="E582" s="61" t="s">
        <v>1765</v>
      </c>
      <c r="F582" s="62" t="s">
        <v>609</v>
      </c>
      <c r="I582" s="63" t="s">
        <v>1157</v>
      </c>
    </row>
    <row r="583" spans="1:12">
      <c r="A583" s="63" t="str">
        <f t="shared" si="9"/>
        <v>SA-1-0</v>
      </c>
      <c r="B583" s="63">
        <v>582</v>
      </c>
      <c r="C583" s="63" t="s">
        <v>492</v>
      </c>
      <c r="D583" s="63">
        <v>0</v>
      </c>
      <c r="E583" s="61" t="s">
        <v>493</v>
      </c>
      <c r="F583" s="62" t="s">
        <v>609</v>
      </c>
      <c r="I583" s="63" t="s">
        <v>1157</v>
      </c>
      <c r="J583" s="63" t="s">
        <v>1157</v>
      </c>
      <c r="K583" s="63" t="s">
        <v>1157</v>
      </c>
      <c r="L583" s="63" t="s">
        <v>1157</v>
      </c>
    </row>
    <row r="584" spans="1:12">
      <c r="A584" s="63" t="str">
        <f t="shared" si="9"/>
        <v>SA-2-0</v>
      </c>
      <c r="B584" s="63">
        <v>583</v>
      </c>
      <c r="C584" s="63" t="s">
        <v>494</v>
      </c>
      <c r="D584" s="63">
        <v>0</v>
      </c>
      <c r="E584" s="61" t="s">
        <v>495</v>
      </c>
      <c r="F584" s="62" t="s">
        <v>609</v>
      </c>
      <c r="I584" s="63" t="s">
        <v>1157</v>
      </c>
      <c r="J584" s="63" t="s">
        <v>1157</v>
      </c>
      <c r="K584" s="63" t="s">
        <v>1157</v>
      </c>
      <c r="L584" s="63" t="s">
        <v>1157</v>
      </c>
    </row>
    <row r="585" spans="1:12">
      <c r="A585" s="63" t="str">
        <f t="shared" si="9"/>
        <v>SA-3-0</v>
      </c>
      <c r="B585" s="63">
        <v>584</v>
      </c>
      <c r="C585" s="63" t="s">
        <v>496</v>
      </c>
      <c r="D585" s="63">
        <v>0</v>
      </c>
      <c r="E585" s="61" t="s">
        <v>497</v>
      </c>
      <c r="F585" s="62" t="s">
        <v>609</v>
      </c>
      <c r="I585" s="63" t="s">
        <v>1157</v>
      </c>
      <c r="J585" s="63" t="s">
        <v>1157</v>
      </c>
      <c r="K585" s="63" t="s">
        <v>1157</v>
      </c>
      <c r="L585" s="63" t="s">
        <v>1157</v>
      </c>
    </row>
    <row r="586" spans="1:12">
      <c r="A586" s="63" t="str">
        <f t="shared" si="9"/>
        <v>SA-4-0</v>
      </c>
      <c r="B586" s="63">
        <v>585</v>
      </c>
      <c r="C586" s="63" t="s">
        <v>97</v>
      </c>
      <c r="D586" s="63">
        <v>0</v>
      </c>
      <c r="E586" s="61" t="s">
        <v>498</v>
      </c>
      <c r="F586" s="62" t="s">
        <v>609</v>
      </c>
      <c r="I586" s="63" t="s">
        <v>1157</v>
      </c>
      <c r="J586" s="63" t="s">
        <v>1157</v>
      </c>
      <c r="K586" s="63" t="s">
        <v>1157</v>
      </c>
      <c r="L586" s="63" t="s">
        <v>1157</v>
      </c>
    </row>
    <row r="587" spans="1:12">
      <c r="A587" s="63" t="str">
        <f t="shared" si="9"/>
        <v>SA-4-1</v>
      </c>
      <c r="B587" s="63">
        <v>586</v>
      </c>
      <c r="C587" s="63" t="s">
        <v>97</v>
      </c>
      <c r="D587" s="63">
        <v>1</v>
      </c>
      <c r="E587" s="61" t="s">
        <v>1766</v>
      </c>
      <c r="F587" s="62" t="s">
        <v>1767</v>
      </c>
      <c r="I587" s="63" t="s">
        <v>1157</v>
      </c>
      <c r="K587" s="63" t="s">
        <v>1157</v>
      </c>
      <c r="L587" s="63" t="s">
        <v>1157</v>
      </c>
    </row>
    <row r="588" spans="1:12">
      <c r="A588" s="63" t="str">
        <f t="shared" si="9"/>
        <v>SA-4-2</v>
      </c>
      <c r="B588" s="63">
        <v>587</v>
      </c>
      <c r="C588" s="63" t="s">
        <v>97</v>
      </c>
      <c r="D588" s="63">
        <v>2</v>
      </c>
      <c r="E588" s="61" t="s">
        <v>1766</v>
      </c>
      <c r="F588" s="62" t="s">
        <v>1768</v>
      </c>
      <c r="I588" s="63" t="s">
        <v>1157</v>
      </c>
      <c r="K588" s="63" t="s">
        <v>1157</v>
      </c>
      <c r="L588" s="63" t="s">
        <v>1157</v>
      </c>
    </row>
    <row r="589" spans="1:12">
      <c r="A589" s="63" t="str">
        <f t="shared" si="9"/>
        <v>SA-4-3</v>
      </c>
      <c r="B589" s="63">
        <v>588</v>
      </c>
      <c r="C589" s="63" t="s">
        <v>97</v>
      </c>
      <c r="D589" s="63">
        <v>3</v>
      </c>
      <c r="E589" s="61" t="s">
        <v>1766</v>
      </c>
      <c r="F589" s="62" t="s">
        <v>1769</v>
      </c>
      <c r="I589" s="63" t="s">
        <v>1157</v>
      </c>
    </row>
    <row r="590" spans="1:12">
      <c r="A590" s="63" t="str">
        <f t="shared" si="9"/>
        <v>SA-4-4</v>
      </c>
      <c r="B590" s="63">
        <v>589</v>
      </c>
      <c r="C590" s="63" t="s">
        <v>97</v>
      </c>
      <c r="D590" s="63">
        <v>4</v>
      </c>
      <c r="E590" s="61" t="s">
        <v>1766</v>
      </c>
      <c r="F590" s="62" t="s">
        <v>1447</v>
      </c>
      <c r="G590" s="63" t="s">
        <v>1157</v>
      </c>
      <c r="H590" s="61" t="s">
        <v>1770</v>
      </c>
    </row>
    <row r="591" spans="1:12">
      <c r="A591" s="63" t="str">
        <f t="shared" si="9"/>
        <v>SA-4-5</v>
      </c>
      <c r="B591" s="63">
        <v>590</v>
      </c>
      <c r="C591" s="63" t="s">
        <v>97</v>
      </c>
      <c r="D591" s="63">
        <v>5</v>
      </c>
      <c r="E591" s="61" t="s">
        <v>1766</v>
      </c>
      <c r="F591" s="62" t="s">
        <v>1771</v>
      </c>
      <c r="I591" s="63" t="s">
        <v>1157</v>
      </c>
    </row>
    <row r="592" spans="1:12">
      <c r="A592" s="63" t="str">
        <f t="shared" si="9"/>
        <v>SA-4-6</v>
      </c>
      <c r="B592" s="63">
        <v>591</v>
      </c>
      <c r="C592" s="63" t="s">
        <v>97</v>
      </c>
      <c r="D592" s="63">
        <v>6</v>
      </c>
      <c r="E592" s="61" t="s">
        <v>1766</v>
      </c>
      <c r="F592" s="62" t="s">
        <v>1772</v>
      </c>
      <c r="I592" s="63" t="s">
        <v>1157</v>
      </c>
    </row>
    <row r="593" spans="1:12">
      <c r="A593" s="63" t="str">
        <f t="shared" si="9"/>
        <v>SA-4-7</v>
      </c>
      <c r="B593" s="63">
        <v>592</v>
      </c>
      <c r="C593" s="63" t="s">
        <v>97</v>
      </c>
      <c r="D593" s="63">
        <v>7</v>
      </c>
      <c r="E593" s="61" t="s">
        <v>1766</v>
      </c>
      <c r="F593" s="62" t="s">
        <v>1773</v>
      </c>
      <c r="I593" s="63" t="s">
        <v>1157</v>
      </c>
    </row>
    <row r="594" spans="1:12">
      <c r="A594" s="63" t="str">
        <f t="shared" si="9"/>
        <v>SA-4-8</v>
      </c>
      <c r="B594" s="63">
        <v>593</v>
      </c>
      <c r="C594" s="63" t="s">
        <v>97</v>
      </c>
      <c r="D594" s="63">
        <v>8</v>
      </c>
      <c r="E594" s="61" t="s">
        <v>1766</v>
      </c>
      <c r="F594" s="62" t="s">
        <v>1774</v>
      </c>
      <c r="I594" s="63" t="s">
        <v>1157</v>
      </c>
    </row>
    <row r="595" spans="1:12">
      <c r="A595" s="63" t="str">
        <f t="shared" si="9"/>
        <v>SA-4-9</v>
      </c>
      <c r="B595" s="63">
        <v>594</v>
      </c>
      <c r="C595" s="63" t="s">
        <v>97</v>
      </c>
      <c r="D595" s="63">
        <v>9</v>
      </c>
      <c r="E595" s="61" t="s">
        <v>1766</v>
      </c>
      <c r="F595" s="62" t="s">
        <v>1775</v>
      </c>
      <c r="I595" s="63" t="s">
        <v>1157</v>
      </c>
      <c r="K595" s="63" t="s">
        <v>1157</v>
      </c>
      <c r="L595" s="63" t="s">
        <v>1157</v>
      </c>
    </row>
    <row r="596" spans="1:12">
      <c r="A596" s="63" t="str">
        <f t="shared" si="9"/>
        <v>SA-4-10</v>
      </c>
      <c r="B596" s="63">
        <v>595</v>
      </c>
      <c r="C596" s="63" t="s">
        <v>97</v>
      </c>
      <c r="D596" s="63">
        <v>10</v>
      </c>
      <c r="E596" s="61" t="s">
        <v>1766</v>
      </c>
      <c r="F596" s="62" t="s">
        <v>1776</v>
      </c>
      <c r="I596" s="63" t="s">
        <v>1157</v>
      </c>
      <c r="J596" s="63" t="s">
        <v>1157</v>
      </c>
      <c r="K596" s="63" t="s">
        <v>1157</v>
      </c>
      <c r="L596" s="63" t="s">
        <v>1157</v>
      </c>
    </row>
    <row r="597" spans="1:12">
      <c r="A597" s="63" t="str">
        <f t="shared" si="9"/>
        <v>SA-5-0</v>
      </c>
      <c r="B597" s="63">
        <v>596</v>
      </c>
      <c r="C597" s="63" t="s">
        <v>173</v>
      </c>
      <c r="D597" s="63">
        <v>0</v>
      </c>
      <c r="E597" s="61" t="s">
        <v>501</v>
      </c>
      <c r="F597" s="62" t="s">
        <v>609</v>
      </c>
      <c r="I597" s="63" t="s">
        <v>1157</v>
      </c>
      <c r="J597" s="63" t="s">
        <v>1157</v>
      </c>
      <c r="K597" s="63" t="s">
        <v>1157</v>
      </c>
      <c r="L597" s="63" t="s">
        <v>1157</v>
      </c>
    </row>
    <row r="598" spans="1:12">
      <c r="A598" s="63" t="str">
        <f t="shared" si="9"/>
        <v>SA-5-1</v>
      </c>
      <c r="B598" s="63">
        <v>597</v>
      </c>
      <c r="C598" s="63" t="s">
        <v>173</v>
      </c>
      <c r="D598" s="63">
        <v>1</v>
      </c>
      <c r="E598" s="61" t="s">
        <v>1777</v>
      </c>
      <c r="F598" s="62" t="s">
        <v>1767</v>
      </c>
      <c r="G598" s="63" t="s">
        <v>1157</v>
      </c>
      <c r="H598" s="61" t="s">
        <v>1778</v>
      </c>
    </row>
    <row r="599" spans="1:12">
      <c r="A599" s="63" t="str">
        <f t="shared" si="9"/>
        <v>SA-5-2</v>
      </c>
      <c r="B599" s="63">
        <v>598</v>
      </c>
      <c r="C599" s="63" t="s">
        <v>173</v>
      </c>
      <c r="D599" s="63">
        <v>2</v>
      </c>
      <c r="E599" s="61" t="s">
        <v>1777</v>
      </c>
      <c r="F599" s="62" t="s">
        <v>1779</v>
      </c>
      <c r="G599" s="63" t="s">
        <v>1157</v>
      </c>
      <c r="H599" s="61" t="s">
        <v>1780</v>
      </c>
    </row>
    <row r="600" spans="1:12">
      <c r="A600" s="63" t="str">
        <f t="shared" si="9"/>
        <v>SA-5-3</v>
      </c>
      <c r="B600" s="63">
        <v>599</v>
      </c>
      <c r="C600" s="63" t="s">
        <v>173</v>
      </c>
      <c r="D600" s="63">
        <v>3</v>
      </c>
      <c r="E600" s="61" t="s">
        <v>1777</v>
      </c>
      <c r="F600" s="62" t="s">
        <v>1781</v>
      </c>
      <c r="G600" s="63" t="s">
        <v>1157</v>
      </c>
      <c r="H600" s="61" t="s">
        <v>1780</v>
      </c>
    </row>
    <row r="601" spans="1:12">
      <c r="A601" s="63" t="str">
        <f t="shared" si="9"/>
        <v>SA-5-4</v>
      </c>
      <c r="B601" s="63">
        <v>600</v>
      </c>
      <c r="C601" s="63" t="s">
        <v>173</v>
      </c>
      <c r="D601" s="63">
        <v>4</v>
      </c>
      <c r="E601" s="61" t="s">
        <v>1777</v>
      </c>
      <c r="F601" s="62" t="s">
        <v>1782</v>
      </c>
      <c r="G601" s="63" t="s">
        <v>1157</v>
      </c>
      <c r="H601" s="61" t="s">
        <v>1780</v>
      </c>
    </row>
    <row r="602" spans="1:12">
      <c r="A602" s="63" t="str">
        <f t="shared" si="9"/>
        <v>SA-5-5</v>
      </c>
      <c r="B602" s="63">
        <v>601</v>
      </c>
      <c r="C602" s="63" t="s">
        <v>173</v>
      </c>
      <c r="D602" s="63">
        <v>5</v>
      </c>
      <c r="E602" s="61" t="s">
        <v>1777</v>
      </c>
      <c r="F602" s="62" t="s">
        <v>1783</v>
      </c>
      <c r="G602" s="63" t="s">
        <v>1157</v>
      </c>
      <c r="H602" s="61" t="s">
        <v>1780</v>
      </c>
    </row>
    <row r="603" spans="1:12">
      <c r="A603" s="63" t="str">
        <f t="shared" si="9"/>
        <v>SA-6-0</v>
      </c>
      <c r="B603" s="63">
        <v>602</v>
      </c>
      <c r="C603" s="63" t="s">
        <v>1784</v>
      </c>
      <c r="D603" s="63">
        <v>0</v>
      </c>
      <c r="E603" s="61" t="s">
        <v>337</v>
      </c>
      <c r="F603" s="62" t="s">
        <v>609</v>
      </c>
      <c r="G603" s="63" t="s">
        <v>1157</v>
      </c>
      <c r="H603" s="61" t="s">
        <v>1785</v>
      </c>
    </row>
    <row r="604" spans="1:12">
      <c r="A604" s="63" t="str">
        <f t="shared" si="9"/>
        <v>SA-7-0</v>
      </c>
      <c r="B604" s="63">
        <v>603</v>
      </c>
      <c r="C604" s="63" t="s">
        <v>1786</v>
      </c>
      <c r="D604" s="63">
        <v>0</v>
      </c>
      <c r="E604" s="61" t="s">
        <v>338</v>
      </c>
      <c r="F604" s="62" t="s">
        <v>609</v>
      </c>
      <c r="G604" s="63" t="s">
        <v>1157</v>
      </c>
      <c r="H604" s="61" t="s">
        <v>1787</v>
      </c>
    </row>
    <row r="605" spans="1:12">
      <c r="A605" s="63" t="str">
        <f t="shared" si="9"/>
        <v>SA-8-0</v>
      </c>
      <c r="B605" s="63">
        <v>604</v>
      </c>
      <c r="C605" s="63" t="s">
        <v>502</v>
      </c>
      <c r="D605" s="63">
        <v>0</v>
      </c>
      <c r="E605" s="61" t="s">
        <v>503</v>
      </c>
      <c r="F605" s="62" t="s">
        <v>609</v>
      </c>
      <c r="I605" s="63" t="s">
        <v>1157</v>
      </c>
      <c r="K605" s="63" t="s">
        <v>1157</v>
      </c>
      <c r="L605" s="63" t="s">
        <v>1157</v>
      </c>
    </row>
    <row r="606" spans="1:12">
      <c r="A606" s="63" t="str">
        <f t="shared" si="9"/>
        <v>SA-9-0</v>
      </c>
      <c r="B606" s="63">
        <v>605</v>
      </c>
      <c r="C606" s="63" t="s">
        <v>102</v>
      </c>
      <c r="D606" s="63">
        <v>0</v>
      </c>
      <c r="E606" s="61" t="s">
        <v>504</v>
      </c>
      <c r="F606" s="62" t="s">
        <v>609</v>
      </c>
      <c r="I606" s="63" t="s">
        <v>1157</v>
      </c>
      <c r="J606" s="63" t="s">
        <v>1157</v>
      </c>
      <c r="K606" s="63" t="s">
        <v>1157</v>
      </c>
      <c r="L606" s="63" t="s">
        <v>1157</v>
      </c>
    </row>
    <row r="607" spans="1:12">
      <c r="A607" s="63" t="str">
        <f t="shared" si="9"/>
        <v>SA-9-1</v>
      </c>
      <c r="B607" s="63">
        <v>606</v>
      </c>
      <c r="C607" s="63" t="s">
        <v>102</v>
      </c>
      <c r="D607" s="63">
        <v>1</v>
      </c>
      <c r="E607" s="61" t="s">
        <v>1788</v>
      </c>
      <c r="F607" s="62" t="s">
        <v>1789</v>
      </c>
      <c r="I607" s="63" t="s">
        <v>1157</v>
      </c>
    </row>
    <row r="608" spans="1:12">
      <c r="A608" s="63" t="str">
        <f t="shared" si="9"/>
        <v>SA-9-2</v>
      </c>
      <c r="B608" s="63">
        <v>607</v>
      </c>
      <c r="C608" s="63" t="s">
        <v>102</v>
      </c>
      <c r="D608" s="63">
        <v>2</v>
      </c>
      <c r="E608" s="61" t="s">
        <v>1788</v>
      </c>
      <c r="F608" s="62" t="s">
        <v>1790</v>
      </c>
      <c r="I608" s="63" t="s">
        <v>1157</v>
      </c>
      <c r="K608" s="63" t="s">
        <v>1157</v>
      </c>
      <c r="L608" s="63" t="s">
        <v>1157</v>
      </c>
    </row>
    <row r="609" spans="1:12">
      <c r="A609" s="63" t="str">
        <f t="shared" si="9"/>
        <v>SA-9-3</v>
      </c>
      <c r="B609" s="63">
        <v>608</v>
      </c>
      <c r="C609" s="63" t="s">
        <v>102</v>
      </c>
      <c r="D609" s="63">
        <v>3</v>
      </c>
      <c r="E609" s="61" t="s">
        <v>1788</v>
      </c>
      <c r="F609" s="62" t="s">
        <v>1791</v>
      </c>
      <c r="I609" s="63" t="s">
        <v>1157</v>
      </c>
    </row>
    <row r="610" spans="1:12">
      <c r="A610" s="63" t="str">
        <f t="shared" si="9"/>
        <v>SA-9-4</v>
      </c>
      <c r="B610" s="63">
        <v>609</v>
      </c>
      <c r="C610" s="63" t="s">
        <v>102</v>
      </c>
      <c r="D610" s="63">
        <v>4</v>
      </c>
      <c r="E610" s="61" t="s">
        <v>1788</v>
      </c>
      <c r="F610" s="62" t="s">
        <v>1792</v>
      </c>
      <c r="I610" s="63" t="s">
        <v>1157</v>
      </c>
    </row>
    <row r="611" spans="1:12">
      <c r="A611" s="63" t="str">
        <f t="shared" si="9"/>
        <v>SA-9-5</v>
      </c>
      <c r="B611" s="63">
        <v>610</v>
      </c>
      <c r="C611" s="63" t="s">
        <v>102</v>
      </c>
      <c r="D611" s="63">
        <v>5</v>
      </c>
      <c r="E611" s="61" t="s">
        <v>1788</v>
      </c>
      <c r="F611" s="62" t="s">
        <v>1793</v>
      </c>
      <c r="I611" s="63" t="s">
        <v>1157</v>
      </c>
    </row>
    <row r="612" spans="1:12">
      <c r="A612" s="63" t="str">
        <f t="shared" si="9"/>
        <v>SA-10-0</v>
      </c>
      <c r="B612" s="63">
        <v>611</v>
      </c>
      <c r="C612" s="63" t="s">
        <v>178</v>
      </c>
      <c r="D612" s="63">
        <v>0</v>
      </c>
      <c r="E612" s="61" t="s">
        <v>506</v>
      </c>
      <c r="F612" s="62" t="s">
        <v>609</v>
      </c>
      <c r="I612" s="63" t="s">
        <v>1157</v>
      </c>
      <c r="K612" s="63" t="s">
        <v>1157</v>
      </c>
      <c r="L612" s="63" t="s">
        <v>1157</v>
      </c>
    </row>
    <row r="613" spans="1:12">
      <c r="A613" s="63" t="str">
        <f t="shared" si="9"/>
        <v>SA-10-1</v>
      </c>
      <c r="B613" s="63">
        <v>612</v>
      </c>
      <c r="C613" s="63" t="s">
        <v>178</v>
      </c>
      <c r="D613" s="63">
        <v>1</v>
      </c>
      <c r="E613" s="61" t="s">
        <v>1794</v>
      </c>
      <c r="F613" s="62" t="s">
        <v>1795</v>
      </c>
      <c r="I613" s="63" t="s">
        <v>1157</v>
      </c>
    </row>
    <row r="614" spans="1:12">
      <c r="A614" s="63" t="str">
        <f t="shared" si="9"/>
        <v>SA-10-2</v>
      </c>
      <c r="B614" s="63">
        <v>613</v>
      </c>
      <c r="C614" s="63" t="s">
        <v>178</v>
      </c>
      <c r="D614" s="63">
        <v>2</v>
      </c>
      <c r="E614" s="61" t="s">
        <v>1794</v>
      </c>
      <c r="F614" s="62" t="s">
        <v>1796</v>
      </c>
      <c r="I614" s="63" t="s">
        <v>1157</v>
      </c>
    </row>
    <row r="615" spans="1:12">
      <c r="A615" s="63" t="str">
        <f t="shared" si="9"/>
        <v>SA-10-3</v>
      </c>
      <c r="B615" s="63">
        <v>614</v>
      </c>
      <c r="C615" s="63" t="s">
        <v>178</v>
      </c>
      <c r="D615" s="63">
        <v>3</v>
      </c>
      <c r="E615" s="61" t="s">
        <v>1794</v>
      </c>
      <c r="F615" s="62" t="s">
        <v>1797</v>
      </c>
      <c r="I615" s="63" t="s">
        <v>1157</v>
      </c>
    </row>
    <row r="616" spans="1:12">
      <c r="A616" s="63" t="str">
        <f t="shared" si="9"/>
        <v>SA-10-4</v>
      </c>
      <c r="B616" s="63">
        <v>615</v>
      </c>
      <c r="C616" s="63" t="s">
        <v>178</v>
      </c>
      <c r="D616" s="63">
        <v>4</v>
      </c>
      <c r="E616" s="61" t="s">
        <v>1794</v>
      </c>
      <c r="F616" s="62" t="s">
        <v>1798</v>
      </c>
      <c r="I616" s="63" t="s">
        <v>1157</v>
      </c>
    </row>
    <row r="617" spans="1:12">
      <c r="A617" s="63" t="str">
        <f t="shared" si="9"/>
        <v>SA-10-5</v>
      </c>
      <c r="B617" s="63">
        <v>616</v>
      </c>
      <c r="C617" s="63" t="s">
        <v>178</v>
      </c>
      <c r="D617" s="63">
        <v>5</v>
      </c>
      <c r="E617" s="61" t="s">
        <v>1794</v>
      </c>
      <c r="F617" s="62" t="s">
        <v>1799</v>
      </c>
      <c r="I617" s="63" t="s">
        <v>1157</v>
      </c>
    </row>
    <row r="618" spans="1:12">
      <c r="A618" s="63" t="str">
        <f t="shared" si="9"/>
        <v>SA-10-6</v>
      </c>
      <c r="B618" s="63">
        <v>617</v>
      </c>
      <c r="C618" s="63" t="s">
        <v>178</v>
      </c>
      <c r="D618" s="63">
        <v>6</v>
      </c>
      <c r="E618" s="61" t="s">
        <v>1794</v>
      </c>
      <c r="F618" s="62" t="s">
        <v>1800</v>
      </c>
      <c r="I618" s="63" t="s">
        <v>1157</v>
      </c>
    </row>
    <row r="619" spans="1:12">
      <c r="A619" s="63" t="str">
        <f t="shared" si="9"/>
        <v>SA-11-0</v>
      </c>
      <c r="B619" s="63">
        <v>618</v>
      </c>
      <c r="C619" s="63" t="s">
        <v>82</v>
      </c>
      <c r="D619" s="63">
        <v>0</v>
      </c>
      <c r="E619" s="61" t="s">
        <v>507</v>
      </c>
      <c r="F619" s="62" t="s">
        <v>609</v>
      </c>
      <c r="I619" s="63" t="s">
        <v>1157</v>
      </c>
      <c r="K619" s="63" t="s">
        <v>1157</v>
      </c>
      <c r="L619" s="63" t="s">
        <v>1157</v>
      </c>
    </row>
    <row r="620" spans="1:12">
      <c r="A620" s="63" t="str">
        <f t="shared" si="9"/>
        <v>SA-11-1</v>
      </c>
      <c r="B620" s="63">
        <v>619</v>
      </c>
      <c r="C620" s="63" t="s">
        <v>82</v>
      </c>
      <c r="D620" s="63">
        <v>1</v>
      </c>
      <c r="E620" s="61" t="s">
        <v>1801</v>
      </c>
      <c r="F620" s="62" t="s">
        <v>1802</v>
      </c>
      <c r="I620" s="63" t="s">
        <v>1157</v>
      </c>
    </row>
    <row r="621" spans="1:12">
      <c r="A621" s="63" t="str">
        <f t="shared" si="9"/>
        <v>SA-11-2</v>
      </c>
      <c r="B621" s="63">
        <v>620</v>
      </c>
      <c r="C621" s="63" t="s">
        <v>82</v>
      </c>
      <c r="D621" s="63">
        <v>2</v>
      </c>
      <c r="E621" s="61" t="s">
        <v>1801</v>
      </c>
      <c r="F621" s="62" t="s">
        <v>1803</v>
      </c>
      <c r="I621" s="63" t="s">
        <v>1157</v>
      </c>
    </row>
    <row r="622" spans="1:12">
      <c r="A622" s="63" t="str">
        <f t="shared" si="9"/>
        <v>SA-11-3</v>
      </c>
      <c r="B622" s="63">
        <v>621</v>
      </c>
      <c r="C622" s="63" t="s">
        <v>82</v>
      </c>
      <c r="D622" s="63">
        <v>3</v>
      </c>
      <c r="E622" s="61" t="s">
        <v>1801</v>
      </c>
      <c r="F622" s="62" t="s">
        <v>1804</v>
      </c>
      <c r="I622" s="63" t="s">
        <v>1157</v>
      </c>
    </row>
    <row r="623" spans="1:12">
      <c r="A623" s="63" t="str">
        <f t="shared" si="9"/>
        <v>SA-11-4</v>
      </c>
      <c r="B623" s="63">
        <v>622</v>
      </c>
      <c r="C623" s="63" t="s">
        <v>82</v>
      </c>
      <c r="D623" s="63">
        <v>4</v>
      </c>
      <c r="E623" s="61" t="s">
        <v>1801</v>
      </c>
      <c r="F623" s="62" t="s">
        <v>1805</v>
      </c>
      <c r="I623" s="63" t="s">
        <v>1157</v>
      </c>
    </row>
    <row r="624" spans="1:12">
      <c r="A624" s="63" t="str">
        <f t="shared" si="9"/>
        <v>SA-11-5</v>
      </c>
      <c r="B624" s="63">
        <v>623</v>
      </c>
      <c r="C624" s="63" t="s">
        <v>82</v>
      </c>
      <c r="D624" s="63">
        <v>5</v>
      </c>
      <c r="E624" s="61" t="s">
        <v>1801</v>
      </c>
      <c r="F624" s="62" t="s">
        <v>1806</v>
      </c>
      <c r="I624" s="63" t="s">
        <v>1157</v>
      </c>
    </row>
    <row r="625" spans="1:12">
      <c r="A625" s="63" t="str">
        <f t="shared" si="9"/>
        <v>SA-11-6</v>
      </c>
      <c r="B625" s="63">
        <v>624</v>
      </c>
      <c r="C625" s="63" t="s">
        <v>82</v>
      </c>
      <c r="D625" s="63">
        <v>6</v>
      </c>
      <c r="E625" s="61" t="s">
        <v>1801</v>
      </c>
      <c r="F625" s="62" t="s">
        <v>1807</v>
      </c>
      <c r="I625" s="63" t="s">
        <v>1157</v>
      </c>
    </row>
    <row r="626" spans="1:12">
      <c r="A626" s="63" t="str">
        <f t="shared" si="9"/>
        <v>SA-11-7</v>
      </c>
      <c r="B626" s="63">
        <v>625</v>
      </c>
      <c r="C626" s="63" t="s">
        <v>82</v>
      </c>
      <c r="D626" s="63">
        <v>7</v>
      </c>
      <c r="E626" s="61" t="s">
        <v>1801</v>
      </c>
      <c r="F626" s="62" t="s">
        <v>1808</v>
      </c>
      <c r="I626" s="63" t="s">
        <v>1157</v>
      </c>
    </row>
    <row r="627" spans="1:12">
      <c r="A627" s="63" t="str">
        <f t="shared" si="9"/>
        <v>SA-11-8</v>
      </c>
      <c r="B627" s="63">
        <v>626</v>
      </c>
      <c r="C627" s="63" t="s">
        <v>82</v>
      </c>
      <c r="D627" s="63">
        <v>8</v>
      </c>
      <c r="E627" s="61" t="s">
        <v>1801</v>
      </c>
      <c r="F627" s="62" t="s">
        <v>1809</v>
      </c>
      <c r="I627" s="63" t="s">
        <v>1157</v>
      </c>
    </row>
    <row r="628" spans="1:12">
      <c r="A628" s="63" t="str">
        <f t="shared" si="9"/>
        <v>SA-12-0</v>
      </c>
      <c r="B628" s="63">
        <v>627</v>
      </c>
      <c r="C628" s="63" t="s">
        <v>157</v>
      </c>
      <c r="D628" s="63">
        <v>0</v>
      </c>
      <c r="E628" s="61" t="s">
        <v>508</v>
      </c>
      <c r="F628" s="62" t="s">
        <v>609</v>
      </c>
      <c r="I628" s="63" t="s">
        <v>1157</v>
      </c>
      <c r="L628" s="63" t="s">
        <v>1157</v>
      </c>
    </row>
    <row r="629" spans="1:12">
      <c r="A629" s="63" t="str">
        <f t="shared" si="9"/>
        <v>SA-12-1</v>
      </c>
      <c r="B629" s="63">
        <v>628</v>
      </c>
      <c r="C629" s="63" t="s">
        <v>157</v>
      </c>
      <c r="D629" s="63">
        <v>1</v>
      </c>
      <c r="E629" s="61" t="s">
        <v>1810</v>
      </c>
      <c r="F629" s="62" t="s">
        <v>1811</v>
      </c>
      <c r="I629" s="63" t="s">
        <v>1157</v>
      </c>
    </row>
    <row r="630" spans="1:12">
      <c r="A630" s="63" t="str">
        <f t="shared" si="9"/>
        <v>SA-12-2</v>
      </c>
      <c r="B630" s="63">
        <v>629</v>
      </c>
      <c r="C630" s="63" t="s">
        <v>157</v>
      </c>
      <c r="D630" s="63">
        <v>2</v>
      </c>
      <c r="E630" s="61" t="s">
        <v>1810</v>
      </c>
      <c r="F630" s="62" t="s">
        <v>1812</v>
      </c>
      <c r="I630" s="63" t="s">
        <v>1157</v>
      </c>
    </row>
    <row r="631" spans="1:12">
      <c r="A631" s="63" t="str">
        <f t="shared" si="9"/>
        <v>SA-12-3</v>
      </c>
      <c r="B631" s="63">
        <v>630</v>
      </c>
      <c r="C631" s="63" t="s">
        <v>157</v>
      </c>
      <c r="D631" s="63">
        <v>3</v>
      </c>
      <c r="E631" s="61" t="s">
        <v>1810</v>
      </c>
      <c r="F631" s="62" t="s">
        <v>1813</v>
      </c>
      <c r="G631" s="63" t="s">
        <v>1157</v>
      </c>
      <c r="H631" s="61" t="s">
        <v>1814</v>
      </c>
    </row>
    <row r="632" spans="1:12">
      <c r="A632" s="63" t="str">
        <f t="shared" si="9"/>
        <v>SA-12-4</v>
      </c>
      <c r="B632" s="63">
        <v>631</v>
      </c>
      <c r="C632" s="63" t="s">
        <v>157</v>
      </c>
      <c r="D632" s="63">
        <v>4</v>
      </c>
      <c r="E632" s="61" t="s">
        <v>1810</v>
      </c>
      <c r="F632" s="62" t="s">
        <v>1815</v>
      </c>
      <c r="G632" s="63" t="s">
        <v>1157</v>
      </c>
      <c r="H632" s="61" t="s">
        <v>1816</v>
      </c>
    </row>
    <row r="633" spans="1:12">
      <c r="A633" s="63" t="str">
        <f t="shared" si="9"/>
        <v>SA-12-5</v>
      </c>
      <c r="B633" s="63">
        <v>632</v>
      </c>
      <c r="C633" s="63" t="s">
        <v>157</v>
      </c>
      <c r="D633" s="63">
        <v>5</v>
      </c>
      <c r="E633" s="61" t="s">
        <v>1810</v>
      </c>
      <c r="F633" s="62" t="s">
        <v>1817</v>
      </c>
      <c r="I633" s="63" t="s">
        <v>1157</v>
      </c>
    </row>
    <row r="634" spans="1:12">
      <c r="A634" s="63" t="str">
        <f t="shared" si="9"/>
        <v>SA-12-6</v>
      </c>
      <c r="B634" s="63">
        <v>633</v>
      </c>
      <c r="C634" s="63" t="s">
        <v>157</v>
      </c>
      <c r="D634" s="63">
        <v>6</v>
      </c>
      <c r="E634" s="61" t="s">
        <v>1810</v>
      </c>
      <c r="F634" s="62" t="s">
        <v>1818</v>
      </c>
      <c r="G634" s="63" t="s">
        <v>1157</v>
      </c>
      <c r="H634" s="61" t="s">
        <v>1814</v>
      </c>
    </row>
    <row r="635" spans="1:12">
      <c r="A635" s="63" t="str">
        <f t="shared" si="9"/>
        <v>SA-12-7</v>
      </c>
      <c r="B635" s="63">
        <v>634</v>
      </c>
      <c r="C635" s="63" t="s">
        <v>157</v>
      </c>
      <c r="D635" s="63">
        <v>7</v>
      </c>
      <c r="E635" s="61" t="s">
        <v>1810</v>
      </c>
      <c r="F635" s="62" t="s">
        <v>1819</v>
      </c>
      <c r="I635" s="63" t="s">
        <v>1157</v>
      </c>
    </row>
    <row r="636" spans="1:12">
      <c r="A636" s="63" t="str">
        <f t="shared" si="9"/>
        <v>SA-12-8</v>
      </c>
      <c r="B636" s="63">
        <v>635</v>
      </c>
      <c r="C636" s="63" t="s">
        <v>157</v>
      </c>
      <c r="D636" s="63">
        <v>8</v>
      </c>
      <c r="E636" s="61" t="s">
        <v>1810</v>
      </c>
      <c r="F636" s="62" t="s">
        <v>1820</v>
      </c>
      <c r="I636" s="63" t="s">
        <v>1157</v>
      </c>
    </row>
    <row r="637" spans="1:12">
      <c r="A637" s="63" t="str">
        <f t="shared" si="9"/>
        <v>SA-12-9</v>
      </c>
      <c r="B637" s="63">
        <v>636</v>
      </c>
      <c r="C637" s="63" t="s">
        <v>157</v>
      </c>
      <c r="D637" s="63">
        <v>9</v>
      </c>
      <c r="E637" s="61" t="s">
        <v>1810</v>
      </c>
      <c r="F637" s="62" t="s">
        <v>1821</v>
      </c>
      <c r="I637" s="63" t="s">
        <v>1157</v>
      </c>
    </row>
    <row r="638" spans="1:12">
      <c r="A638" s="63" t="str">
        <f t="shared" si="9"/>
        <v>SA-12-10</v>
      </c>
      <c r="B638" s="63">
        <v>637</v>
      </c>
      <c r="C638" s="63" t="s">
        <v>157</v>
      </c>
      <c r="D638" s="63">
        <v>10</v>
      </c>
      <c r="E638" s="61" t="s">
        <v>1810</v>
      </c>
      <c r="F638" s="62" t="s">
        <v>1822</v>
      </c>
      <c r="I638" s="63" t="s">
        <v>1157</v>
      </c>
    </row>
    <row r="639" spans="1:12">
      <c r="A639" s="63" t="str">
        <f t="shared" si="9"/>
        <v>SA-12-11</v>
      </c>
      <c r="B639" s="63">
        <v>638</v>
      </c>
      <c r="C639" s="63" t="s">
        <v>157</v>
      </c>
      <c r="D639" s="63">
        <v>11</v>
      </c>
      <c r="E639" s="61" t="s">
        <v>1810</v>
      </c>
      <c r="F639" s="62" t="s">
        <v>1823</v>
      </c>
      <c r="I639" s="63" t="s">
        <v>1157</v>
      </c>
    </row>
    <row r="640" spans="1:12">
      <c r="A640" s="63" t="str">
        <f t="shared" si="9"/>
        <v>SA-12-12</v>
      </c>
      <c r="B640" s="63">
        <v>639</v>
      </c>
      <c r="C640" s="63" t="s">
        <v>157</v>
      </c>
      <c r="D640" s="63">
        <v>12</v>
      </c>
      <c r="E640" s="61" t="s">
        <v>1810</v>
      </c>
      <c r="F640" s="62" t="s">
        <v>1824</v>
      </c>
      <c r="I640" s="63" t="s">
        <v>1157</v>
      </c>
    </row>
    <row r="641" spans="1:12">
      <c r="A641" s="63" t="str">
        <f t="shared" si="9"/>
        <v>SA-12-13</v>
      </c>
      <c r="B641" s="63">
        <v>640</v>
      </c>
      <c r="C641" s="63" t="s">
        <v>157</v>
      </c>
      <c r="D641" s="63">
        <v>13</v>
      </c>
      <c r="E641" s="61" t="s">
        <v>1810</v>
      </c>
      <c r="F641" s="62" t="s">
        <v>1825</v>
      </c>
      <c r="I641" s="63" t="s">
        <v>1157</v>
      </c>
    </row>
    <row r="642" spans="1:12">
      <c r="A642" s="63" t="str">
        <f t="shared" ref="A642:A705" si="10">CONCATENATE(C642,"-",D642)</f>
        <v>SA-12-14</v>
      </c>
      <c r="B642" s="63">
        <v>641</v>
      </c>
      <c r="C642" s="63" t="s">
        <v>157</v>
      </c>
      <c r="D642" s="63">
        <v>14</v>
      </c>
      <c r="E642" s="61" t="s">
        <v>1810</v>
      </c>
      <c r="F642" s="62" t="s">
        <v>1826</v>
      </c>
      <c r="I642" s="63" t="s">
        <v>1157</v>
      </c>
    </row>
    <row r="643" spans="1:12">
      <c r="A643" s="63" t="str">
        <f t="shared" si="10"/>
        <v>SA-12-15</v>
      </c>
      <c r="B643" s="63">
        <v>642</v>
      </c>
      <c r="C643" s="63" t="s">
        <v>157</v>
      </c>
      <c r="D643" s="63">
        <v>15</v>
      </c>
      <c r="E643" s="61" t="s">
        <v>1810</v>
      </c>
      <c r="F643" s="62" t="s">
        <v>1827</v>
      </c>
      <c r="I643" s="63" t="s">
        <v>1157</v>
      </c>
    </row>
    <row r="644" spans="1:12">
      <c r="A644" s="63" t="str">
        <f t="shared" si="10"/>
        <v>SA-13-0</v>
      </c>
      <c r="B644" s="63">
        <v>643</v>
      </c>
      <c r="C644" s="63" t="s">
        <v>1828</v>
      </c>
      <c r="D644" s="63">
        <v>0</v>
      </c>
      <c r="E644" s="61" t="s">
        <v>1829</v>
      </c>
      <c r="F644" s="62" t="s">
        <v>609</v>
      </c>
      <c r="I644" s="63" t="s">
        <v>1157</v>
      </c>
    </row>
    <row r="645" spans="1:12">
      <c r="A645" s="63" t="str">
        <f t="shared" si="10"/>
        <v>SA-14-0</v>
      </c>
      <c r="B645" s="63">
        <v>644</v>
      </c>
      <c r="C645" s="63" t="s">
        <v>1830</v>
      </c>
      <c r="D645" s="63">
        <v>0</v>
      </c>
      <c r="E645" s="61" t="s">
        <v>1831</v>
      </c>
      <c r="F645" s="62" t="s">
        <v>609</v>
      </c>
      <c r="I645" s="63" t="s">
        <v>1157</v>
      </c>
    </row>
    <row r="646" spans="1:12">
      <c r="A646" s="63" t="str">
        <f t="shared" si="10"/>
        <v>SA-14-1</v>
      </c>
      <c r="B646" s="63">
        <v>645</v>
      </c>
      <c r="C646" s="63" t="s">
        <v>1830</v>
      </c>
      <c r="D646" s="63">
        <v>1</v>
      </c>
      <c r="E646" s="61" t="s">
        <v>1832</v>
      </c>
      <c r="F646" s="62" t="s">
        <v>1833</v>
      </c>
      <c r="G646" s="63" t="s">
        <v>1157</v>
      </c>
      <c r="H646" s="61" t="s">
        <v>1834</v>
      </c>
    </row>
    <row r="647" spans="1:12">
      <c r="A647" s="63" t="str">
        <f t="shared" si="10"/>
        <v>SA-15-0</v>
      </c>
      <c r="B647" s="63">
        <v>646</v>
      </c>
      <c r="C647" s="63" t="s">
        <v>183</v>
      </c>
      <c r="D647" s="63">
        <v>0</v>
      </c>
      <c r="E647" s="61" t="s">
        <v>509</v>
      </c>
      <c r="F647" s="62" t="s">
        <v>609</v>
      </c>
      <c r="I647" s="63" t="s">
        <v>1157</v>
      </c>
      <c r="L647" s="63" t="s">
        <v>1157</v>
      </c>
    </row>
    <row r="648" spans="1:12">
      <c r="A648" s="63" t="str">
        <f t="shared" si="10"/>
        <v>SA-15-1</v>
      </c>
      <c r="B648" s="63">
        <v>647</v>
      </c>
      <c r="C648" s="63" t="s">
        <v>183</v>
      </c>
      <c r="D648" s="63">
        <v>1</v>
      </c>
      <c r="E648" s="61" t="s">
        <v>1835</v>
      </c>
      <c r="F648" s="62" t="s">
        <v>1836</v>
      </c>
      <c r="I648" s="63" t="s">
        <v>1157</v>
      </c>
    </row>
    <row r="649" spans="1:12">
      <c r="A649" s="63" t="str">
        <f t="shared" si="10"/>
        <v>SA-15-2</v>
      </c>
      <c r="B649" s="63">
        <v>648</v>
      </c>
      <c r="C649" s="63" t="s">
        <v>183</v>
      </c>
      <c r="D649" s="63">
        <v>2</v>
      </c>
      <c r="E649" s="61" t="s">
        <v>1835</v>
      </c>
      <c r="F649" s="62" t="s">
        <v>1837</v>
      </c>
      <c r="I649" s="63" t="s">
        <v>1157</v>
      </c>
    </row>
    <row r="650" spans="1:12">
      <c r="A650" s="63" t="str">
        <f t="shared" si="10"/>
        <v>SA-15-3</v>
      </c>
      <c r="B650" s="63">
        <v>649</v>
      </c>
      <c r="C650" s="63" t="s">
        <v>183</v>
      </c>
      <c r="D650" s="63">
        <v>3</v>
      </c>
      <c r="E650" s="61" t="s">
        <v>1835</v>
      </c>
      <c r="F650" s="62" t="s">
        <v>1838</v>
      </c>
      <c r="I650" s="63" t="s">
        <v>1157</v>
      </c>
    </row>
    <row r="651" spans="1:12">
      <c r="A651" s="63" t="str">
        <f t="shared" si="10"/>
        <v>SA-15-4</v>
      </c>
      <c r="B651" s="63">
        <v>650</v>
      </c>
      <c r="C651" s="63" t="s">
        <v>183</v>
      </c>
      <c r="D651" s="63">
        <v>4</v>
      </c>
      <c r="E651" s="61" t="s">
        <v>1835</v>
      </c>
      <c r="F651" s="62" t="s">
        <v>1839</v>
      </c>
      <c r="I651" s="63" t="s">
        <v>1157</v>
      </c>
    </row>
    <row r="652" spans="1:12">
      <c r="A652" s="63" t="str">
        <f t="shared" si="10"/>
        <v>SA-15-5</v>
      </c>
      <c r="B652" s="63">
        <v>651</v>
      </c>
      <c r="C652" s="63" t="s">
        <v>183</v>
      </c>
      <c r="D652" s="63">
        <v>5</v>
      </c>
      <c r="E652" s="61" t="s">
        <v>1835</v>
      </c>
      <c r="F652" s="62" t="s">
        <v>1840</v>
      </c>
      <c r="I652" s="63" t="s">
        <v>1157</v>
      </c>
    </row>
    <row r="653" spans="1:12">
      <c r="A653" s="63" t="str">
        <f t="shared" si="10"/>
        <v>SA-15-6</v>
      </c>
      <c r="B653" s="63">
        <v>652</v>
      </c>
      <c r="C653" s="63" t="s">
        <v>183</v>
      </c>
      <c r="D653" s="63">
        <v>6</v>
      </c>
      <c r="E653" s="61" t="s">
        <v>1835</v>
      </c>
      <c r="F653" s="62" t="s">
        <v>1841</v>
      </c>
      <c r="I653" s="63" t="s">
        <v>1157</v>
      </c>
    </row>
    <row r="654" spans="1:12">
      <c r="A654" s="63" t="str">
        <f t="shared" si="10"/>
        <v>SA-15-7</v>
      </c>
      <c r="B654" s="63">
        <v>653</v>
      </c>
      <c r="C654" s="63" t="s">
        <v>183</v>
      </c>
      <c r="D654" s="63">
        <v>7</v>
      </c>
      <c r="E654" s="61" t="s">
        <v>1835</v>
      </c>
      <c r="F654" s="62" t="s">
        <v>1842</v>
      </c>
      <c r="I654" s="63" t="s">
        <v>1157</v>
      </c>
    </row>
    <row r="655" spans="1:12">
      <c r="A655" s="63" t="str">
        <f t="shared" si="10"/>
        <v>SA-15-8</v>
      </c>
      <c r="B655" s="63">
        <v>654</v>
      </c>
      <c r="C655" s="63" t="s">
        <v>183</v>
      </c>
      <c r="D655" s="63">
        <v>8</v>
      </c>
      <c r="E655" s="61" t="s">
        <v>1835</v>
      </c>
      <c r="F655" s="62" t="s">
        <v>1843</v>
      </c>
      <c r="I655" s="63" t="s">
        <v>1157</v>
      </c>
    </row>
    <row r="656" spans="1:12">
      <c r="A656" s="63" t="str">
        <f t="shared" si="10"/>
        <v>SA-15-9</v>
      </c>
      <c r="B656" s="63">
        <v>655</v>
      </c>
      <c r="C656" s="63" t="s">
        <v>183</v>
      </c>
      <c r="D656" s="63">
        <v>9</v>
      </c>
      <c r="E656" s="61" t="s">
        <v>1835</v>
      </c>
      <c r="F656" s="62" t="s">
        <v>1844</v>
      </c>
      <c r="I656" s="63" t="s">
        <v>1157</v>
      </c>
    </row>
    <row r="657" spans="1:12">
      <c r="A657" s="63" t="str">
        <f t="shared" si="10"/>
        <v>SA-15-10</v>
      </c>
      <c r="B657" s="63">
        <v>656</v>
      </c>
      <c r="C657" s="63" t="s">
        <v>183</v>
      </c>
      <c r="D657" s="63">
        <v>10</v>
      </c>
      <c r="E657" s="61" t="s">
        <v>1835</v>
      </c>
      <c r="F657" s="62" t="s">
        <v>1845</v>
      </c>
      <c r="I657" s="63" t="s">
        <v>1157</v>
      </c>
    </row>
    <row r="658" spans="1:12">
      <c r="A658" s="63" t="str">
        <f t="shared" si="10"/>
        <v>SA-15-11</v>
      </c>
      <c r="B658" s="63">
        <v>657</v>
      </c>
      <c r="C658" s="63" t="s">
        <v>183</v>
      </c>
      <c r="D658" s="63">
        <v>11</v>
      </c>
      <c r="E658" s="61" t="s">
        <v>1835</v>
      </c>
      <c r="F658" s="62" t="s">
        <v>1846</v>
      </c>
      <c r="I658" s="63" t="s">
        <v>1157</v>
      </c>
    </row>
    <row r="659" spans="1:12">
      <c r="A659" s="63" t="str">
        <f t="shared" si="10"/>
        <v>SA-16-0</v>
      </c>
      <c r="B659" s="63">
        <v>658</v>
      </c>
      <c r="C659" s="63" t="s">
        <v>510</v>
      </c>
      <c r="D659" s="63">
        <v>0</v>
      </c>
      <c r="E659" s="61" t="s">
        <v>511</v>
      </c>
      <c r="F659" s="62" t="s">
        <v>609</v>
      </c>
      <c r="I659" s="63" t="s">
        <v>1157</v>
      </c>
      <c r="L659" s="63" t="s">
        <v>1157</v>
      </c>
    </row>
    <row r="660" spans="1:12">
      <c r="A660" s="63" t="str">
        <f t="shared" si="10"/>
        <v>SA-17-0</v>
      </c>
      <c r="B660" s="63">
        <v>659</v>
      </c>
      <c r="C660" s="63" t="s">
        <v>186</v>
      </c>
      <c r="D660" s="63">
        <v>0</v>
      </c>
      <c r="E660" s="61" t="s">
        <v>512</v>
      </c>
      <c r="F660" s="62" t="s">
        <v>609</v>
      </c>
      <c r="I660" s="63" t="s">
        <v>1157</v>
      </c>
      <c r="L660" s="63" t="s">
        <v>1157</v>
      </c>
    </row>
    <row r="661" spans="1:12">
      <c r="A661" s="63" t="str">
        <f t="shared" si="10"/>
        <v>SA-17-1</v>
      </c>
      <c r="B661" s="63">
        <v>660</v>
      </c>
      <c r="C661" s="63" t="s">
        <v>186</v>
      </c>
      <c r="D661" s="63">
        <v>1</v>
      </c>
      <c r="E661" s="61" t="s">
        <v>1847</v>
      </c>
      <c r="F661" s="62" t="s">
        <v>1848</v>
      </c>
      <c r="I661" s="63" t="s">
        <v>1157</v>
      </c>
    </row>
    <row r="662" spans="1:12">
      <c r="A662" s="63" t="str">
        <f t="shared" si="10"/>
        <v>SA-17-2</v>
      </c>
      <c r="B662" s="63">
        <v>661</v>
      </c>
      <c r="C662" s="63" t="s">
        <v>186</v>
      </c>
      <c r="D662" s="63">
        <v>2</v>
      </c>
      <c r="E662" s="61" t="s">
        <v>1847</v>
      </c>
      <c r="F662" s="62" t="s">
        <v>1849</v>
      </c>
      <c r="I662" s="63" t="s">
        <v>1157</v>
      </c>
    </row>
    <row r="663" spans="1:12">
      <c r="A663" s="63" t="str">
        <f t="shared" si="10"/>
        <v>SA-17-3</v>
      </c>
      <c r="B663" s="63">
        <v>662</v>
      </c>
      <c r="C663" s="63" t="s">
        <v>186</v>
      </c>
      <c r="D663" s="63">
        <v>3</v>
      </c>
      <c r="E663" s="61" t="s">
        <v>1847</v>
      </c>
      <c r="F663" s="62" t="s">
        <v>1850</v>
      </c>
      <c r="I663" s="63" t="s">
        <v>1157</v>
      </c>
    </row>
    <row r="664" spans="1:12">
      <c r="A664" s="63" t="str">
        <f t="shared" si="10"/>
        <v>SA-17-4</v>
      </c>
      <c r="B664" s="63">
        <v>663</v>
      </c>
      <c r="C664" s="63" t="s">
        <v>186</v>
      </c>
      <c r="D664" s="63">
        <v>4</v>
      </c>
      <c r="E664" s="61" t="s">
        <v>1847</v>
      </c>
      <c r="F664" s="62" t="s">
        <v>1851</v>
      </c>
      <c r="I664" s="63" t="s">
        <v>1157</v>
      </c>
    </row>
    <row r="665" spans="1:12">
      <c r="A665" s="63" t="str">
        <f t="shared" si="10"/>
        <v>SA-17-5</v>
      </c>
      <c r="B665" s="63">
        <v>664</v>
      </c>
      <c r="C665" s="63" t="s">
        <v>186</v>
      </c>
      <c r="D665" s="63">
        <v>5</v>
      </c>
      <c r="E665" s="61" t="s">
        <v>1847</v>
      </c>
      <c r="F665" s="62" t="s">
        <v>1852</v>
      </c>
      <c r="I665" s="63" t="s">
        <v>1157</v>
      </c>
    </row>
    <row r="666" spans="1:12">
      <c r="A666" s="63" t="str">
        <f t="shared" si="10"/>
        <v>SA-17-6</v>
      </c>
      <c r="B666" s="63">
        <v>665</v>
      </c>
      <c r="C666" s="63" t="s">
        <v>186</v>
      </c>
      <c r="D666" s="63">
        <v>6</v>
      </c>
      <c r="E666" s="61" t="s">
        <v>1847</v>
      </c>
      <c r="F666" s="62" t="s">
        <v>1853</v>
      </c>
      <c r="I666" s="63" t="s">
        <v>1157</v>
      </c>
    </row>
    <row r="667" spans="1:12">
      <c r="A667" s="63" t="str">
        <f t="shared" si="10"/>
        <v>SA-17-7</v>
      </c>
      <c r="B667" s="63">
        <v>666</v>
      </c>
      <c r="C667" s="63" t="s">
        <v>186</v>
      </c>
      <c r="D667" s="63">
        <v>7</v>
      </c>
      <c r="E667" s="61" t="s">
        <v>1847</v>
      </c>
      <c r="F667" s="62" t="s">
        <v>1854</v>
      </c>
      <c r="I667" s="63" t="s">
        <v>1157</v>
      </c>
    </row>
    <row r="668" spans="1:12">
      <c r="A668" s="63" t="str">
        <f t="shared" si="10"/>
        <v>SA-18-0</v>
      </c>
      <c r="B668" s="63">
        <v>667</v>
      </c>
      <c r="C668" s="63" t="s">
        <v>1855</v>
      </c>
      <c r="D668" s="63">
        <v>0</v>
      </c>
      <c r="E668" s="61" t="s">
        <v>1856</v>
      </c>
      <c r="F668" s="62" t="s">
        <v>609</v>
      </c>
      <c r="I668" s="63" t="s">
        <v>1157</v>
      </c>
    </row>
    <row r="669" spans="1:12">
      <c r="A669" s="63" t="str">
        <f t="shared" si="10"/>
        <v>SA-18-1</v>
      </c>
      <c r="B669" s="63">
        <v>668</v>
      </c>
      <c r="C669" s="63" t="s">
        <v>1855</v>
      </c>
      <c r="D669" s="63">
        <v>1</v>
      </c>
      <c r="E669" s="61" t="s">
        <v>1857</v>
      </c>
      <c r="F669" s="62" t="s">
        <v>1858</v>
      </c>
      <c r="I669" s="63" t="s">
        <v>1157</v>
      </c>
    </row>
    <row r="670" spans="1:12">
      <c r="A670" s="63" t="str">
        <f t="shared" si="10"/>
        <v>SA-18-2</v>
      </c>
      <c r="B670" s="63">
        <v>669</v>
      </c>
      <c r="C670" s="63" t="s">
        <v>1855</v>
      </c>
      <c r="D670" s="63">
        <v>2</v>
      </c>
      <c r="E670" s="61" t="s">
        <v>1857</v>
      </c>
      <c r="F670" s="62" t="s">
        <v>1859</v>
      </c>
      <c r="I670" s="63" t="s">
        <v>1157</v>
      </c>
    </row>
    <row r="671" spans="1:12">
      <c r="A671" s="63" t="str">
        <f t="shared" si="10"/>
        <v>SA-19-0</v>
      </c>
      <c r="B671" s="63">
        <v>670</v>
      </c>
      <c r="C671" s="63" t="s">
        <v>181</v>
      </c>
      <c r="D671" s="63">
        <v>0</v>
      </c>
      <c r="E671" s="61" t="s">
        <v>1860</v>
      </c>
      <c r="F671" s="62" t="s">
        <v>609</v>
      </c>
      <c r="I671" s="63" t="s">
        <v>1157</v>
      </c>
    </row>
    <row r="672" spans="1:12">
      <c r="A672" s="63" t="str">
        <f t="shared" si="10"/>
        <v>SA-19-1</v>
      </c>
      <c r="B672" s="63">
        <v>671</v>
      </c>
      <c r="C672" s="63" t="s">
        <v>181</v>
      </c>
      <c r="D672" s="63">
        <v>1</v>
      </c>
      <c r="E672" s="61" t="s">
        <v>1861</v>
      </c>
      <c r="F672" s="62" t="s">
        <v>1862</v>
      </c>
      <c r="I672" s="63" t="s">
        <v>1157</v>
      </c>
    </row>
    <row r="673" spans="1:12">
      <c r="A673" s="63" t="str">
        <f t="shared" si="10"/>
        <v>SA-19-2</v>
      </c>
      <c r="B673" s="63">
        <v>672</v>
      </c>
      <c r="C673" s="63" t="s">
        <v>181</v>
      </c>
      <c r="D673" s="63">
        <v>2</v>
      </c>
      <c r="E673" s="61" t="s">
        <v>1861</v>
      </c>
      <c r="F673" s="62" t="s">
        <v>1863</v>
      </c>
      <c r="I673" s="63" t="s">
        <v>1157</v>
      </c>
    </row>
    <row r="674" spans="1:12">
      <c r="A674" s="63" t="str">
        <f t="shared" si="10"/>
        <v>SA-19-3</v>
      </c>
      <c r="B674" s="63">
        <v>673</v>
      </c>
      <c r="C674" s="63" t="s">
        <v>181</v>
      </c>
      <c r="D674" s="63">
        <v>3</v>
      </c>
      <c r="E674" s="61" t="s">
        <v>1861</v>
      </c>
      <c r="F674" s="62" t="s">
        <v>1864</v>
      </c>
      <c r="I674" s="63" t="s">
        <v>1157</v>
      </c>
    </row>
    <row r="675" spans="1:12">
      <c r="A675" s="63" t="str">
        <f t="shared" si="10"/>
        <v>SA-19-4</v>
      </c>
      <c r="B675" s="63">
        <v>674</v>
      </c>
      <c r="C675" s="63" t="s">
        <v>181</v>
      </c>
      <c r="D675" s="63">
        <v>4</v>
      </c>
      <c r="E675" s="61" t="s">
        <v>1861</v>
      </c>
      <c r="F675" s="62" t="s">
        <v>1865</v>
      </c>
      <c r="I675" s="63" t="s">
        <v>1157</v>
      </c>
    </row>
    <row r="676" spans="1:12">
      <c r="A676" s="63" t="str">
        <f t="shared" si="10"/>
        <v>SA-20-0</v>
      </c>
      <c r="B676" s="63">
        <v>675</v>
      </c>
      <c r="C676" s="63" t="s">
        <v>1866</v>
      </c>
      <c r="D676" s="63">
        <v>0</v>
      </c>
      <c r="E676" s="61" t="s">
        <v>1867</v>
      </c>
      <c r="F676" s="62" t="s">
        <v>609</v>
      </c>
      <c r="I676" s="63" t="s">
        <v>1157</v>
      </c>
    </row>
    <row r="677" spans="1:12">
      <c r="A677" s="63" t="str">
        <f t="shared" si="10"/>
        <v>SA-21-0</v>
      </c>
      <c r="B677" s="63">
        <v>676</v>
      </c>
      <c r="C677" s="63" t="s">
        <v>1868</v>
      </c>
      <c r="D677" s="63">
        <v>0</v>
      </c>
      <c r="E677" s="61" t="s">
        <v>1869</v>
      </c>
      <c r="F677" s="62" t="s">
        <v>609</v>
      </c>
      <c r="I677" s="63" t="s">
        <v>1157</v>
      </c>
    </row>
    <row r="678" spans="1:12">
      <c r="A678" s="63" t="str">
        <f t="shared" si="10"/>
        <v>SA-21-1</v>
      </c>
      <c r="B678" s="63">
        <v>677</v>
      </c>
      <c r="C678" s="63" t="s">
        <v>1868</v>
      </c>
      <c r="D678" s="63">
        <v>1</v>
      </c>
      <c r="E678" s="61" t="s">
        <v>1870</v>
      </c>
      <c r="F678" s="62" t="s">
        <v>1871</v>
      </c>
      <c r="I678" s="63" t="s">
        <v>1157</v>
      </c>
    </row>
    <row r="679" spans="1:12">
      <c r="A679" s="63" t="str">
        <f t="shared" si="10"/>
        <v>SA-22-0</v>
      </c>
      <c r="B679" s="63">
        <v>678</v>
      </c>
      <c r="C679" s="63" t="s">
        <v>1872</v>
      </c>
      <c r="D679" s="63">
        <v>0</v>
      </c>
      <c r="E679" s="61" t="s">
        <v>1873</v>
      </c>
      <c r="F679" s="62" t="s">
        <v>609</v>
      </c>
      <c r="I679" s="63" t="s">
        <v>1157</v>
      </c>
    </row>
    <row r="680" spans="1:12">
      <c r="A680" s="63" t="str">
        <f t="shared" si="10"/>
        <v>SA-22-1</v>
      </c>
      <c r="B680" s="63">
        <v>679</v>
      </c>
      <c r="C680" s="63" t="s">
        <v>1872</v>
      </c>
      <c r="D680" s="63">
        <v>1</v>
      </c>
      <c r="E680" s="61" t="s">
        <v>1874</v>
      </c>
      <c r="F680" s="62" t="s">
        <v>1875</v>
      </c>
      <c r="I680" s="63" t="s">
        <v>1157</v>
      </c>
    </row>
    <row r="681" spans="1:12">
      <c r="A681" s="63" t="str">
        <f t="shared" si="10"/>
        <v>SC-1-0</v>
      </c>
      <c r="B681" s="63">
        <v>680</v>
      </c>
      <c r="C681" s="63" t="s">
        <v>513</v>
      </c>
      <c r="D681" s="63">
        <v>0</v>
      </c>
      <c r="E681" s="61" t="s">
        <v>514</v>
      </c>
      <c r="I681" s="63" t="s">
        <v>1157</v>
      </c>
      <c r="J681" s="63" t="s">
        <v>1157</v>
      </c>
      <c r="K681" s="63" t="s">
        <v>1157</v>
      </c>
      <c r="L681" s="63" t="s">
        <v>1157</v>
      </c>
    </row>
    <row r="682" spans="1:12">
      <c r="A682" s="63" t="str">
        <f t="shared" si="10"/>
        <v>SC-2-0</v>
      </c>
      <c r="B682" s="63">
        <v>681</v>
      </c>
      <c r="C682" s="63" t="s">
        <v>189</v>
      </c>
      <c r="D682" s="63">
        <v>0</v>
      </c>
      <c r="E682" s="61" t="s">
        <v>515</v>
      </c>
      <c r="F682" s="62" t="s">
        <v>609</v>
      </c>
      <c r="I682" s="63" t="s">
        <v>1157</v>
      </c>
      <c r="K682" s="63" t="s">
        <v>1157</v>
      </c>
      <c r="L682" s="63" t="s">
        <v>1157</v>
      </c>
    </row>
    <row r="683" spans="1:12">
      <c r="A683" s="63" t="str">
        <f t="shared" si="10"/>
        <v>SC-2-1</v>
      </c>
      <c r="B683" s="63">
        <v>682</v>
      </c>
      <c r="C683" s="63" t="s">
        <v>189</v>
      </c>
      <c r="D683" s="63">
        <v>1</v>
      </c>
      <c r="E683" s="61" t="s">
        <v>1876</v>
      </c>
      <c r="F683" s="62" t="s">
        <v>1877</v>
      </c>
      <c r="I683" s="63" t="s">
        <v>1157</v>
      </c>
    </row>
    <row r="684" spans="1:12">
      <c r="A684" s="63" t="str">
        <f t="shared" si="10"/>
        <v>SC-3-0</v>
      </c>
      <c r="B684" s="63">
        <v>683</v>
      </c>
      <c r="C684" s="63" t="s">
        <v>187</v>
      </c>
      <c r="D684" s="63">
        <v>0</v>
      </c>
      <c r="E684" s="61" t="s">
        <v>516</v>
      </c>
      <c r="F684" s="62" t="s">
        <v>609</v>
      </c>
      <c r="I684" s="63" t="s">
        <v>1157</v>
      </c>
      <c r="L684" s="63" t="s">
        <v>1157</v>
      </c>
    </row>
    <row r="685" spans="1:12">
      <c r="A685" s="63" t="str">
        <f t="shared" si="10"/>
        <v>SC-3-1</v>
      </c>
      <c r="B685" s="63">
        <v>684</v>
      </c>
      <c r="C685" s="63" t="s">
        <v>187</v>
      </c>
      <c r="D685" s="63">
        <v>1</v>
      </c>
      <c r="E685" s="61" t="s">
        <v>1878</v>
      </c>
      <c r="F685" s="62" t="s">
        <v>1879</v>
      </c>
      <c r="I685" s="63" t="s">
        <v>1157</v>
      </c>
    </row>
    <row r="686" spans="1:12">
      <c r="A686" s="63" t="str">
        <f t="shared" si="10"/>
        <v>SC-3-2</v>
      </c>
      <c r="B686" s="63">
        <v>685</v>
      </c>
      <c r="C686" s="63" t="s">
        <v>187</v>
      </c>
      <c r="D686" s="63">
        <v>2</v>
      </c>
      <c r="E686" s="61" t="s">
        <v>1878</v>
      </c>
      <c r="F686" s="62" t="s">
        <v>1880</v>
      </c>
      <c r="I686" s="63" t="s">
        <v>1157</v>
      </c>
    </row>
    <row r="687" spans="1:12">
      <c r="A687" s="63" t="str">
        <f t="shared" si="10"/>
        <v>SC-3-3</v>
      </c>
      <c r="B687" s="63">
        <v>686</v>
      </c>
      <c r="C687" s="63" t="s">
        <v>187</v>
      </c>
      <c r="D687" s="63">
        <v>3</v>
      </c>
      <c r="E687" s="61" t="s">
        <v>1878</v>
      </c>
      <c r="F687" s="62" t="s">
        <v>1881</v>
      </c>
      <c r="I687" s="63" t="s">
        <v>1157</v>
      </c>
    </row>
    <row r="688" spans="1:12">
      <c r="A688" s="63" t="str">
        <f t="shared" si="10"/>
        <v>SC-3-4</v>
      </c>
      <c r="B688" s="63">
        <v>687</v>
      </c>
      <c r="C688" s="63" t="s">
        <v>187</v>
      </c>
      <c r="D688" s="63">
        <v>4</v>
      </c>
      <c r="E688" s="61" t="s">
        <v>1878</v>
      </c>
      <c r="F688" s="62" t="s">
        <v>1882</v>
      </c>
      <c r="I688" s="63" t="s">
        <v>1157</v>
      </c>
    </row>
    <row r="689" spans="1:12">
      <c r="A689" s="63" t="str">
        <f t="shared" si="10"/>
        <v>SC-3-5</v>
      </c>
      <c r="B689" s="63">
        <v>688</v>
      </c>
      <c r="C689" s="63" t="s">
        <v>187</v>
      </c>
      <c r="D689" s="63">
        <v>5</v>
      </c>
      <c r="E689" s="61" t="s">
        <v>1878</v>
      </c>
      <c r="F689" s="62" t="s">
        <v>1883</v>
      </c>
      <c r="I689" s="63" t="s">
        <v>1157</v>
      </c>
    </row>
    <row r="690" spans="1:12">
      <c r="A690" s="63" t="str">
        <f t="shared" si="10"/>
        <v>SC-4-0</v>
      </c>
      <c r="B690" s="63">
        <v>689</v>
      </c>
      <c r="C690" s="63" t="s">
        <v>197</v>
      </c>
      <c r="D690" s="63">
        <v>0</v>
      </c>
      <c r="E690" s="61" t="s">
        <v>517</v>
      </c>
      <c r="F690" s="62" t="s">
        <v>609</v>
      </c>
      <c r="K690" s="63" t="s">
        <v>1157</v>
      </c>
      <c r="L690" s="63" t="s">
        <v>1157</v>
      </c>
    </row>
    <row r="691" spans="1:12">
      <c r="A691" s="63" t="str">
        <f t="shared" si="10"/>
        <v>SC-4-1</v>
      </c>
      <c r="B691" s="63">
        <v>690</v>
      </c>
      <c r="C691" s="63" t="s">
        <v>197</v>
      </c>
      <c r="D691" s="63">
        <v>1</v>
      </c>
      <c r="E691" s="61" t="s">
        <v>1884</v>
      </c>
      <c r="F691" s="62" t="s">
        <v>1885</v>
      </c>
      <c r="G691" s="63" t="s">
        <v>1157</v>
      </c>
      <c r="H691" s="61" t="s">
        <v>1886</v>
      </c>
    </row>
    <row r="692" spans="1:12">
      <c r="A692" s="63" t="str">
        <f t="shared" si="10"/>
        <v>SC-4-2</v>
      </c>
      <c r="B692" s="63">
        <v>691</v>
      </c>
      <c r="C692" s="63" t="s">
        <v>197</v>
      </c>
      <c r="D692" s="63">
        <v>2</v>
      </c>
      <c r="E692" s="61" t="s">
        <v>1884</v>
      </c>
      <c r="F692" s="62" t="s">
        <v>1887</v>
      </c>
    </row>
    <row r="693" spans="1:12">
      <c r="A693" s="63" t="str">
        <f t="shared" si="10"/>
        <v>SC-5-0</v>
      </c>
      <c r="B693" s="63">
        <v>692</v>
      </c>
      <c r="C693" s="63" t="s">
        <v>190</v>
      </c>
      <c r="D693" s="63">
        <v>0</v>
      </c>
      <c r="E693" s="61" t="s">
        <v>518</v>
      </c>
      <c r="F693" s="62" t="s">
        <v>609</v>
      </c>
      <c r="J693" s="63" t="s">
        <v>1157</v>
      </c>
      <c r="K693" s="63" t="s">
        <v>1157</v>
      </c>
      <c r="L693" s="63" t="s">
        <v>1157</v>
      </c>
    </row>
    <row r="694" spans="1:12">
      <c r="A694" s="63" t="str">
        <f t="shared" si="10"/>
        <v>SC-5-1</v>
      </c>
      <c r="B694" s="63">
        <v>693</v>
      </c>
      <c r="C694" s="63" t="s">
        <v>190</v>
      </c>
      <c r="D694" s="63">
        <v>1</v>
      </c>
      <c r="E694" s="61" t="s">
        <v>1888</v>
      </c>
      <c r="F694" s="62" t="s">
        <v>1889</v>
      </c>
    </row>
    <row r="695" spans="1:12">
      <c r="A695" s="63" t="str">
        <f t="shared" si="10"/>
        <v>SC-5-2</v>
      </c>
      <c r="B695" s="63">
        <v>694</v>
      </c>
      <c r="C695" s="63" t="s">
        <v>190</v>
      </c>
      <c r="D695" s="63">
        <v>2</v>
      </c>
      <c r="E695" s="61" t="s">
        <v>1888</v>
      </c>
      <c r="F695" s="62" t="s">
        <v>1890</v>
      </c>
    </row>
    <row r="696" spans="1:12">
      <c r="A696" s="63" t="str">
        <f t="shared" si="10"/>
        <v>SC-5-3</v>
      </c>
      <c r="B696" s="63">
        <v>695</v>
      </c>
      <c r="C696" s="63" t="s">
        <v>190</v>
      </c>
      <c r="D696" s="63">
        <v>3</v>
      </c>
      <c r="E696" s="61" t="s">
        <v>1888</v>
      </c>
      <c r="F696" s="62" t="s">
        <v>1891</v>
      </c>
    </row>
    <row r="697" spans="1:12">
      <c r="A697" s="63" t="str">
        <f t="shared" si="10"/>
        <v>SC-6-0</v>
      </c>
      <c r="B697" s="63">
        <v>696</v>
      </c>
      <c r="C697" s="63" t="s">
        <v>1892</v>
      </c>
      <c r="D697" s="63">
        <v>0</v>
      </c>
      <c r="E697" s="61" t="s">
        <v>1893</v>
      </c>
      <c r="F697" s="62" t="s">
        <v>609</v>
      </c>
      <c r="I697" s="63" t="s">
        <v>1157</v>
      </c>
    </row>
    <row r="698" spans="1:12">
      <c r="A698" s="63" t="str">
        <f t="shared" si="10"/>
        <v>SC-7-0</v>
      </c>
      <c r="B698" s="63">
        <v>697</v>
      </c>
      <c r="C698" s="63" t="s">
        <v>32</v>
      </c>
      <c r="D698" s="63">
        <v>0</v>
      </c>
      <c r="E698" s="61" t="s">
        <v>519</v>
      </c>
      <c r="F698" s="62" t="s">
        <v>609</v>
      </c>
      <c r="J698" s="63" t="s">
        <v>1157</v>
      </c>
      <c r="K698" s="63" t="s">
        <v>1157</v>
      </c>
      <c r="L698" s="63" t="s">
        <v>1157</v>
      </c>
    </row>
    <row r="699" spans="1:12">
      <c r="A699" s="63" t="str">
        <f t="shared" si="10"/>
        <v>SC-7-1</v>
      </c>
      <c r="B699" s="63">
        <v>698</v>
      </c>
      <c r="C699" s="63" t="s">
        <v>32</v>
      </c>
      <c r="D699" s="63">
        <v>1</v>
      </c>
      <c r="E699" s="61" t="s">
        <v>1894</v>
      </c>
      <c r="F699" s="62" t="s">
        <v>1895</v>
      </c>
      <c r="G699" s="63" t="s">
        <v>1157</v>
      </c>
      <c r="H699" s="61" t="s">
        <v>1896</v>
      </c>
    </row>
    <row r="700" spans="1:12">
      <c r="A700" s="63" t="str">
        <f t="shared" si="10"/>
        <v>SC-7-2</v>
      </c>
      <c r="B700" s="63">
        <v>699</v>
      </c>
      <c r="C700" s="63" t="s">
        <v>32</v>
      </c>
      <c r="D700" s="63">
        <v>2</v>
      </c>
      <c r="E700" s="61" t="s">
        <v>1894</v>
      </c>
      <c r="F700" s="62" t="s">
        <v>1897</v>
      </c>
      <c r="G700" s="63" t="s">
        <v>1157</v>
      </c>
      <c r="H700" s="61" t="s">
        <v>1896</v>
      </c>
    </row>
    <row r="701" spans="1:12">
      <c r="A701" s="63" t="str">
        <f t="shared" si="10"/>
        <v>SC-7-3</v>
      </c>
      <c r="B701" s="63">
        <v>700</v>
      </c>
      <c r="C701" s="63" t="s">
        <v>32</v>
      </c>
      <c r="D701" s="63">
        <v>3</v>
      </c>
      <c r="E701" s="61" t="s">
        <v>1894</v>
      </c>
      <c r="F701" s="62" t="s">
        <v>1898</v>
      </c>
      <c r="K701" s="63" t="s">
        <v>1157</v>
      </c>
      <c r="L701" s="63" t="s">
        <v>1157</v>
      </c>
    </row>
    <row r="702" spans="1:12">
      <c r="A702" s="63" t="str">
        <f t="shared" si="10"/>
        <v>SC-7-4</v>
      </c>
      <c r="B702" s="63">
        <v>701</v>
      </c>
      <c r="C702" s="63" t="s">
        <v>32</v>
      </c>
      <c r="D702" s="63">
        <v>4</v>
      </c>
      <c r="E702" s="61" t="s">
        <v>1894</v>
      </c>
      <c r="F702" s="62" t="s">
        <v>1899</v>
      </c>
      <c r="K702" s="63" t="s">
        <v>1157</v>
      </c>
      <c r="L702" s="63" t="s">
        <v>1157</v>
      </c>
    </row>
    <row r="703" spans="1:12">
      <c r="A703" s="63" t="str">
        <f t="shared" si="10"/>
        <v>SC-7-5</v>
      </c>
      <c r="B703" s="63">
        <v>702</v>
      </c>
      <c r="C703" s="63" t="s">
        <v>32</v>
      </c>
      <c r="D703" s="63">
        <v>5</v>
      </c>
      <c r="E703" s="61" t="s">
        <v>1894</v>
      </c>
      <c r="F703" s="62" t="s">
        <v>1900</v>
      </c>
      <c r="K703" s="63" t="s">
        <v>1157</v>
      </c>
      <c r="L703" s="63" t="s">
        <v>1157</v>
      </c>
    </row>
    <row r="704" spans="1:12">
      <c r="A704" s="63" t="str">
        <f t="shared" si="10"/>
        <v>SC-7-6</v>
      </c>
      <c r="B704" s="63">
        <v>703</v>
      </c>
      <c r="C704" s="63" t="s">
        <v>32</v>
      </c>
      <c r="D704" s="63">
        <v>6</v>
      </c>
      <c r="E704" s="61" t="s">
        <v>1894</v>
      </c>
      <c r="F704" s="62" t="s">
        <v>1901</v>
      </c>
      <c r="G704" s="63" t="s">
        <v>1157</v>
      </c>
      <c r="H704" s="61" t="s">
        <v>1902</v>
      </c>
    </row>
    <row r="705" spans="1:12">
      <c r="A705" s="63" t="str">
        <f t="shared" si="10"/>
        <v>SC-7-7</v>
      </c>
      <c r="B705" s="63">
        <v>704</v>
      </c>
      <c r="C705" s="63" t="s">
        <v>32</v>
      </c>
      <c r="D705" s="63">
        <v>7</v>
      </c>
      <c r="E705" s="61" t="s">
        <v>1894</v>
      </c>
      <c r="F705" s="62" t="s">
        <v>1903</v>
      </c>
      <c r="K705" s="63" t="s">
        <v>1157</v>
      </c>
      <c r="L705" s="63" t="s">
        <v>1157</v>
      </c>
    </row>
    <row r="706" spans="1:12">
      <c r="A706" s="63" t="str">
        <f t="shared" ref="A706:A769" si="11">CONCATENATE(C706,"-",D706)</f>
        <v>SC-7-8</v>
      </c>
      <c r="B706" s="63">
        <v>705</v>
      </c>
      <c r="C706" s="63" t="s">
        <v>32</v>
      </c>
      <c r="D706" s="63">
        <v>8</v>
      </c>
      <c r="E706" s="61" t="s">
        <v>1894</v>
      </c>
      <c r="F706" s="62" t="s">
        <v>1904</v>
      </c>
      <c r="L706" s="63" t="s">
        <v>1157</v>
      </c>
    </row>
    <row r="707" spans="1:12">
      <c r="A707" s="63" t="str">
        <f t="shared" si="11"/>
        <v>SC-7-9</v>
      </c>
      <c r="B707" s="63">
        <v>706</v>
      </c>
      <c r="C707" s="63" t="s">
        <v>32</v>
      </c>
      <c r="D707" s="63">
        <v>9</v>
      </c>
      <c r="E707" s="61" t="s">
        <v>1894</v>
      </c>
      <c r="F707" s="62" t="s">
        <v>1905</v>
      </c>
    </row>
    <row r="708" spans="1:12">
      <c r="A708" s="63" t="str">
        <f t="shared" si="11"/>
        <v>SC-7-10</v>
      </c>
      <c r="B708" s="63">
        <v>707</v>
      </c>
      <c r="C708" s="63" t="s">
        <v>32</v>
      </c>
      <c r="D708" s="63">
        <v>10</v>
      </c>
      <c r="E708" s="61" t="s">
        <v>1894</v>
      </c>
      <c r="F708" s="62" t="s">
        <v>1906</v>
      </c>
    </row>
    <row r="709" spans="1:12">
      <c r="A709" s="63" t="str">
        <f t="shared" si="11"/>
        <v>SC-7-11</v>
      </c>
      <c r="B709" s="63">
        <v>708</v>
      </c>
      <c r="C709" s="63" t="s">
        <v>32</v>
      </c>
      <c r="D709" s="63">
        <v>11</v>
      </c>
      <c r="E709" s="61" t="s">
        <v>1894</v>
      </c>
      <c r="F709" s="62" t="s">
        <v>1907</v>
      </c>
    </row>
    <row r="710" spans="1:12">
      <c r="A710" s="63" t="str">
        <f t="shared" si="11"/>
        <v>SC-7-12</v>
      </c>
      <c r="B710" s="63">
        <v>709</v>
      </c>
      <c r="C710" s="63" t="s">
        <v>32</v>
      </c>
      <c r="D710" s="63">
        <v>12</v>
      </c>
      <c r="E710" s="61" t="s">
        <v>1894</v>
      </c>
      <c r="F710" s="62" t="s">
        <v>1908</v>
      </c>
    </row>
    <row r="711" spans="1:12">
      <c r="A711" s="63" t="str">
        <f t="shared" si="11"/>
        <v>SC-7-13</v>
      </c>
      <c r="B711" s="63">
        <v>710</v>
      </c>
      <c r="C711" s="63" t="s">
        <v>32</v>
      </c>
      <c r="D711" s="63">
        <v>13</v>
      </c>
      <c r="E711" s="61" t="s">
        <v>1894</v>
      </c>
      <c r="F711" s="62" t="s">
        <v>1909</v>
      </c>
    </row>
    <row r="712" spans="1:12">
      <c r="A712" s="63" t="str">
        <f t="shared" si="11"/>
        <v>SC-7-14</v>
      </c>
      <c r="B712" s="63">
        <v>711</v>
      </c>
      <c r="C712" s="63" t="s">
        <v>32</v>
      </c>
      <c r="D712" s="63">
        <v>14</v>
      </c>
      <c r="E712" s="61" t="s">
        <v>1894</v>
      </c>
      <c r="F712" s="62" t="s">
        <v>1910</v>
      </c>
    </row>
    <row r="713" spans="1:12">
      <c r="A713" s="63" t="str">
        <f t="shared" si="11"/>
        <v>SC-7-15</v>
      </c>
      <c r="B713" s="63">
        <v>712</v>
      </c>
      <c r="C713" s="63" t="s">
        <v>32</v>
      </c>
      <c r="D713" s="63">
        <v>15</v>
      </c>
      <c r="E713" s="61" t="s">
        <v>1894</v>
      </c>
      <c r="F713" s="62" t="s">
        <v>1911</v>
      </c>
    </row>
    <row r="714" spans="1:12">
      <c r="A714" s="63" t="str">
        <f t="shared" si="11"/>
        <v>SC-7-16</v>
      </c>
      <c r="B714" s="63">
        <v>713</v>
      </c>
      <c r="C714" s="63" t="s">
        <v>32</v>
      </c>
      <c r="D714" s="63">
        <v>16</v>
      </c>
      <c r="E714" s="61" t="s">
        <v>1894</v>
      </c>
      <c r="F714" s="62" t="s">
        <v>1912</v>
      </c>
    </row>
    <row r="715" spans="1:12">
      <c r="A715" s="63" t="str">
        <f t="shared" si="11"/>
        <v>SC-7-17</v>
      </c>
      <c r="B715" s="63">
        <v>714</v>
      </c>
      <c r="C715" s="63" t="s">
        <v>32</v>
      </c>
      <c r="D715" s="63">
        <v>17</v>
      </c>
      <c r="E715" s="61" t="s">
        <v>1894</v>
      </c>
      <c r="F715" s="62" t="s">
        <v>1913</v>
      </c>
    </row>
    <row r="716" spans="1:12">
      <c r="A716" s="63" t="str">
        <f t="shared" si="11"/>
        <v>SC-7-18</v>
      </c>
      <c r="B716" s="63">
        <v>715</v>
      </c>
      <c r="C716" s="63" t="s">
        <v>32</v>
      </c>
      <c r="D716" s="63">
        <v>18</v>
      </c>
      <c r="E716" s="61" t="s">
        <v>1894</v>
      </c>
      <c r="F716" s="62" t="s">
        <v>1914</v>
      </c>
      <c r="I716" s="63" t="s">
        <v>1157</v>
      </c>
      <c r="L716" s="63" t="s">
        <v>1157</v>
      </c>
    </row>
    <row r="717" spans="1:12">
      <c r="A717" s="63" t="str">
        <f t="shared" si="11"/>
        <v>SC-7-19</v>
      </c>
      <c r="B717" s="63">
        <v>716</v>
      </c>
      <c r="C717" s="63" t="s">
        <v>32</v>
      </c>
      <c r="D717" s="63">
        <v>19</v>
      </c>
      <c r="E717" s="61" t="s">
        <v>1894</v>
      </c>
      <c r="F717" s="62" t="s">
        <v>1915</v>
      </c>
    </row>
    <row r="718" spans="1:12">
      <c r="A718" s="63" t="str">
        <f t="shared" si="11"/>
        <v>SC-7-20</v>
      </c>
      <c r="B718" s="63">
        <v>717</v>
      </c>
      <c r="C718" s="63" t="s">
        <v>32</v>
      </c>
      <c r="D718" s="63">
        <v>20</v>
      </c>
      <c r="E718" s="61" t="s">
        <v>1894</v>
      </c>
      <c r="F718" s="62" t="s">
        <v>1916</v>
      </c>
    </row>
    <row r="719" spans="1:12">
      <c r="A719" s="63" t="str">
        <f t="shared" si="11"/>
        <v>SC-7-21</v>
      </c>
      <c r="B719" s="63">
        <v>718</v>
      </c>
      <c r="C719" s="63" t="s">
        <v>32</v>
      </c>
      <c r="D719" s="63">
        <v>21</v>
      </c>
      <c r="E719" s="61" t="s">
        <v>1894</v>
      </c>
      <c r="F719" s="62" t="s">
        <v>1917</v>
      </c>
      <c r="I719" s="63" t="s">
        <v>1157</v>
      </c>
      <c r="L719" s="63" t="s">
        <v>1157</v>
      </c>
    </row>
    <row r="720" spans="1:12">
      <c r="A720" s="63" t="str">
        <f t="shared" si="11"/>
        <v>SC-7-22</v>
      </c>
      <c r="B720" s="63">
        <v>719</v>
      </c>
      <c r="C720" s="63" t="s">
        <v>32</v>
      </c>
      <c r="D720" s="63">
        <v>22</v>
      </c>
      <c r="E720" s="61" t="s">
        <v>1894</v>
      </c>
      <c r="F720" s="62" t="s">
        <v>1918</v>
      </c>
      <c r="I720" s="63" t="s">
        <v>1157</v>
      </c>
    </row>
    <row r="721" spans="1:12">
      <c r="A721" s="63" t="str">
        <f t="shared" si="11"/>
        <v>SC-7-23</v>
      </c>
      <c r="B721" s="63">
        <v>720</v>
      </c>
      <c r="C721" s="63" t="s">
        <v>32</v>
      </c>
      <c r="D721" s="63">
        <v>23</v>
      </c>
      <c r="E721" s="61" t="s">
        <v>1894</v>
      </c>
      <c r="F721" s="62" t="s">
        <v>1919</v>
      </c>
    </row>
    <row r="722" spans="1:12">
      <c r="A722" s="63" t="str">
        <f t="shared" si="11"/>
        <v>SC-8-0</v>
      </c>
      <c r="B722" s="63">
        <v>721</v>
      </c>
      <c r="C722" s="63" t="s">
        <v>191</v>
      </c>
      <c r="D722" s="63">
        <v>0</v>
      </c>
      <c r="E722" s="61" t="s">
        <v>522</v>
      </c>
      <c r="F722" s="62" t="s">
        <v>609</v>
      </c>
      <c r="K722" s="63" t="s">
        <v>1157</v>
      </c>
      <c r="L722" s="63" t="s">
        <v>1157</v>
      </c>
    </row>
    <row r="723" spans="1:12">
      <c r="A723" s="63" t="str">
        <f t="shared" si="11"/>
        <v>SC-8-1</v>
      </c>
      <c r="B723" s="63">
        <v>722</v>
      </c>
      <c r="C723" s="63" t="s">
        <v>191</v>
      </c>
      <c r="D723" s="63">
        <v>1</v>
      </c>
      <c r="E723" s="61" t="s">
        <v>1920</v>
      </c>
      <c r="F723" s="62" t="s">
        <v>1921</v>
      </c>
      <c r="K723" s="63" t="s">
        <v>1157</v>
      </c>
      <c r="L723" s="63" t="s">
        <v>1157</v>
      </c>
    </row>
    <row r="724" spans="1:12">
      <c r="A724" s="63" t="str">
        <f t="shared" si="11"/>
        <v>SC-8-2</v>
      </c>
      <c r="B724" s="63">
        <v>723</v>
      </c>
      <c r="C724" s="63" t="s">
        <v>191</v>
      </c>
      <c r="D724" s="63">
        <v>2</v>
      </c>
      <c r="E724" s="61" t="s">
        <v>1920</v>
      </c>
      <c r="F724" s="62" t="s">
        <v>1922</v>
      </c>
    </row>
    <row r="725" spans="1:12">
      <c r="A725" s="63" t="str">
        <f t="shared" si="11"/>
        <v>SC-8-3</v>
      </c>
      <c r="B725" s="63">
        <v>724</v>
      </c>
      <c r="C725" s="63" t="s">
        <v>191</v>
      </c>
      <c r="D725" s="63">
        <v>3</v>
      </c>
      <c r="E725" s="61" t="s">
        <v>1920</v>
      </c>
      <c r="F725" s="62" t="s">
        <v>1923</v>
      </c>
    </row>
    <row r="726" spans="1:12">
      <c r="A726" s="63" t="str">
        <f t="shared" si="11"/>
        <v>SC-8-4</v>
      </c>
      <c r="B726" s="63">
        <v>725</v>
      </c>
      <c r="C726" s="63" t="s">
        <v>191</v>
      </c>
      <c r="D726" s="63">
        <v>4</v>
      </c>
      <c r="E726" s="61" t="s">
        <v>1920</v>
      </c>
      <c r="F726" s="62" t="s">
        <v>1924</v>
      </c>
    </row>
    <row r="727" spans="1:12">
      <c r="A727" s="63" t="str">
        <f t="shared" si="11"/>
        <v>SC-9-0</v>
      </c>
      <c r="B727" s="63">
        <v>726</v>
      </c>
      <c r="C727" s="63" t="s">
        <v>1925</v>
      </c>
      <c r="D727" s="63">
        <v>0</v>
      </c>
      <c r="E727" s="61" t="s">
        <v>1926</v>
      </c>
      <c r="F727" s="62" t="s">
        <v>609</v>
      </c>
      <c r="G727" s="63" t="s">
        <v>1157</v>
      </c>
      <c r="H727" s="61" t="s">
        <v>1927</v>
      </c>
    </row>
    <row r="728" spans="1:12">
      <c r="A728" s="63" t="str">
        <f t="shared" si="11"/>
        <v>SC-10-0</v>
      </c>
      <c r="B728" s="63">
        <v>727</v>
      </c>
      <c r="C728" s="63" t="s">
        <v>524</v>
      </c>
      <c r="D728" s="63">
        <v>0</v>
      </c>
      <c r="E728" s="61" t="s">
        <v>525</v>
      </c>
      <c r="F728" s="62" t="s">
        <v>609</v>
      </c>
      <c r="K728" s="63" t="s">
        <v>1157</v>
      </c>
      <c r="L728" s="63" t="s">
        <v>1157</v>
      </c>
    </row>
    <row r="729" spans="1:12">
      <c r="A729" s="63" t="str">
        <f t="shared" si="11"/>
        <v>SC-11-0</v>
      </c>
      <c r="B729" s="63">
        <v>728</v>
      </c>
      <c r="C729" s="63" t="s">
        <v>1928</v>
      </c>
      <c r="D729" s="63">
        <v>0</v>
      </c>
      <c r="E729" s="61" t="s">
        <v>1929</v>
      </c>
      <c r="F729" s="62" t="s">
        <v>609</v>
      </c>
      <c r="I729" s="63" t="s">
        <v>1157</v>
      </c>
    </row>
    <row r="730" spans="1:12">
      <c r="A730" s="63" t="str">
        <f t="shared" si="11"/>
        <v>SC-11-1</v>
      </c>
      <c r="B730" s="63">
        <v>729</v>
      </c>
      <c r="C730" s="63" t="s">
        <v>1928</v>
      </c>
      <c r="D730" s="63">
        <v>1</v>
      </c>
      <c r="E730" s="61" t="s">
        <v>1930</v>
      </c>
      <c r="F730" s="62" t="s">
        <v>1931</v>
      </c>
      <c r="I730" s="63" t="s">
        <v>1157</v>
      </c>
    </row>
    <row r="731" spans="1:12">
      <c r="A731" s="63" t="str">
        <f t="shared" si="11"/>
        <v>SC-12-0</v>
      </c>
      <c r="B731" s="63">
        <v>730</v>
      </c>
      <c r="C731" s="63" t="s">
        <v>526</v>
      </c>
      <c r="D731" s="63">
        <v>0</v>
      </c>
      <c r="E731" s="61" t="s">
        <v>527</v>
      </c>
      <c r="F731" s="62" t="s">
        <v>609</v>
      </c>
      <c r="J731" s="63" t="s">
        <v>1157</v>
      </c>
      <c r="K731" s="63" t="s">
        <v>1157</v>
      </c>
      <c r="L731" s="63" t="s">
        <v>1157</v>
      </c>
    </row>
    <row r="732" spans="1:12">
      <c r="A732" s="63" t="str">
        <f t="shared" si="11"/>
        <v>SC-12-1</v>
      </c>
      <c r="B732" s="63">
        <v>731</v>
      </c>
      <c r="C732" s="63" t="s">
        <v>526</v>
      </c>
      <c r="D732" s="63">
        <v>1</v>
      </c>
      <c r="E732" s="61" t="s">
        <v>1932</v>
      </c>
      <c r="F732" s="62" t="s">
        <v>1933</v>
      </c>
      <c r="L732" s="63" t="s">
        <v>1157</v>
      </c>
    </row>
    <row r="733" spans="1:12">
      <c r="A733" s="63" t="str">
        <f t="shared" si="11"/>
        <v>SC-12-2</v>
      </c>
      <c r="B733" s="63">
        <v>732</v>
      </c>
      <c r="C733" s="63" t="s">
        <v>526</v>
      </c>
      <c r="D733" s="63">
        <v>2</v>
      </c>
      <c r="E733" s="61" t="s">
        <v>1932</v>
      </c>
      <c r="F733" s="62" t="s">
        <v>1934</v>
      </c>
    </row>
    <row r="734" spans="1:12">
      <c r="A734" s="63" t="str">
        <f t="shared" si="11"/>
        <v>SC-12-3</v>
      </c>
      <c r="B734" s="63">
        <v>733</v>
      </c>
      <c r="C734" s="63" t="s">
        <v>526</v>
      </c>
      <c r="D734" s="63">
        <v>3</v>
      </c>
      <c r="E734" s="61" t="s">
        <v>1932</v>
      </c>
      <c r="F734" s="62" t="s">
        <v>1935</v>
      </c>
    </row>
    <row r="735" spans="1:12">
      <c r="A735" s="63" t="str">
        <f t="shared" si="11"/>
        <v>SC-12-4</v>
      </c>
      <c r="B735" s="63">
        <v>734</v>
      </c>
      <c r="C735" s="63" t="s">
        <v>526</v>
      </c>
      <c r="D735" s="63">
        <v>4</v>
      </c>
      <c r="E735" s="61" t="s">
        <v>1932</v>
      </c>
      <c r="F735" s="62" t="s">
        <v>1936</v>
      </c>
      <c r="G735" s="63" t="s">
        <v>1157</v>
      </c>
      <c r="H735" s="61" t="s">
        <v>1937</v>
      </c>
    </row>
    <row r="736" spans="1:12">
      <c r="A736" s="63" t="str">
        <f t="shared" si="11"/>
        <v>SC-12-5</v>
      </c>
      <c r="B736" s="63">
        <v>735</v>
      </c>
      <c r="C736" s="63" t="s">
        <v>526</v>
      </c>
      <c r="D736" s="63">
        <v>5</v>
      </c>
      <c r="E736" s="61" t="s">
        <v>1932</v>
      </c>
      <c r="F736" s="62" t="s">
        <v>1938</v>
      </c>
      <c r="G736" s="63" t="s">
        <v>1157</v>
      </c>
      <c r="H736" s="61" t="s">
        <v>1937</v>
      </c>
    </row>
    <row r="737" spans="1:12">
      <c r="A737" s="63" t="str">
        <f t="shared" si="11"/>
        <v>SC-13-0</v>
      </c>
      <c r="B737" s="63">
        <v>736</v>
      </c>
      <c r="C737" s="63" t="s">
        <v>79</v>
      </c>
      <c r="D737" s="63">
        <v>0</v>
      </c>
      <c r="E737" s="61" t="s">
        <v>529</v>
      </c>
      <c r="F737" s="62" t="s">
        <v>609</v>
      </c>
      <c r="J737" s="63" t="s">
        <v>1157</v>
      </c>
      <c r="K737" s="63" t="s">
        <v>1157</v>
      </c>
      <c r="L737" s="63" t="s">
        <v>1157</v>
      </c>
    </row>
    <row r="738" spans="1:12">
      <c r="A738" s="63" t="str">
        <f t="shared" si="11"/>
        <v>SC-13-1</v>
      </c>
      <c r="B738" s="63">
        <v>737</v>
      </c>
      <c r="C738" s="63" t="s">
        <v>79</v>
      </c>
      <c r="D738" s="63">
        <v>1</v>
      </c>
      <c r="E738" s="61" t="s">
        <v>1939</v>
      </c>
      <c r="F738" s="62" t="s">
        <v>1940</v>
      </c>
      <c r="G738" s="63" t="s">
        <v>1157</v>
      </c>
      <c r="H738" s="61" t="s">
        <v>1941</v>
      </c>
    </row>
    <row r="739" spans="1:12">
      <c r="A739" s="63" t="str">
        <f t="shared" si="11"/>
        <v>SC-13-2</v>
      </c>
      <c r="B739" s="63">
        <v>738</v>
      </c>
      <c r="C739" s="63" t="s">
        <v>79</v>
      </c>
      <c r="D739" s="63">
        <v>2</v>
      </c>
      <c r="E739" s="61" t="s">
        <v>1939</v>
      </c>
      <c r="F739" s="62" t="s">
        <v>1942</v>
      </c>
      <c r="G739" s="63" t="s">
        <v>1157</v>
      </c>
      <c r="H739" s="61" t="s">
        <v>1941</v>
      </c>
    </row>
    <row r="740" spans="1:12">
      <c r="A740" s="63" t="str">
        <f t="shared" si="11"/>
        <v>SC-13-3</v>
      </c>
      <c r="B740" s="63">
        <v>739</v>
      </c>
      <c r="C740" s="63" t="s">
        <v>79</v>
      </c>
      <c r="D740" s="63">
        <v>3</v>
      </c>
      <c r="E740" s="61" t="s">
        <v>1939</v>
      </c>
      <c r="F740" s="62" t="s">
        <v>1943</v>
      </c>
      <c r="G740" s="63" t="s">
        <v>1157</v>
      </c>
      <c r="H740" s="61" t="s">
        <v>1941</v>
      </c>
    </row>
    <row r="741" spans="1:12">
      <c r="A741" s="63" t="str">
        <f t="shared" si="11"/>
        <v>SC-13-4</v>
      </c>
      <c r="B741" s="63">
        <v>740</v>
      </c>
      <c r="C741" s="63" t="s">
        <v>79</v>
      </c>
      <c r="D741" s="63">
        <v>4</v>
      </c>
      <c r="E741" s="61" t="s">
        <v>1939</v>
      </c>
      <c r="F741" s="62" t="s">
        <v>1353</v>
      </c>
      <c r="G741" s="63" t="s">
        <v>1157</v>
      </c>
      <c r="H741" s="61" t="s">
        <v>1941</v>
      </c>
    </row>
    <row r="742" spans="1:12">
      <c r="A742" s="63" t="str">
        <f t="shared" si="11"/>
        <v>SC-14-0</v>
      </c>
      <c r="B742" s="63">
        <v>741</v>
      </c>
      <c r="C742" s="63" t="s">
        <v>1944</v>
      </c>
      <c r="D742" s="63">
        <v>0</v>
      </c>
      <c r="E742" s="61" t="s">
        <v>1945</v>
      </c>
      <c r="F742" s="62" t="s">
        <v>609</v>
      </c>
      <c r="G742" s="63" t="s">
        <v>1157</v>
      </c>
      <c r="H742" s="61" t="s">
        <v>1946</v>
      </c>
    </row>
    <row r="743" spans="1:12">
      <c r="A743" s="63" t="str">
        <f t="shared" si="11"/>
        <v>SC-15-0</v>
      </c>
      <c r="B743" s="63">
        <v>742</v>
      </c>
      <c r="C743" s="63" t="s">
        <v>530</v>
      </c>
      <c r="D743" s="63">
        <v>0</v>
      </c>
      <c r="E743" s="61" t="s">
        <v>531</v>
      </c>
      <c r="F743" s="62" t="s">
        <v>609</v>
      </c>
      <c r="J743" s="63" t="s">
        <v>1157</v>
      </c>
      <c r="K743" s="63" t="s">
        <v>1157</v>
      </c>
      <c r="L743" s="63" t="s">
        <v>1157</v>
      </c>
    </row>
    <row r="744" spans="1:12">
      <c r="A744" s="63" t="str">
        <f t="shared" si="11"/>
        <v>SC-15-1</v>
      </c>
      <c r="B744" s="63">
        <v>743</v>
      </c>
      <c r="C744" s="63" t="s">
        <v>530</v>
      </c>
      <c r="D744" s="63">
        <v>1</v>
      </c>
      <c r="E744" s="61" t="s">
        <v>1947</v>
      </c>
      <c r="F744" s="62" t="s">
        <v>1948</v>
      </c>
    </row>
    <row r="745" spans="1:12">
      <c r="A745" s="63" t="str">
        <f t="shared" si="11"/>
        <v>SC-15-2</v>
      </c>
      <c r="B745" s="63">
        <v>744</v>
      </c>
      <c r="C745" s="63" t="s">
        <v>530</v>
      </c>
      <c r="D745" s="63">
        <v>2</v>
      </c>
      <c r="E745" s="61" t="s">
        <v>1947</v>
      </c>
      <c r="F745" s="62" t="s">
        <v>1949</v>
      </c>
      <c r="G745" s="63" t="s">
        <v>1157</v>
      </c>
      <c r="H745" s="61" t="s">
        <v>1896</v>
      </c>
    </row>
    <row r="746" spans="1:12">
      <c r="A746" s="63" t="str">
        <f t="shared" si="11"/>
        <v>SC-15-3</v>
      </c>
      <c r="B746" s="63">
        <v>745</v>
      </c>
      <c r="C746" s="63" t="s">
        <v>530</v>
      </c>
      <c r="D746" s="63">
        <v>3</v>
      </c>
      <c r="E746" s="61" t="s">
        <v>1947</v>
      </c>
      <c r="F746" s="62" t="s">
        <v>1950</v>
      </c>
    </row>
    <row r="747" spans="1:12">
      <c r="A747" s="63" t="str">
        <f t="shared" si="11"/>
        <v>SC-15-4</v>
      </c>
      <c r="B747" s="63">
        <v>746</v>
      </c>
      <c r="C747" s="63" t="s">
        <v>530</v>
      </c>
      <c r="D747" s="63">
        <v>4</v>
      </c>
      <c r="E747" s="61" t="s">
        <v>1947</v>
      </c>
      <c r="F747" s="62" t="s">
        <v>1951</v>
      </c>
    </row>
    <row r="748" spans="1:12">
      <c r="A748" s="63" t="str">
        <f t="shared" si="11"/>
        <v>SC-16-0</v>
      </c>
      <c r="B748" s="63">
        <v>747</v>
      </c>
      <c r="C748" s="63" t="s">
        <v>1952</v>
      </c>
      <c r="D748" s="63">
        <v>0</v>
      </c>
      <c r="E748" s="61" t="s">
        <v>1953</v>
      </c>
      <c r="F748" s="62" t="s">
        <v>609</v>
      </c>
    </row>
    <row r="749" spans="1:12">
      <c r="A749" s="63" t="str">
        <f t="shared" si="11"/>
        <v>SC-16-1</v>
      </c>
      <c r="B749" s="63">
        <v>748</v>
      </c>
      <c r="C749" s="63" t="s">
        <v>1952</v>
      </c>
      <c r="D749" s="63">
        <v>1</v>
      </c>
      <c r="E749" s="61" t="s">
        <v>1954</v>
      </c>
      <c r="F749" s="62" t="s">
        <v>1955</v>
      </c>
    </row>
    <row r="750" spans="1:12">
      <c r="A750" s="63" t="str">
        <f t="shared" si="11"/>
        <v>SC-17-0</v>
      </c>
      <c r="B750" s="63">
        <v>749</v>
      </c>
      <c r="C750" s="63" t="s">
        <v>532</v>
      </c>
      <c r="D750" s="63">
        <v>0</v>
      </c>
      <c r="E750" s="61" t="s">
        <v>533</v>
      </c>
      <c r="F750" s="62" t="s">
        <v>609</v>
      </c>
      <c r="K750" s="63" t="s">
        <v>1157</v>
      </c>
      <c r="L750" s="63" t="s">
        <v>1157</v>
      </c>
    </row>
    <row r="751" spans="1:12">
      <c r="A751" s="63" t="str">
        <f t="shared" si="11"/>
        <v>SC-18-0</v>
      </c>
      <c r="B751" s="63">
        <v>750</v>
      </c>
      <c r="C751" s="63" t="s">
        <v>534</v>
      </c>
      <c r="D751" s="63">
        <v>0</v>
      </c>
      <c r="E751" s="61" t="s">
        <v>535</v>
      </c>
      <c r="F751" s="62" t="s">
        <v>609</v>
      </c>
      <c r="K751" s="63" t="s">
        <v>1157</v>
      </c>
      <c r="L751" s="63" t="s">
        <v>1157</v>
      </c>
    </row>
    <row r="752" spans="1:12">
      <c r="A752" s="63" t="str">
        <f t="shared" si="11"/>
        <v>SC-18-1</v>
      </c>
      <c r="B752" s="63">
        <v>751</v>
      </c>
      <c r="C752" s="63" t="s">
        <v>534</v>
      </c>
      <c r="D752" s="63">
        <v>1</v>
      </c>
      <c r="E752" s="61" t="s">
        <v>1956</v>
      </c>
      <c r="F752" s="62" t="s">
        <v>1957</v>
      </c>
    </row>
    <row r="753" spans="1:12">
      <c r="A753" s="63" t="str">
        <f t="shared" si="11"/>
        <v>SC-18-2</v>
      </c>
      <c r="B753" s="63">
        <v>752</v>
      </c>
      <c r="C753" s="63" t="s">
        <v>534</v>
      </c>
      <c r="D753" s="63">
        <v>2</v>
      </c>
      <c r="E753" s="61" t="s">
        <v>1956</v>
      </c>
      <c r="F753" s="62" t="s">
        <v>1958</v>
      </c>
    </row>
    <row r="754" spans="1:12">
      <c r="A754" s="63" t="str">
        <f t="shared" si="11"/>
        <v>SC-18-3</v>
      </c>
      <c r="B754" s="63">
        <v>753</v>
      </c>
      <c r="C754" s="63" t="s">
        <v>534</v>
      </c>
      <c r="D754" s="63">
        <v>3</v>
      </c>
      <c r="E754" s="61" t="s">
        <v>1956</v>
      </c>
      <c r="F754" s="62" t="s">
        <v>1959</v>
      </c>
    </row>
    <row r="755" spans="1:12">
      <c r="A755" s="63" t="str">
        <f t="shared" si="11"/>
        <v>SC-18-4</v>
      </c>
      <c r="B755" s="63">
        <v>754</v>
      </c>
      <c r="C755" s="63" t="s">
        <v>534</v>
      </c>
      <c r="D755" s="63">
        <v>4</v>
      </c>
      <c r="E755" s="61" t="s">
        <v>1956</v>
      </c>
      <c r="F755" s="62" t="s">
        <v>1960</v>
      </c>
    </row>
    <row r="756" spans="1:12">
      <c r="A756" s="63" t="str">
        <f t="shared" si="11"/>
        <v>SC-18-5</v>
      </c>
      <c r="B756" s="63">
        <v>755</v>
      </c>
      <c r="C756" s="63" t="s">
        <v>534</v>
      </c>
      <c r="D756" s="63">
        <v>5</v>
      </c>
      <c r="E756" s="61" t="s">
        <v>1956</v>
      </c>
      <c r="F756" s="62" t="s">
        <v>1961</v>
      </c>
    </row>
    <row r="757" spans="1:12">
      <c r="A757" s="63" t="str">
        <f t="shared" si="11"/>
        <v>SC-19-0</v>
      </c>
      <c r="B757" s="63">
        <v>756</v>
      </c>
      <c r="C757" s="63" t="s">
        <v>536</v>
      </c>
      <c r="D757" s="63">
        <v>0</v>
      </c>
      <c r="E757" s="61" t="s">
        <v>537</v>
      </c>
      <c r="F757" s="62" t="s">
        <v>609</v>
      </c>
      <c r="K757" s="63" t="s">
        <v>1157</v>
      </c>
      <c r="L757" s="63" t="s">
        <v>1157</v>
      </c>
    </row>
    <row r="758" spans="1:12">
      <c r="A758" s="63" t="str">
        <f t="shared" si="11"/>
        <v>SC-20-0</v>
      </c>
      <c r="B758" s="63">
        <v>757</v>
      </c>
      <c r="C758" s="63" t="s">
        <v>538</v>
      </c>
      <c r="D758" s="63">
        <v>0</v>
      </c>
      <c r="E758" s="61" t="s">
        <v>1962</v>
      </c>
      <c r="J758" s="63" t="s">
        <v>1157</v>
      </c>
      <c r="K758" s="63" t="s">
        <v>1157</v>
      </c>
      <c r="L758" s="63" t="s">
        <v>1157</v>
      </c>
    </row>
    <row r="759" spans="1:12">
      <c r="A759" s="63" t="str">
        <f t="shared" si="11"/>
        <v>SC-20-1</v>
      </c>
      <c r="B759" s="63">
        <v>758</v>
      </c>
      <c r="C759" s="63" t="s">
        <v>538</v>
      </c>
      <c r="D759" s="63">
        <v>1</v>
      </c>
      <c r="E759" s="61" t="s">
        <v>1963</v>
      </c>
      <c r="F759" s="62" t="s">
        <v>1964</v>
      </c>
      <c r="G759" s="63" t="s">
        <v>1157</v>
      </c>
      <c r="H759" s="61" t="s">
        <v>1965</v>
      </c>
    </row>
    <row r="760" spans="1:12">
      <c r="A760" s="63" t="str">
        <f t="shared" si="11"/>
        <v>SC-20-2</v>
      </c>
      <c r="B760" s="63">
        <v>759</v>
      </c>
      <c r="C760" s="63" t="s">
        <v>538</v>
      </c>
      <c r="D760" s="63">
        <v>2</v>
      </c>
      <c r="E760" s="61" t="s">
        <v>1963</v>
      </c>
      <c r="F760" s="62" t="s">
        <v>1966</v>
      </c>
    </row>
    <row r="761" spans="1:12">
      <c r="A761" s="63" t="str">
        <f t="shared" si="11"/>
        <v>SC-21-0</v>
      </c>
      <c r="B761" s="63">
        <v>760</v>
      </c>
      <c r="C761" s="63" t="s">
        <v>540</v>
      </c>
      <c r="D761" s="63">
        <v>0</v>
      </c>
      <c r="E761" s="61" t="s">
        <v>1967</v>
      </c>
      <c r="J761" s="63" t="s">
        <v>1157</v>
      </c>
      <c r="K761" s="63" t="s">
        <v>1157</v>
      </c>
      <c r="L761" s="63" t="s">
        <v>1157</v>
      </c>
    </row>
    <row r="762" spans="1:12">
      <c r="A762" s="63" t="str">
        <f t="shared" si="11"/>
        <v>SC-21-1</v>
      </c>
      <c r="B762" s="63">
        <v>761</v>
      </c>
      <c r="C762" s="63" t="s">
        <v>540</v>
      </c>
      <c r="D762" s="63">
        <v>1</v>
      </c>
      <c r="E762" s="61" t="s">
        <v>1968</v>
      </c>
      <c r="F762" s="62" t="s">
        <v>1969</v>
      </c>
      <c r="G762" s="63" t="s">
        <v>1157</v>
      </c>
      <c r="H762" s="61" t="s">
        <v>1970</v>
      </c>
    </row>
    <row r="763" spans="1:12">
      <c r="A763" s="63" t="str">
        <f t="shared" si="11"/>
        <v>SC-22-0</v>
      </c>
      <c r="B763" s="63">
        <v>762</v>
      </c>
      <c r="C763" s="63" t="s">
        <v>542</v>
      </c>
      <c r="D763" s="63">
        <v>0</v>
      </c>
      <c r="E763" s="61" t="s">
        <v>1971</v>
      </c>
      <c r="J763" s="63" t="s">
        <v>1157</v>
      </c>
      <c r="K763" s="63" t="s">
        <v>1157</v>
      </c>
      <c r="L763" s="63" t="s">
        <v>1157</v>
      </c>
    </row>
    <row r="764" spans="1:12">
      <c r="A764" s="63" t="str">
        <f t="shared" si="11"/>
        <v>SC-23-0</v>
      </c>
      <c r="B764" s="63">
        <v>763</v>
      </c>
      <c r="C764" s="63" t="s">
        <v>5</v>
      </c>
      <c r="D764" s="63">
        <v>0</v>
      </c>
      <c r="E764" s="61" t="s">
        <v>544</v>
      </c>
      <c r="F764" s="62" t="s">
        <v>609</v>
      </c>
      <c r="K764" s="63" t="s">
        <v>1157</v>
      </c>
      <c r="L764" s="63" t="s">
        <v>1157</v>
      </c>
    </row>
    <row r="765" spans="1:12">
      <c r="A765" s="63" t="str">
        <f t="shared" si="11"/>
        <v>SC-23-1</v>
      </c>
      <c r="B765" s="63">
        <v>764</v>
      </c>
      <c r="C765" s="63" t="s">
        <v>5</v>
      </c>
      <c r="D765" s="63">
        <v>1</v>
      </c>
      <c r="E765" s="61" t="s">
        <v>1972</v>
      </c>
      <c r="F765" s="62" t="s">
        <v>1973</v>
      </c>
    </row>
    <row r="766" spans="1:12">
      <c r="A766" s="63" t="str">
        <f t="shared" si="11"/>
        <v>SC-23-2</v>
      </c>
      <c r="B766" s="63">
        <v>765</v>
      </c>
      <c r="C766" s="63" t="s">
        <v>5</v>
      </c>
      <c r="D766" s="63">
        <v>2</v>
      </c>
      <c r="E766" s="61" t="s">
        <v>1972</v>
      </c>
      <c r="F766" s="62" t="s">
        <v>1234</v>
      </c>
      <c r="G766" s="63" t="s">
        <v>1157</v>
      </c>
      <c r="H766" s="61" t="s">
        <v>1974</v>
      </c>
    </row>
    <row r="767" spans="1:12">
      <c r="A767" s="63" t="str">
        <f t="shared" si="11"/>
        <v>SC-23-3</v>
      </c>
      <c r="B767" s="63">
        <v>766</v>
      </c>
      <c r="C767" s="63" t="s">
        <v>5</v>
      </c>
      <c r="D767" s="63">
        <v>3</v>
      </c>
      <c r="E767" s="61" t="s">
        <v>1972</v>
      </c>
      <c r="F767" s="62" t="s">
        <v>1975</v>
      </c>
    </row>
    <row r="768" spans="1:12">
      <c r="A768" s="63" t="str">
        <f t="shared" si="11"/>
        <v>SC-23-4</v>
      </c>
      <c r="B768" s="63">
        <v>767</v>
      </c>
      <c r="C768" s="63" t="s">
        <v>5</v>
      </c>
      <c r="D768" s="63">
        <v>4</v>
      </c>
      <c r="E768" s="61" t="s">
        <v>1972</v>
      </c>
      <c r="F768" s="62" t="s">
        <v>1975</v>
      </c>
      <c r="G768" s="63" t="s">
        <v>1157</v>
      </c>
      <c r="H768" s="61" t="s">
        <v>1976</v>
      </c>
    </row>
    <row r="769" spans="1:12">
      <c r="A769" s="63" t="str">
        <f t="shared" si="11"/>
        <v>SC-23-5</v>
      </c>
      <c r="B769" s="63">
        <v>768</v>
      </c>
      <c r="C769" s="63" t="s">
        <v>5</v>
      </c>
      <c r="D769" s="63">
        <v>5</v>
      </c>
      <c r="E769" s="61" t="s">
        <v>1972</v>
      </c>
      <c r="F769" s="62" t="s">
        <v>1977</v>
      </c>
    </row>
    <row r="770" spans="1:12">
      <c r="A770" s="63" t="str">
        <f t="shared" ref="A770:A833" si="12">CONCATENATE(C770,"-",D770)</f>
        <v>SC-24-0</v>
      </c>
      <c r="B770" s="63">
        <v>769</v>
      </c>
      <c r="C770" s="63" t="s">
        <v>545</v>
      </c>
      <c r="D770" s="63">
        <v>0</v>
      </c>
      <c r="E770" s="61" t="s">
        <v>546</v>
      </c>
      <c r="F770" s="62" t="s">
        <v>609</v>
      </c>
      <c r="I770" s="63" t="s">
        <v>1157</v>
      </c>
      <c r="L770" s="63" t="s">
        <v>1157</v>
      </c>
    </row>
    <row r="771" spans="1:12">
      <c r="A771" s="63" t="str">
        <f t="shared" si="12"/>
        <v>SC-25-0</v>
      </c>
      <c r="B771" s="63">
        <v>770</v>
      </c>
      <c r="C771" s="63" t="s">
        <v>1978</v>
      </c>
      <c r="D771" s="63">
        <v>0</v>
      </c>
      <c r="E771" s="61" t="s">
        <v>1979</v>
      </c>
      <c r="F771" s="62" t="s">
        <v>609</v>
      </c>
    </row>
    <row r="772" spans="1:12">
      <c r="A772" s="63" t="str">
        <f t="shared" si="12"/>
        <v>SC-26-0</v>
      </c>
      <c r="B772" s="63">
        <v>771</v>
      </c>
      <c r="C772" s="63" t="s">
        <v>1980</v>
      </c>
      <c r="D772" s="63">
        <v>0</v>
      </c>
      <c r="E772" s="61" t="s">
        <v>1981</v>
      </c>
      <c r="F772" s="62" t="s">
        <v>609</v>
      </c>
    </row>
    <row r="773" spans="1:12">
      <c r="A773" s="63" t="str">
        <f t="shared" si="12"/>
        <v>SC-26-1</v>
      </c>
      <c r="B773" s="63">
        <v>772</v>
      </c>
      <c r="C773" s="63" t="s">
        <v>1980</v>
      </c>
      <c r="D773" s="63">
        <v>1</v>
      </c>
      <c r="E773" s="61" t="s">
        <v>1982</v>
      </c>
      <c r="F773" s="62" t="s">
        <v>1983</v>
      </c>
      <c r="G773" s="63" t="s">
        <v>1157</v>
      </c>
      <c r="H773" s="61" t="s">
        <v>1984</v>
      </c>
    </row>
    <row r="774" spans="1:12">
      <c r="A774" s="63" t="str">
        <f t="shared" si="12"/>
        <v>SC-27-0</v>
      </c>
      <c r="B774" s="63">
        <v>773</v>
      </c>
      <c r="C774" s="63" t="s">
        <v>1985</v>
      </c>
      <c r="D774" s="63">
        <v>0</v>
      </c>
      <c r="E774" s="61" t="s">
        <v>1986</v>
      </c>
      <c r="F774" s="62" t="s">
        <v>609</v>
      </c>
    </row>
    <row r="775" spans="1:12">
      <c r="A775" s="63" t="str">
        <f t="shared" si="12"/>
        <v>SC-28-0</v>
      </c>
      <c r="B775" s="63">
        <v>774</v>
      </c>
      <c r="C775" s="63" t="s">
        <v>200</v>
      </c>
      <c r="D775" s="63">
        <v>0</v>
      </c>
      <c r="E775" s="61" t="s">
        <v>547</v>
      </c>
      <c r="F775" s="62" t="s">
        <v>609</v>
      </c>
      <c r="K775" s="63" t="s">
        <v>1157</v>
      </c>
      <c r="L775" s="63" t="s">
        <v>1157</v>
      </c>
    </row>
    <row r="776" spans="1:12">
      <c r="A776" s="63" t="str">
        <f t="shared" si="12"/>
        <v>SC-28-1</v>
      </c>
      <c r="B776" s="63">
        <v>775</v>
      </c>
      <c r="C776" s="63" t="s">
        <v>200</v>
      </c>
      <c r="D776" s="63">
        <v>1</v>
      </c>
      <c r="E776" s="61" t="s">
        <v>1987</v>
      </c>
      <c r="F776" s="62" t="s">
        <v>1345</v>
      </c>
    </row>
    <row r="777" spans="1:12">
      <c r="A777" s="63" t="str">
        <f t="shared" si="12"/>
        <v>SC-28-2</v>
      </c>
      <c r="B777" s="63">
        <v>776</v>
      </c>
      <c r="C777" s="63" t="s">
        <v>200</v>
      </c>
      <c r="D777" s="63">
        <v>2</v>
      </c>
      <c r="E777" s="61" t="s">
        <v>1988</v>
      </c>
      <c r="F777" s="62" t="s">
        <v>1989</v>
      </c>
    </row>
    <row r="778" spans="1:12">
      <c r="A778" s="63" t="str">
        <f t="shared" si="12"/>
        <v>SC-29-0</v>
      </c>
      <c r="B778" s="63">
        <v>777</v>
      </c>
      <c r="C778" s="63" t="s">
        <v>1990</v>
      </c>
      <c r="D778" s="63">
        <v>0</v>
      </c>
      <c r="E778" s="61" t="s">
        <v>1991</v>
      </c>
      <c r="F778" s="62" t="s">
        <v>609</v>
      </c>
      <c r="I778" s="63" t="s">
        <v>1157</v>
      </c>
    </row>
    <row r="779" spans="1:12">
      <c r="A779" s="63" t="str">
        <f t="shared" si="12"/>
        <v>SC-29-1</v>
      </c>
      <c r="B779" s="63">
        <v>778</v>
      </c>
      <c r="C779" s="63" t="s">
        <v>1990</v>
      </c>
      <c r="D779" s="63">
        <v>1</v>
      </c>
      <c r="E779" s="61" t="s">
        <v>1992</v>
      </c>
      <c r="F779" s="62" t="s">
        <v>1993</v>
      </c>
      <c r="I779" s="63" t="s">
        <v>1157</v>
      </c>
    </row>
    <row r="780" spans="1:12">
      <c r="A780" s="63" t="str">
        <f t="shared" si="12"/>
        <v>SC-30-0</v>
      </c>
      <c r="B780" s="63">
        <v>779</v>
      </c>
      <c r="C780" s="63" t="s">
        <v>1994</v>
      </c>
      <c r="D780" s="63">
        <v>0</v>
      </c>
      <c r="E780" s="61" t="s">
        <v>1995</v>
      </c>
      <c r="F780" s="62" t="s">
        <v>609</v>
      </c>
      <c r="I780" s="63" t="s">
        <v>1157</v>
      </c>
    </row>
    <row r="781" spans="1:12">
      <c r="A781" s="63" t="str">
        <f t="shared" si="12"/>
        <v>SC-30-1</v>
      </c>
      <c r="B781" s="63">
        <v>780</v>
      </c>
      <c r="C781" s="63" t="s">
        <v>1994</v>
      </c>
      <c r="D781" s="63">
        <v>1</v>
      </c>
      <c r="E781" s="61" t="s">
        <v>1996</v>
      </c>
      <c r="F781" s="62" t="s">
        <v>1993</v>
      </c>
      <c r="G781" s="63" t="s">
        <v>1157</v>
      </c>
      <c r="H781" s="61" t="s">
        <v>1997</v>
      </c>
    </row>
    <row r="782" spans="1:12">
      <c r="A782" s="63" t="str">
        <f t="shared" si="12"/>
        <v>SC-30-2</v>
      </c>
      <c r="B782" s="63">
        <v>781</v>
      </c>
      <c r="C782" s="63" t="s">
        <v>1994</v>
      </c>
      <c r="D782" s="63">
        <v>2</v>
      </c>
      <c r="E782" s="61" t="s">
        <v>1996</v>
      </c>
      <c r="F782" s="62" t="s">
        <v>1998</v>
      </c>
      <c r="I782" s="63" t="s">
        <v>1157</v>
      </c>
    </row>
    <row r="783" spans="1:12">
      <c r="A783" s="63" t="str">
        <f t="shared" si="12"/>
        <v>SC-30-3</v>
      </c>
      <c r="B783" s="63">
        <v>782</v>
      </c>
      <c r="C783" s="63" t="s">
        <v>1994</v>
      </c>
      <c r="D783" s="63">
        <v>3</v>
      </c>
      <c r="E783" s="61" t="s">
        <v>1996</v>
      </c>
      <c r="F783" s="62" t="s">
        <v>1999</v>
      </c>
      <c r="I783" s="63" t="s">
        <v>1157</v>
      </c>
    </row>
    <row r="784" spans="1:12">
      <c r="A784" s="63" t="str">
        <f t="shared" si="12"/>
        <v>SC-30-4</v>
      </c>
      <c r="B784" s="63">
        <v>783</v>
      </c>
      <c r="C784" s="63" t="s">
        <v>1994</v>
      </c>
      <c r="D784" s="63">
        <v>4</v>
      </c>
      <c r="E784" s="61" t="s">
        <v>1996</v>
      </c>
      <c r="F784" s="62" t="s">
        <v>2000</v>
      </c>
      <c r="I784" s="63" t="s">
        <v>1157</v>
      </c>
    </row>
    <row r="785" spans="1:9">
      <c r="A785" s="63" t="str">
        <f t="shared" si="12"/>
        <v>SC-30-5</v>
      </c>
      <c r="B785" s="63">
        <v>784</v>
      </c>
      <c r="C785" s="63" t="s">
        <v>1994</v>
      </c>
      <c r="D785" s="63">
        <v>5</v>
      </c>
      <c r="E785" s="61" t="s">
        <v>1996</v>
      </c>
      <c r="F785" s="62" t="s">
        <v>2001</v>
      </c>
      <c r="I785" s="63" t="s">
        <v>1157</v>
      </c>
    </row>
    <row r="786" spans="1:9">
      <c r="A786" s="63" t="str">
        <f t="shared" si="12"/>
        <v>SC-31-0</v>
      </c>
      <c r="B786" s="63">
        <v>785</v>
      </c>
      <c r="C786" s="63" t="s">
        <v>2002</v>
      </c>
      <c r="D786" s="63">
        <v>0</v>
      </c>
      <c r="E786" s="61" t="s">
        <v>2003</v>
      </c>
      <c r="F786" s="62" t="s">
        <v>609</v>
      </c>
      <c r="I786" s="63" t="s">
        <v>1157</v>
      </c>
    </row>
    <row r="787" spans="1:9">
      <c r="A787" s="63" t="str">
        <f t="shared" si="12"/>
        <v>SC-31-1</v>
      </c>
      <c r="B787" s="63">
        <v>786</v>
      </c>
      <c r="C787" s="63" t="s">
        <v>2002</v>
      </c>
      <c r="D787" s="63">
        <v>1</v>
      </c>
      <c r="E787" s="61" t="s">
        <v>2004</v>
      </c>
      <c r="F787" s="62" t="s">
        <v>2005</v>
      </c>
      <c r="I787" s="63" t="s">
        <v>1157</v>
      </c>
    </row>
    <row r="788" spans="1:9">
      <c r="A788" s="63" t="str">
        <f t="shared" si="12"/>
        <v>SC-31-2</v>
      </c>
      <c r="B788" s="63">
        <v>787</v>
      </c>
      <c r="C788" s="63" t="s">
        <v>2002</v>
      </c>
      <c r="D788" s="63">
        <v>2</v>
      </c>
      <c r="E788" s="61" t="s">
        <v>2004</v>
      </c>
      <c r="F788" s="62" t="s">
        <v>2006</v>
      </c>
      <c r="I788" s="63" t="s">
        <v>1157</v>
      </c>
    </row>
    <row r="789" spans="1:9">
      <c r="A789" s="63" t="str">
        <f t="shared" si="12"/>
        <v>SC-31-3</v>
      </c>
      <c r="B789" s="63">
        <v>788</v>
      </c>
      <c r="C789" s="63" t="s">
        <v>2002</v>
      </c>
      <c r="D789" s="63">
        <v>3</v>
      </c>
      <c r="E789" s="61" t="s">
        <v>2004</v>
      </c>
      <c r="F789" s="62" t="s">
        <v>2007</v>
      </c>
      <c r="I789" s="63" t="s">
        <v>1157</v>
      </c>
    </row>
    <row r="790" spans="1:9">
      <c r="A790" s="63" t="str">
        <f t="shared" si="12"/>
        <v>SC-32-0</v>
      </c>
      <c r="B790" s="63">
        <v>789</v>
      </c>
      <c r="C790" s="63" t="s">
        <v>2008</v>
      </c>
      <c r="D790" s="63">
        <v>0</v>
      </c>
      <c r="E790" s="61" t="s">
        <v>2009</v>
      </c>
      <c r="F790" s="62" t="s">
        <v>609</v>
      </c>
      <c r="I790" s="63" t="s">
        <v>1157</v>
      </c>
    </row>
    <row r="791" spans="1:9">
      <c r="A791" s="63" t="str">
        <f t="shared" si="12"/>
        <v>SC-33-0</v>
      </c>
      <c r="B791" s="63">
        <v>790</v>
      </c>
      <c r="C791" s="63" t="s">
        <v>2010</v>
      </c>
      <c r="D791" s="63">
        <v>0</v>
      </c>
      <c r="E791" s="61" t="s">
        <v>2011</v>
      </c>
      <c r="F791" s="62" t="s">
        <v>609</v>
      </c>
      <c r="G791" s="63" t="s">
        <v>1157</v>
      </c>
      <c r="H791" s="61" t="s">
        <v>1927</v>
      </c>
    </row>
    <row r="792" spans="1:9">
      <c r="A792" s="63" t="str">
        <f t="shared" si="12"/>
        <v>SC-34-0</v>
      </c>
      <c r="B792" s="63">
        <v>791</v>
      </c>
      <c r="C792" s="63" t="s">
        <v>2012</v>
      </c>
      <c r="D792" s="63">
        <v>0</v>
      </c>
      <c r="E792" s="61" t="s">
        <v>2013</v>
      </c>
      <c r="F792" s="62" t="s">
        <v>609</v>
      </c>
      <c r="I792" s="63" t="s">
        <v>1157</v>
      </c>
    </row>
    <row r="793" spans="1:9">
      <c r="A793" s="63" t="str">
        <f t="shared" si="12"/>
        <v>SC-34-1</v>
      </c>
      <c r="B793" s="63">
        <v>792</v>
      </c>
      <c r="C793" s="63" t="s">
        <v>2012</v>
      </c>
      <c r="D793" s="63">
        <v>1</v>
      </c>
      <c r="E793" s="61" t="s">
        <v>2014</v>
      </c>
      <c r="F793" s="62" t="s">
        <v>2015</v>
      </c>
      <c r="I793" s="63" t="s">
        <v>1157</v>
      </c>
    </row>
    <row r="794" spans="1:9">
      <c r="A794" s="63" t="str">
        <f t="shared" si="12"/>
        <v>SC-34-2</v>
      </c>
      <c r="B794" s="63">
        <v>793</v>
      </c>
      <c r="C794" s="63" t="s">
        <v>2012</v>
      </c>
      <c r="D794" s="63">
        <v>2</v>
      </c>
      <c r="E794" s="61" t="s">
        <v>2014</v>
      </c>
      <c r="F794" s="62" t="s">
        <v>2016</v>
      </c>
      <c r="I794" s="63" t="s">
        <v>1157</v>
      </c>
    </row>
    <row r="795" spans="1:9">
      <c r="A795" s="63" t="str">
        <f t="shared" si="12"/>
        <v>SC-34-3</v>
      </c>
      <c r="B795" s="63">
        <v>794</v>
      </c>
      <c r="C795" s="63" t="s">
        <v>2012</v>
      </c>
      <c r="D795" s="63">
        <v>3</v>
      </c>
      <c r="E795" s="61" t="s">
        <v>2014</v>
      </c>
      <c r="F795" s="62" t="s">
        <v>2017</v>
      </c>
      <c r="I795" s="63" t="s">
        <v>1157</v>
      </c>
    </row>
    <row r="796" spans="1:9">
      <c r="A796" s="63" t="str">
        <f t="shared" si="12"/>
        <v>SC-35-0</v>
      </c>
      <c r="B796" s="63">
        <v>795</v>
      </c>
      <c r="C796" s="63" t="s">
        <v>2018</v>
      </c>
      <c r="D796" s="63">
        <v>0</v>
      </c>
      <c r="E796" s="61" t="s">
        <v>2019</v>
      </c>
      <c r="F796" s="62" t="s">
        <v>609</v>
      </c>
    </row>
    <row r="797" spans="1:9">
      <c r="A797" s="63" t="str">
        <f t="shared" si="12"/>
        <v>SC-36-0</v>
      </c>
      <c r="B797" s="63">
        <v>796</v>
      </c>
      <c r="C797" s="63" t="s">
        <v>2020</v>
      </c>
      <c r="D797" s="63">
        <v>0</v>
      </c>
      <c r="E797" s="61" t="s">
        <v>2021</v>
      </c>
      <c r="F797" s="62" t="s">
        <v>609</v>
      </c>
      <c r="I797" s="63" t="s">
        <v>1157</v>
      </c>
    </row>
    <row r="798" spans="1:9">
      <c r="A798" s="63" t="str">
        <f t="shared" si="12"/>
        <v>SC-36-1</v>
      </c>
      <c r="B798" s="63">
        <v>797</v>
      </c>
      <c r="C798" s="63" t="s">
        <v>2020</v>
      </c>
      <c r="D798" s="63">
        <v>1</v>
      </c>
      <c r="E798" s="61" t="s">
        <v>2022</v>
      </c>
      <c r="F798" s="62" t="s">
        <v>2023</v>
      </c>
      <c r="I798" s="63" t="s">
        <v>1157</v>
      </c>
    </row>
    <row r="799" spans="1:9">
      <c r="A799" s="63" t="str">
        <f t="shared" si="12"/>
        <v>SC-37-0</v>
      </c>
      <c r="B799" s="63">
        <v>798</v>
      </c>
      <c r="C799" s="63" t="s">
        <v>2024</v>
      </c>
      <c r="D799" s="63">
        <v>0</v>
      </c>
      <c r="E799" s="61" t="s">
        <v>2025</v>
      </c>
      <c r="F799" s="62" t="s">
        <v>609</v>
      </c>
      <c r="I799" s="63" t="s">
        <v>1157</v>
      </c>
    </row>
    <row r="800" spans="1:9">
      <c r="A800" s="63" t="str">
        <f t="shared" si="12"/>
        <v>SC-37-1</v>
      </c>
      <c r="B800" s="63">
        <v>799</v>
      </c>
      <c r="C800" s="63" t="s">
        <v>2024</v>
      </c>
      <c r="D800" s="63">
        <v>1</v>
      </c>
      <c r="E800" s="61" t="s">
        <v>2026</v>
      </c>
      <c r="F800" s="62" t="s">
        <v>2027</v>
      </c>
      <c r="I800" s="63" t="s">
        <v>1157</v>
      </c>
    </row>
    <row r="801" spans="1:12">
      <c r="A801" s="63" t="str">
        <f t="shared" si="12"/>
        <v>SC-38-0</v>
      </c>
      <c r="B801" s="63">
        <v>800</v>
      </c>
      <c r="C801" s="63" t="s">
        <v>2028</v>
      </c>
      <c r="D801" s="63">
        <v>0</v>
      </c>
      <c r="E801" s="61" t="s">
        <v>2029</v>
      </c>
      <c r="F801" s="62" t="s">
        <v>609</v>
      </c>
      <c r="I801" s="63" t="s">
        <v>1157</v>
      </c>
    </row>
    <row r="802" spans="1:12">
      <c r="A802" s="63" t="str">
        <f t="shared" si="12"/>
        <v>SC-39-0</v>
      </c>
      <c r="B802" s="63">
        <v>801</v>
      </c>
      <c r="C802" s="63" t="s">
        <v>548</v>
      </c>
      <c r="D802" s="63">
        <v>0</v>
      </c>
      <c r="E802" s="61" t="s">
        <v>549</v>
      </c>
      <c r="F802" s="62" t="s">
        <v>609</v>
      </c>
      <c r="I802" s="63" t="s">
        <v>1157</v>
      </c>
      <c r="J802" s="63" t="s">
        <v>1157</v>
      </c>
      <c r="K802" s="63" t="s">
        <v>1157</v>
      </c>
      <c r="L802" s="63" t="s">
        <v>1157</v>
      </c>
    </row>
    <row r="803" spans="1:12">
      <c r="A803" s="63" t="str">
        <f t="shared" si="12"/>
        <v>SC-39-1</v>
      </c>
      <c r="B803" s="63">
        <v>802</v>
      </c>
      <c r="C803" s="63" t="s">
        <v>548</v>
      </c>
      <c r="D803" s="63">
        <v>1</v>
      </c>
      <c r="E803" s="61" t="s">
        <v>2030</v>
      </c>
      <c r="F803" s="62" t="s">
        <v>1879</v>
      </c>
      <c r="I803" s="63" t="s">
        <v>1157</v>
      </c>
    </row>
    <row r="804" spans="1:12">
      <c r="A804" s="63" t="str">
        <f t="shared" si="12"/>
        <v>SC-39-2</v>
      </c>
      <c r="B804" s="63">
        <v>803</v>
      </c>
      <c r="C804" s="63" t="s">
        <v>548</v>
      </c>
      <c r="D804" s="63">
        <v>2</v>
      </c>
      <c r="E804" s="61" t="s">
        <v>2030</v>
      </c>
      <c r="F804" s="62" t="s">
        <v>2031</v>
      </c>
      <c r="I804" s="63" t="s">
        <v>1157</v>
      </c>
    </row>
    <row r="805" spans="1:12">
      <c r="A805" s="63" t="str">
        <f t="shared" si="12"/>
        <v>SC-40-0</v>
      </c>
      <c r="B805" s="63">
        <v>804</v>
      </c>
      <c r="C805" s="63" t="s">
        <v>2032</v>
      </c>
      <c r="D805" s="63">
        <v>0</v>
      </c>
      <c r="E805" s="61" t="s">
        <v>2033</v>
      </c>
      <c r="F805" s="62" t="s">
        <v>609</v>
      </c>
    </row>
    <row r="806" spans="1:12">
      <c r="A806" s="63" t="str">
        <f t="shared" si="12"/>
        <v>SC-40-1</v>
      </c>
      <c r="B806" s="63">
        <v>805</v>
      </c>
      <c r="C806" s="63" t="s">
        <v>2032</v>
      </c>
      <c r="D806" s="63">
        <v>1</v>
      </c>
      <c r="E806" s="61" t="s">
        <v>2034</v>
      </c>
      <c r="F806" s="62" t="s">
        <v>2035</v>
      </c>
    </row>
    <row r="807" spans="1:12">
      <c r="A807" s="63" t="str">
        <f t="shared" si="12"/>
        <v>SC-40-2</v>
      </c>
      <c r="B807" s="63">
        <v>806</v>
      </c>
      <c r="C807" s="63" t="s">
        <v>2032</v>
      </c>
      <c r="D807" s="63">
        <v>2</v>
      </c>
      <c r="E807" s="61" t="s">
        <v>2034</v>
      </c>
      <c r="F807" s="62" t="s">
        <v>2036</v>
      </c>
    </row>
    <row r="808" spans="1:12">
      <c r="A808" s="63" t="str">
        <f t="shared" si="12"/>
        <v>SC-40-3</v>
      </c>
      <c r="B808" s="63">
        <v>807</v>
      </c>
      <c r="C808" s="63" t="s">
        <v>2032</v>
      </c>
      <c r="D808" s="63">
        <v>3</v>
      </c>
      <c r="E808" s="61" t="s">
        <v>2034</v>
      </c>
      <c r="F808" s="62" t="s">
        <v>2037</v>
      </c>
    </row>
    <row r="809" spans="1:12">
      <c r="A809" s="63" t="str">
        <f t="shared" si="12"/>
        <v>SC-40-4</v>
      </c>
      <c r="B809" s="63">
        <v>808</v>
      </c>
      <c r="C809" s="63" t="s">
        <v>2032</v>
      </c>
      <c r="D809" s="63">
        <v>4</v>
      </c>
      <c r="E809" s="61" t="s">
        <v>2034</v>
      </c>
      <c r="F809" s="62" t="s">
        <v>2038</v>
      </c>
    </row>
    <row r="810" spans="1:12">
      <c r="A810" s="63" t="str">
        <f t="shared" si="12"/>
        <v>SC-41-0</v>
      </c>
      <c r="B810" s="63">
        <v>809</v>
      </c>
      <c r="C810" s="63" t="s">
        <v>2039</v>
      </c>
      <c r="D810" s="63">
        <v>0</v>
      </c>
      <c r="E810" s="61" t="s">
        <v>2040</v>
      </c>
      <c r="F810" s="62" t="s">
        <v>609</v>
      </c>
    </row>
    <row r="811" spans="1:12">
      <c r="A811" s="63" t="str">
        <f t="shared" si="12"/>
        <v>SC-42-0</v>
      </c>
      <c r="B811" s="63">
        <v>810</v>
      </c>
      <c r="C811" s="63" t="s">
        <v>2041</v>
      </c>
      <c r="D811" s="63">
        <v>0</v>
      </c>
      <c r="E811" s="61" t="s">
        <v>2042</v>
      </c>
      <c r="F811" s="62" t="s">
        <v>609</v>
      </c>
    </row>
    <row r="812" spans="1:12">
      <c r="A812" s="63" t="str">
        <f t="shared" si="12"/>
        <v>SC-42-1</v>
      </c>
      <c r="B812" s="63">
        <v>811</v>
      </c>
      <c r="C812" s="63" t="s">
        <v>2041</v>
      </c>
      <c r="D812" s="63">
        <v>1</v>
      </c>
      <c r="E812" s="61" t="s">
        <v>2043</v>
      </c>
      <c r="F812" s="62" t="s">
        <v>2044</v>
      </c>
    </row>
    <row r="813" spans="1:12">
      <c r="A813" s="63" t="str">
        <f t="shared" si="12"/>
        <v>SC-42-2</v>
      </c>
      <c r="B813" s="63">
        <v>812</v>
      </c>
      <c r="C813" s="63" t="s">
        <v>2041</v>
      </c>
      <c r="D813" s="63">
        <v>2</v>
      </c>
      <c r="E813" s="61" t="s">
        <v>2043</v>
      </c>
      <c r="F813" s="62" t="s">
        <v>2045</v>
      </c>
    </row>
    <row r="814" spans="1:12">
      <c r="A814" s="63" t="str">
        <f t="shared" si="12"/>
        <v>SC-42-3</v>
      </c>
      <c r="B814" s="63">
        <v>813</v>
      </c>
      <c r="C814" s="63" t="s">
        <v>2041</v>
      </c>
      <c r="D814" s="63">
        <v>3</v>
      </c>
      <c r="E814" s="61" t="s">
        <v>2043</v>
      </c>
      <c r="F814" s="62" t="s">
        <v>2046</v>
      </c>
    </row>
    <row r="815" spans="1:12">
      <c r="A815" s="63" t="str">
        <f t="shared" si="12"/>
        <v>SC-43-0</v>
      </c>
      <c r="B815" s="63">
        <v>814</v>
      </c>
      <c r="C815" s="63" t="s">
        <v>2047</v>
      </c>
      <c r="D815" s="63">
        <v>0</v>
      </c>
      <c r="E815" s="61" t="s">
        <v>2048</v>
      </c>
      <c r="F815" s="62" t="s">
        <v>609</v>
      </c>
    </row>
    <row r="816" spans="1:12">
      <c r="A816" s="63" t="str">
        <f t="shared" si="12"/>
        <v>SC-44-0</v>
      </c>
      <c r="B816" s="63">
        <v>815</v>
      </c>
      <c r="C816" s="63" t="s">
        <v>2049</v>
      </c>
      <c r="D816" s="63">
        <v>0</v>
      </c>
      <c r="E816" s="61" t="s">
        <v>2050</v>
      </c>
      <c r="F816" s="62" t="s">
        <v>609</v>
      </c>
    </row>
    <row r="817" spans="1:12">
      <c r="A817" s="63" t="str">
        <f t="shared" si="12"/>
        <v>SI-1-0</v>
      </c>
      <c r="B817" s="63">
        <v>816</v>
      </c>
      <c r="C817" s="63" t="s">
        <v>550</v>
      </c>
      <c r="D817" s="63">
        <v>0</v>
      </c>
      <c r="E817" s="61" t="s">
        <v>551</v>
      </c>
      <c r="F817" s="62" t="s">
        <v>609</v>
      </c>
      <c r="I817" s="63" t="s">
        <v>1157</v>
      </c>
      <c r="J817" s="63" t="s">
        <v>1157</v>
      </c>
      <c r="K817" s="63" t="s">
        <v>1157</v>
      </c>
      <c r="L817" s="63" t="s">
        <v>1157</v>
      </c>
    </row>
    <row r="818" spans="1:12">
      <c r="A818" s="63" t="str">
        <f t="shared" si="12"/>
        <v>SI-2-0</v>
      </c>
      <c r="B818" s="63">
        <v>817</v>
      </c>
      <c r="C818" s="63" t="s">
        <v>202</v>
      </c>
      <c r="D818" s="63">
        <v>0</v>
      </c>
      <c r="E818" s="61" t="s">
        <v>552</v>
      </c>
      <c r="F818" s="62" t="s">
        <v>609</v>
      </c>
      <c r="J818" s="63" t="s">
        <v>1157</v>
      </c>
      <c r="K818" s="63" t="s">
        <v>1157</v>
      </c>
      <c r="L818" s="63" t="s">
        <v>1157</v>
      </c>
    </row>
    <row r="819" spans="1:12">
      <c r="A819" s="63" t="str">
        <f t="shared" si="12"/>
        <v>SI-2-1</v>
      </c>
      <c r="B819" s="63">
        <v>818</v>
      </c>
      <c r="C819" s="63" t="s">
        <v>202</v>
      </c>
      <c r="D819" s="63">
        <v>1</v>
      </c>
      <c r="E819" s="61" t="s">
        <v>2051</v>
      </c>
      <c r="F819" s="62" t="s">
        <v>2052</v>
      </c>
      <c r="L819" s="63" t="s">
        <v>1157</v>
      </c>
    </row>
    <row r="820" spans="1:12">
      <c r="A820" s="63" t="str">
        <f t="shared" si="12"/>
        <v>SI-2-2</v>
      </c>
      <c r="B820" s="63">
        <v>819</v>
      </c>
      <c r="C820" s="63" t="s">
        <v>202</v>
      </c>
      <c r="D820" s="63">
        <v>2</v>
      </c>
      <c r="E820" s="61" t="s">
        <v>2051</v>
      </c>
      <c r="F820" s="62" t="s">
        <v>2053</v>
      </c>
      <c r="K820" s="63" t="s">
        <v>1157</v>
      </c>
      <c r="L820" s="63" t="s">
        <v>1157</v>
      </c>
    </row>
    <row r="821" spans="1:12">
      <c r="A821" s="63" t="str">
        <f t="shared" si="12"/>
        <v>SI-2-3</v>
      </c>
      <c r="B821" s="63">
        <v>820</v>
      </c>
      <c r="C821" s="63" t="s">
        <v>202</v>
      </c>
      <c r="D821" s="63">
        <v>3</v>
      </c>
      <c r="E821" s="61" t="s">
        <v>2051</v>
      </c>
      <c r="F821" s="62" t="s">
        <v>2054</v>
      </c>
    </row>
    <row r="822" spans="1:12">
      <c r="A822" s="63" t="str">
        <f t="shared" si="12"/>
        <v>SI-2-4</v>
      </c>
      <c r="B822" s="63">
        <v>821</v>
      </c>
      <c r="C822" s="63" t="s">
        <v>202</v>
      </c>
      <c r="D822" s="63">
        <v>4</v>
      </c>
      <c r="E822" s="61" t="s">
        <v>2051</v>
      </c>
      <c r="F822" s="62" t="s">
        <v>2055</v>
      </c>
      <c r="G822" s="63" t="s">
        <v>1157</v>
      </c>
      <c r="H822" s="61" t="s">
        <v>2056</v>
      </c>
    </row>
    <row r="823" spans="1:12">
      <c r="A823" s="63" t="str">
        <f t="shared" si="12"/>
        <v>SI-2-5</v>
      </c>
      <c r="B823" s="63">
        <v>822</v>
      </c>
      <c r="C823" s="63" t="s">
        <v>202</v>
      </c>
      <c r="D823" s="63">
        <v>5</v>
      </c>
      <c r="E823" s="61" t="s">
        <v>2051</v>
      </c>
      <c r="F823" s="62" t="s">
        <v>2057</v>
      </c>
    </row>
    <row r="824" spans="1:12">
      <c r="A824" s="63" t="str">
        <f t="shared" si="12"/>
        <v>SI-2-6</v>
      </c>
      <c r="B824" s="63">
        <v>823</v>
      </c>
      <c r="C824" s="63" t="s">
        <v>202</v>
      </c>
      <c r="D824" s="63">
        <v>6</v>
      </c>
      <c r="E824" s="61" t="s">
        <v>2051</v>
      </c>
      <c r="F824" s="62" t="s">
        <v>2058</v>
      </c>
    </row>
    <row r="825" spans="1:12">
      <c r="A825" s="63" t="str">
        <f t="shared" si="12"/>
        <v>SI-3-0</v>
      </c>
      <c r="B825" s="63">
        <v>824</v>
      </c>
      <c r="C825" s="63" t="s">
        <v>17</v>
      </c>
      <c r="D825" s="63">
        <v>0</v>
      </c>
      <c r="E825" s="61" t="s">
        <v>555</v>
      </c>
      <c r="F825" s="62" t="s">
        <v>609</v>
      </c>
      <c r="J825" s="63" t="s">
        <v>1157</v>
      </c>
      <c r="K825" s="63" t="s">
        <v>1157</v>
      </c>
      <c r="L825" s="63" t="s">
        <v>1157</v>
      </c>
    </row>
    <row r="826" spans="1:12">
      <c r="A826" s="63" t="str">
        <f t="shared" si="12"/>
        <v>SI-3-1</v>
      </c>
      <c r="B826" s="63">
        <v>825</v>
      </c>
      <c r="C826" s="63" t="s">
        <v>17</v>
      </c>
      <c r="D826" s="63">
        <v>1</v>
      </c>
      <c r="E826" s="61" t="s">
        <v>2059</v>
      </c>
      <c r="F826" s="62" t="s">
        <v>2052</v>
      </c>
      <c r="K826" s="63" t="s">
        <v>1157</v>
      </c>
      <c r="L826" s="63" t="s">
        <v>1157</v>
      </c>
    </row>
    <row r="827" spans="1:12">
      <c r="A827" s="63" t="str">
        <f t="shared" si="12"/>
        <v>SI-3-2</v>
      </c>
      <c r="B827" s="63">
        <v>826</v>
      </c>
      <c r="C827" s="63" t="s">
        <v>17</v>
      </c>
      <c r="D827" s="63">
        <v>2</v>
      </c>
      <c r="E827" s="61" t="s">
        <v>2059</v>
      </c>
      <c r="F827" s="62" t="s">
        <v>2060</v>
      </c>
      <c r="K827" s="63" t="s">
        <v>1157</v>
      </c>
      <c r="L827" s="63" t="s">
        <v>1157</v>
      </c>
    </row>
    <row r="828" spans="1:12">
      <c r="A828" s="63" t="str">
        <f t="shared" si="12"/>
        <v>SI-3-3</v>
      </c>
      <c r="B828" s="63">
        <v>827</v>
      </c>
      <c r="C828" s="63" t="s">
        <v>17</v>
      </c>
      <c r="D828" s="63">
        <v>3</v>
      </c>
      <c r="E828" s="61" t="s">
        <v>2059</v>
      </c>
      <c r="F828" s="62" t="s">
        <v>2061</v>
      </c>
      <c r="G828" s="63" t="s">
        <v>1157</v>
      </c>
      <c r="H828" s="61" t="s">
        <v>2062</v>
      </c>
    </row>
    <row r="829" spans="1:12">
      <c r="A829" s="63" t="str">
        <f t="shared" si="12"/>
        <v>SI-3-4</v>
      </c>
      <c r="B829" s="63">
        <v>828</v>
      </c>
      <c r="C829" s="63" t="s">
        <v>17</v>
      </c>
      <c r="D829" s="63">
        <v>4</v>
      </c>
      <c r="E829" s="61" t="s">
        <v>2059</v>
      </c>
      <c r="F829" s="62" t="s">
        <v>2063</v>
      </c>
    </row>
    <row r="830" spans="1:12">
      <c r="A830" s="63" t="str">
        <f t="shared" si="12"/>
        <v>SI-3-5</v>
      </c>
      <c r="B830" s="63">
        <v>829</v>
      </c>
      <c r="C830" s="63" t="s">
        <v>17</v>
      </c>
      <c r="D830" s="63">
        <v>5</v>
      </c>
      <c r="E830" s="61" t="s">
        <v>2059</v>
      </c>
      <c r="F830" s="62" t="s">
        <v>2064</v>
      </c>
      <c r="G830" s="63" t="s">
        <v>1157</v>
      </c>
      <c r="H830" s="61" t="s">
        <v>1276</v>
      </c>
    </row>
    <row r="831" spans="1:12">
      <c r="A831" s="63" t="str">
        <f t="shared" si="12"/>
        <v>SI-3-6</v>
      </c>
      <c r="B831" s="63">
        <v>830</v>
      </c>
      <c r="C831" s="63" t="s">
        <v>17</v>
      </c>
      <c r="D831" s="63">
        <v>6</v>
      </c>
      <c r="E831" s="61" t="s">
        <v>2059</v>
      </c>
      <c r="F831" s="62" t="s">
        <v>2065</v>
      </c>
    </row>
    <row r="832" spans="1:12">
      <c r="A832" s="63" t="str">
        <f t="shared" si="12"/>
        <v>SI-3-7</v>
      </c>
      <c r="B832" s="63">
        <v>831</v>
      </c>
      <c r="C832" s="63" t="s">
        <v>17</v>
      </c>
      <c r="D832" s="63">
        <v>7</v>
      </c>
      <c r="E832" s="61" t="s">
        <v>2059</v>
      </c>
      <c r="F832" s="62" t="s">
        <v>2066</v>
      </c>
    </row>
    <row r="833" spans="1:12">
      <c r="A833" s="63" t="str">
        <f t="shared" si="12"/>
        <v>SI-3-8</v>
      </c>
      <c r="B833" s="63">
        <v>832</v>
      </c>
      <c r="C833" s="63" t="s">
        <v>17</v>
      </c>
      <c r="D833" s="63">
        <v>8</v>
      </c>
      <c r="E833" s="61" t="s">
        <v>2059</v>
      </c>
      <c r="F833" s="62" t="s">
        <v>2067</v>
      </c>
    </row>
    <row r="834" spans="1:12">
      <c r="A834" s="63" t="str">
        <f t="shared" ref="A834:A897" si="13">CONCATENATE(C834,"-",D834)</f>
        <v>SI-3-9</v>
      </c>
      <c r="B834" s="63">
        <v>833</v>
      </c>
      <c r="C834" s="63" t="s">
        <v>17</v>
      </c>
      <c r="D834" s="63">
        <v>9</v>
      </c>
      <c r="E834" s="61" t="s">
        <v>2059</v>
      </c>
      <c r="F834" s="62" t="s">
        <v>2068</v>
      </c>
    </row>
    <row r="835" spans="1:12">
      <c r="A835" s="63" t="str">
        <f t="shared" si="13"/>
        <v>SI-3-10</v>
      </c>
      <c r="B835" s="63">
        <v>834</v>
      </c>
      <c r="C835" s="63" t="s">
        <v>17</v>
      </c>
      <c r="D835" s="63">
        <v>10</v>
      </c>
      <c r="E835" s="61" t="s">
        <v>2059</v>
      </c>
      <c r="F835" s="62" t="s">
        <v>2069</v>
      </c>
    </row>
    <row r="836" spans="1:12">
      <c r="A836" s="63" t="str">
        <f t="shared" si="13"/>
        <v>SI-4-0</v>
      </c>
      <c r="B836" s="63">
        <v>835</v>
      </c>
      <c r="C836" s="63" t="s">
        <v>15</v>
      </c>
      <c r="D836" s="63">
        <v>0</v>
      </c>
      <c r="E836" s="61" t="s">
        <v>557</v>
      </c>
      <c r="F836" s="62" t="s">
        <v>609</v>
      </c>
      <c r="I836" s="63" t="s">
        <v>1157</v>
      </c>
      <c r="J836" s="63" t="s">
        <v>1157</v>
      </c>
      <c r="K836" s="63" t="s">
        <v>1157</v>
      </c>
      <c r="L836" s="63" t="s">
        <v>1157</v>
      </c>
    </row>
    <row r="837" spans="1:12">
      <c r="A837" s="63" t="str">
        <f t="shared" si="13"/>
        <v>SI-4-1</v>
      </c>
      <c r="B837" s="63">
        <v>836</v>
      </c>
      <c r="C837" s="63" t="s">
        <v>15</v>
      </c>
      <c r="D837" s="63">
        <v>1</v>
      </c>
      <c r="E837" s="61" t="s">
        <v>2070</v>
      </c>
      <c r="F837" s="62" t="s">
        <v>2071</v>
      </c>
      <c r="I837" s="63" t="s">
        <v>1157</v>
      </c>
    </row>
    <row r="838" spans="1:12">
      <c r="A838" s="63" t="str">
        <f t="shared" si="13"/>
        <v>SI-4-2</v>
      </c>
      <c r="B838" s="63">
        <v>837</v>
      </c>
      <c r="C838" s="63" t="s">
        <v>15</v>
      </c>
      <c r="D838" s="63">
        <v>2</v>
      </c>
      <c r="E838" s="61" t="s">
        <v>2070</v>
      </c>
      <c r="F838" s="62" t="s">
        <v>2072</v>
      </c>
      <c r="I838" s="63" t="s">
        <v>1157</v>
      </c>
      <c r="K838" s="63" t="s">
        <v>1157</v>
      </c>
      <c r="L838" s="63" t="s">
        <v>1157</v>
      </c>
    </row>
    <row r="839" spans="1:12">
      <c r="A839" s="63" t="str">
        <f t="shared" si="13"/>
        <v>SI-4-3</v>
      </c>
      <c r="B839" s="63">
        <v>838</v>
      </c>
      <c r="C839" s="63" t="s">
        <v>15</v>
      </c>
      <c r="D839" s="63">
        <v>3</v>
      </c>
      <c r="E839" s="61" t="s">
        <v>2070</v>
      </c>
      <c r="F839" s="62" t="s">
        <v>2073</v>
      </c>
      <c r="I839" s="63" t="s">
        <v>1157</v>
      </c>
    </row>
    <row r="840" spans="1:12">
      <c r="A840" s="63" t="str">
        <f t="shared" si="13"/>
        <v>SI-4-4</v>
      </c>
      <c r="B840" s="63">
        <v>839</v>
      </c>
      <c r="C840" s="63" t="s">
        <v>15</v>
      </c>
      <c r="D840" s="63">
        <v>4</v>
      </c>
      <c r="E840" s="61" t="s">
        <v>2070</v>
      </c>
      <c r="F840" s="62" t="s">
        <v>2074</v>
      </c>
      <c r="I840" s="63" t="s">
        <v>1157</v>
      </c>
      <c r="K840" s="63" t="s">
        <v>1157</v>
      </c>
      <c r="L840" s="63" t="s">
        <v>1157</v>
      </c>
    </row>
    <row r="841" spans="1:12">
      <c r="A841" s="63" t="str">
        <f t="shared" si="13"/>
        <v>SI-4-5</v>
      </c>
      <c r="B841" s="63">
        <v>840</v>
      </c>
      <c r="C841" s="63" t="s">
        <v>15</v>
      </c>
      <c r="D841" s="63">
        <v>5</v>
      </c>
      <c r="E841" s="61" t="s">
        <v>2070</v>
      </c>
      <c r="F841" s="62" t="s">
        <v>2075</v>
      </c>
      <c r="I841" s="63" t="s">
        <v>1157</v>
      </c>
      <c r="K841" s="63" t="s">
        <v>1157</v>
      </c>
      <c r="L841" s="63" t="s">
        <v>1157</v>
      </c>
    </row>
    <row r="842" spans="1:12">
      <c r="A842" s="63" t="str">
        <f t="shared" si="13"/>
        <v>SI-4-6</v>
      </c>
      <c r="B842" s="63">
        <v>841</v>
      </c>
      <c r="C842" s="63" t="s">
        <v>15</v>
      </c>
      <c r="D842" s="63">
        <v>6</v>
      </c>
      <c r="E842" s="61" t="s">
        <v>2070</v>
      </c>
      <c r="F842" s="62" t="s">
        <v>2076</v>
      </c>
      <c r="G842" s="63" t="s">
        <v>1157</v>
      </c>
      <c r="H842" s="61" t="s">
        <v>2062</v>
      </c>
    </row>
    <row r="843" spans="1:12">
      <c r="A843" s="63" t="str">
        <f t="shared" si="13"/>
        <v>SI-4-7</v>
      </c>
      <c r="B843" s="63">
        <v>842</v>
      </c>
      <c r="C843" s="63" t="s">
        <v>15</v>
      </c>
      <c r="D843" s="63">
        <v>7</v>
      </c>
      <c r="E843" s="61" t="s">
        <v>2070</v>
      </c>
      <c r="F843" s="62" t="s">
        <v>2077</v>
      </c>
      <c r="I843" s="63" t="s">
        <v>1157</v>
      </c>
    </row>
    <row r="844" spans="1:12">
      <c r="A844" s="63" t="str">
        <f t="shared" si="13"/>
        <v>SI-4-8</v>
      </c>
      <c r="B844" s="63">
        <v>843</v>
      </c>
      <c r="C844" s="63" t="s">
        <v>15</v>
      </c>
      <c r="D844" s="63">
        <v>8</v>
      </c>
      <c r="E844" s="61" t="s">
        <v>2070</v>
      </c>
      <c r="F844" s="62" t="s">
        <v>2078</v>
      </c>
      <c r="G844" s="63" t="s">
        <v>1157</v>
      </c>
      <c r="H844" s="61" t="s">
        <v>1261</v>
      </c>
    </row>
    <row r="845" spans="1:12">
      <c r="A845" s="63" t="str">
        <f t="shared" si="13"/>
        <v>SI-4-9</v>
      </c>
      <c r="B845" s="63">
        <v>844</v>
      </c>
      <c r="C845" s="63" t="s">
        <v>15</v>
      </c>
      <c r="D845" s="63">
        <v>9</v>
      </c>
      <c r="E845" s="61" t="s">
        <v>2070</v>
      </c>
      <c r="F845" s="62" t="s">
        <v>2079</v>
      </c>
      <c r="I845" s="63" t="s">
        <v>1157</v>
      </c>
    </row>
    <row r="846" spans="1:12">
      <c r="A846" s="63" t="str">
        <f t="shared" si="13"/>
        <v>SI-4-10</v>
      </c>
      <c r="B846" s="63">
        <v>845</v>
      </c>
      <c r="C846" s="63" t="s">
        <v>15</v>
      </c>
      <c r="D846" s="63">
        <v>10</v>
      </c>
      <c r="E846" s="61" t="s">
        <v>2070</v>
      </c>
      <c r="F846" s="62" t="s">
        <v>2080</v>
      </c>
      <c r="I846" s="63" t="s">
        <v>1157</v>
      </c>
    </row>
    <row r="847" spans="1:12">
      <c r="A847" s="63" t="str">
        <f t="shared" si="13"/>
        <v>SI-4-11</v>
      </c>
      <c r="B847" s="63">
        <v>846</v>
      </c>
      <c r="C847" s="63" t="s">
        <v>15</v>
      </c>
      <c r="D847" s="63">
        <v>11</v>
      </c>
      <c r="E847" s="61" t="s">
        <v>2070</v>
      </c>
      <c r="F847" s="62" t="s">
        <v>2081</v>
      </c>
      <c r="I847" s="63" t="s">
        <v>1157</v>
      </c>
    </row>
    <row r="848" spans="1:12">
      <c r="A848" s="63" t="str">
        <f t="shared" si="13"/>
        <v>SI-4-12</v>
      </c>
      <c r="B848" s="63">
        <v>847</v>
      </c>
      <c r="C848" s="63" t="s">
        <v>15</v>
      </c>
      <c r="D848" s="63">
        <v>12</v>
      </c>
      <c r="E848" s="61" t="s">
        <v>2070</v>
      </c>
      <c r="F848" s="62" t="s">
        <v>2082</v>
      </c>
      <c r="I848" s="63" t="s">
        <v>1157</v>
      </c>
    </row>
    <row r="849" spans="1:12">
      <c r="A849" s="63" t="str">
        <f t="shared" si="13"/>
        <v>SI-4-13</v>
      </c>
      <c r="B849" s="63">
        <v>848</v>
      </c>
      <c r="C849" s="63" t="s">
        <v>15</v>
      </c>
      <c r="D849" s="63">
        <v>13</v>
      </c>
      <c r="E849" s="61" t="s">
        <v>2070</v>
      </c>
      <c r="F849" s="62" t="s">
        <v>2083</v>
      </c>
      <c r="I849" s="63" t="s">
        <v>1157</v>
      </c>
    </row>
    <row r="850" spans="1:12">
      <c r="A850" s="63" t="str">
        <f t="shared" si="13"/>
        <v>SI-4-14</v>
      </c>
      <c r="B850" s="63">
        <v>849</v>
      </c>
      <c r="C850" s="63" t="s">
        <v>15</v>
      </c>
      <c r="D850" s="63">
        <v>14</v>
      </c>
      <c r="E850" s="61" t="s">
        <v>2070</v>
      </c>
      <c r="F850" s="62" t="s">
        <v>2084</v>
      </c>
      <c r="I850" s="63" t="s">
        <v>1157</v>
      </c>
    </row>
    <row r="851" spans="1:12">
      <c r="A851" s="63" t="str">
        <f t="shared" si="13"/>
        <v>SI-4-15</v>
      </c>
      <c r="B851" s="63">
        <v>850</v>
      </c>
      <c r="C851" s="63" t="s">
        <v>15</v>
      </c>
      <c r="D851" s="63">
        <v>15</v>
      </c>
      <c r="E851" s="61" t="s">
        <v>2070</v>
      </c>
      <c r="F851" s="62" t="s">
        <v>2085</v>
      </c>
      <c r="I851" s="63" t="s">
        <v>1157</v>
      </c>
    </row>
    <row r="852" spans="1:12">
      <c r="A852" s="63" t="str">
        <f t="shared" si="13"/>
        <v>SI-4-16</v>
      </c>
      <c r="B852" s="63">
        <v>851</v>
      </c>
      <c r="C852" s="63" t="s">
        <v>15</v>
      </c>
      <c r="D852" s="63">
        <v>16</v>
      </c>
      <c r="E852" s="61" t="s">
        <v>2070</v>
      </c>
      <c r="F852" s="62" t="s">
        <v>2086</v>
      </c>
      <c r="I852" s="63" t="s">
        <v>1157</v>
      </c>
    </row>
    <row r="853" spans="1:12">
      <c r="A853" s="63" t="str">
        <f t="shared" si="13"/>
        <v>SI-4-17</v>
      </c>
      <c r="B853" s="63">
        <v>852</v>
      </c>
      <c r="C853" s="63" t="s">
        <v>15</v>
      </c>
      <c r="D853" s="63">
        <v>17</v>
      </c>
      <c r="E853" s="61" t="s">
        <v>2070</v>
      </c>
      <c r="F853" s="62" t="s">
        <v>2087</v>
      </c>
      <c r="I853" s="63" t="s">
        <v>1157</v>
      </c>
    </row>
    <row r="854" spans="1:12">
      <c r="A854" s="63" t="str">
        <f t="shared" si="13"/>
        <v>SI-4-18</v>
      </c>
      <c r="B854" s="63">
        <v>853</v>
      </c>
      <c r="C854" s="63" t="s">
        <v>15</v>
      </c>
      <c r="D854" s="63">
        <v>18</v>
      </c>
      <c r="E854" s="61" t="s">
        <v>2070</v>
      </c>
      <c r="F854" s="62" t="s">
        <v>2088</v>
      </c>
      <c r="I854" s="63" t="s">
        <v>1157</v>
      </c>
    </row>
    <row r="855" spans="1:12">
      <c r="A855" s="63" t="str">
        <f t="shared" si="13"/>
        <v>SI-4-19</v>
      </c>
      <c r="B855" s="63">
        <v>854</v>
      </c>
      <c r="C855" s="63" t="s">
        <v>15</v>
      </c>
      <c r="D855" s="63">
        <v>19</v>
      </c>
      <c r="E855" s="61" t="s">
        <v>2070</v>
      </c>
      <c r="F855" s="62" t="s">
        <v>2089</v>
      </c>
      <c r="I855" s="63" t="s">
        <v>1157</v>
      </c>
    </row>
    <row r="856" spans="1:12">
      <c r="A856" s="63" t="str">
        <f t="shared" si="13"/>
        <v>SI-4-20</v>
      </c>
      <c r="B856" s="63">
        <v>855</v>
      </c>
      <c r="C856" s="63" t="s">
        <v>15</v>
      </c>
      <c r="D856" s="63">
        <v>20</v>
      </c>
      <c r="E856" s="61" t="s">
        <v>2070</v>
      </c>
      <c r="F856" s="62" t="s">
        <v>2090</v>
      </c>
      <c r="I856" s="63" t="s">
        <v>1157</v>
      </c>
    </row>
    <row r="857" spans="1:12">
      <c r="A857" s="63" t="str">
        <f t="shared" si="13"/>
        <v>SI-4-21</v>
      </c>
      <c r="B857" s="63">
        <v>856</v>
      </c>
      <c r="C857" s="63" t="s">
        <v>15</v>
      </c>
      <c r="D857" s="63">
        <v>21</v>
      </c>
      <c r="E857" s="61" t="s">
        <v>2070</v>
      </c>
      <c r="F857" s="62" t="s">
        <v>2091</v>
      </c>
      <c r="I857" s="63" t="s">
        <v>1157</v>
      </c>
    </row>
    <row r="858" spans="1:12">
      <c r="A858" s="63" t="str">
        <f t="shared" si="13"/>
        <v>SI-4-22</v>
      </c>
      <c r="B858" s="63">
        <v>857</v>
      </c>
      <c r="C858" s="63" t="s">
        <v>15</v>
      </c>
      <c r="D858" s="63">
        <v>22</v>
      </c>
      <c r="E858" s="61" t="s">
        <v>2070</v>
      </c>
      <c r="F858" s="62" t="s">
        <v>2092</v>
      </c>
      <c r="I858" s="63" t="s">
        <v>1157</v>
      </c>
    </row>
    <row r="859" spans="1:12">
      <c r="A859" s="63" t="str">
        <f t="shared" si="13"/>
        <v>SI-4-23</v>
      </c>
      <c r="B859" s="63">
        <v>858</v>
      </c>
      <c r="C859" s="63" t="s">
        <v>15</v>
      </c>
      <c r="D859" s="63">
        <v>23</v>
      </c>
      <c r="E859" s="61" t="s">
        <v>2070</v>
      </c>
      <c r="F859" s="62" t="s">
        <v>2093</v>
      </c>
      <c r="I859" s="63" t="s">
        <v>1157</v>
      </c>
    </row>
    <row r="860" spans="1:12">
      <c r="A860" s="63" t="str">
        <f t="shared" si="13"/>
        <v>SI-4-24</v>
      </c>
      <c r="B860" s="63">
        <v>859</v>
      </c>
      <c r="C860" s="63" t="s">
        <v>15</v>
      </c>
      <c r="D860" s="63">
        <v>24</v>
      </c>
      <c r="E860" s="61" t="s">
        <v>2070</v>
      </c>
      <c r="F860" s="62" t="s">
        <v>2094</v>
      </c>
      <c r="I860" s="63" t="s">
        <v>1157</v>
      </c>
    </row>
    <row r="861" spans="1:12">
      <c r="A861" s="63" t="str">
        <f t="shared" si="13"/>
        <v>SI-5-0</v>
      </c>
      <c r="B861" s="63">
        <v>860</v>
      </c>
      <c r="C861" s="63" t="s">
        <v>559</v>
      </c>
      <c r="D861" s="63">
        <v>0</v>
      </c>
      <c r="E861" s="61" t="s">
        <v>560</v>
      </c>
      <c r="F861" s="62" t="s">
        <v>609</v>
      </c>
      <c r="I861" s="63" t="s">
        <v>1157</v>
      </c>
      <c r="J861" s="63" t="s">
        <v>1157</v>
      </c>
      <c r="K861" s="63" t="s">
        <v>1157</v>
      </c>
      <c r="L861" s="63" t="s">
        <v>1157</v>
      </c>
    </row>
    <row r="862" spans="1:12">
      <c r="A862" s="63" t="str">
        <f t="shared" si="13"/>
        <v>SI-5-1</v>
      </c>
      <c r="B862" s="63">
        <v>861</v>
      </c>
      <c r="C862" s="63" t="s">
        <v>559</v>
      </c>
      <c r="D862" s="63">
        <v>1</v>
      </c>
      <c r="E862" s="61" t="s">
        <v>2095</v>
      </c>
      <c r="F862" s="62" t="s">
        <v>2096</v>
      </c>
      <c r="I862" s="63" t="s">
        <v>1157</v>
      </c>
      <c r="L862" s="63" t="s">
        <v>1157</v>
      </c>
    </row>
    <row r="863" spans="1:12">
      <c r="A863" s="63" t="str">
        <f t="shared" si="13"/>
        <v>SI-6-0</v>
      </c>
      <c r="B863" s="63">
        <v>862</v>
      </c>
      <c r="C863" s="63" t="s">
        <v>211</v>
      </c>
      <c r="D863" s="63">
        <v>0</v>
      </c>
      <c r="E863" s="61" t="s">
        <v>562</v>
      </c>
      <c r="F863" s="62" t="s">
        <v>609</v>
      </c>
      <c r="I863" s="63" t="s">
        <v>1157</v>
      </c>
      <c r="L863" s="63" t="s">
        <v>1157</v>
      </c>
    </row>
    <row r="864" spans="1:12">
      <c r="A864" s="63" t="str">
        <f t="shared" si="13"/>
        <v>SI-6-1</v>
      </c>
      <c r="B864" s="63">
        <v>863</v>
      </c>
      <c r="C864" s="63" t="s">
        <v>211</v>
      </c>
      <c r="D864" s="63">
        <v>1</v>
      </c>
      <c r="E864" s="61" t="s">
        <v>2097</v>
      </c>
      <c r="F864" s="62" t="s">
        <v>2098</v>
      </c>
      <c r="G864" s="63" t="s">
        <v>1157</v>
      </c>
      <c r="H864" s="61" t="s">
        <v>2099</v>
      </c>
    </row>
    <row r="865" spans="1:12">
      <c r="A865" s="63" t="str">
        <f t="shared" si="13"/>
        <v>SI-6-2</v>
      </c>
      <c r="B865" s="63">
        <v>864</v>
      </c>
      <c r="C865" s="63" t="s">
        <v>211</v>
      </c>
      <c r="D865" s="63">
        <v>2</v>
      </c>
      <c r="E865" s="61" t="s">
        <v>2097</v>
      </c>
      <c r="F865" s="62" t="s">
        <v>2100</v>
      </c>
    </row>
    <row r="866" spans="1:12">
      <c r="A866" s="63" t="str">
        <f t="shared" si="13"/>
        <v>SI-6-3</v>
      </c>
      <c r="B866" s="63">
        <v>865</v>
      </c>
      <c r="C866" s="63" t="s">
        <v>211</v>
      </c>
      <c r="D866" s="63">
        <v>3</v>
      </c>
      <c r="E866" s="61" t="s">
        <v>2097</v>
      </c>
      <c r="F866" s="62" t="s">
        <v>2101</v>
      </c>
    </row>
    <row r="867" spans="1:12">
      <c r="A867" s="63" t="str">
        <f t="shared" si="13"/>
        <v>SI-7-0</v>
      </c>
      <c r="B867" s="63">
        <v>866</v>
      </c>
      <c r="C867" s="63" t="s">
        <v>94</v>
      </c>
      <c r="D867" s="63">
        <v>0</v>
      </c>
      <c r="E867" s="61" t="s">
        <v>563</v>
      </c>
      <c r="F867" s="62" t="s">
        <v>609</v>
      </c>
      <c r="I867" s="63" t="s">
        <v>1157</v>
      </c>
      <c r="K867" s="63" t="s">
        <v>1157</v>
      </c>
      <c r="L867" s="63" t="s">
        <v>1157</v>
      </c>
    </row>
    <row r="868" spans="1:12">
      <c r="A868" s="63" t="str">
        <f t="shared" si="13"/>
        <v>SI-7-1</v>
      </c>
      <c r="B868" s="63">
        <v>867</v>
      </c>
      <c r="C868" s="63" t="s">
        <v>94</v>
      </c>
      <c r="D868" s="63">
        <v>1</v>
      </c>
      <c r="E868" s="61" t="s">
        <v>2102</v>
      </c>
      <c r="F868" s="62" t="s">
        <v>2103</v>
      </c>
      <c r="I868" s="63" t="s">
        <v>1157</v>
      </c>
      <c r="K868" s="63" t="s">
        <v>1157</v>
      </c>
      <c r="L868" s="63" t="s">
        <v>1157</v>
      </c>
    </row>
    <row r="869" spans="1:12">
      <c r="A869" s="63" t="str">
        <f t="shared" si="13"/>
        <v>SI-7-2</v>
      </c>
      <c r="B869" s="63">
        <v>868</v>
      </c>
      <c r="C869" s="63" t="s">
        <v>94</v>
      </c>
      <c r="D869" s="63">
        <v>2</v>
      </c>
      <c r="E869" s="61" t="s">
        <v>2102</v>
      </c>
      <c r="F869" s="62" t="s">
        <v>2104</v>
      </c>
      <c r="I869" s="63" t="s">
        <v>1157</v>
      </c>
      <c r="L869" s="63" t="s">
        <v>1157</v>
      </c>
    </row>
    <row r="870" spans="1:12">
      <c r="A870" s="63" t="str">
        <f t="shared" si="13"/>
        <v>SI-7-3</v>
      </c>
      <c r="B870" s="63">
        <v>869</v>
      </c>
      <c r="C870" s="63" t="s">
        <v>94</v>
      </c>
      <c r="D870" s="63">
        <v>3</v>
      </c>
      <c r="E870" s="61" t="s">
        <v>2102</v>
      </c>
      <c r="F870" s="62" t="s">
        <v>2105</v>
      </c>
      <c r="I870" s="63" t="s">
        <v>1157</v>
      </c>
    </row>
    <row r="871" spans="1:12">
      <c r="A871" s="63" t="str">
        <f t="shared" si="13"/>
        <v>SI-7-4</v>
      </c>
      <c r="B871" s="63">
        <v>870</v>
      </c>
      <c r="C871" s="63" t="s">
        <v>94</v>
      </c>
      <c r="D871" s="63">
        <v>4</v>
      </c>
      <c r="E871" s="61" t="s">
        <v>2102</v>
      </c>
      <c r="F871" s="62" t="s">
        <v>2106</v>
      </c>
      <c r="G871" s="63" t="s">
        <v>1157</v>
      </c>
      <c r="H871" s="61" t="s">
        <v>2107</v>
      </c>
    </row>
    <row r="872" spans="1:12">
      <c r="A872" s="63" t="str">
        <f t="shared" si="13"/>
        <v>SI-7-5</v>
      </c>
      <c r="B872" s="63">
        <v>871</v>
      </c>
      <c r="C872" s="63" t="s">
        <v>94</v>
      </c>
      <c r="D872" s="63">
        <v>5</v>
      </c>
      <c r="E872" s="61" t="s">
        <v>2102</v>
      </c>
      <c r="F872" s="62" t="s">
        <v>2108</v>
      </c>
      <c r="I872" s="63" t="s">
        <v>1157</v>
      </c>
      <c r="L872" s="63" t="s">
        <v>1157</v>
      </c>
    </row>
    <row r="873" spans="1:12">
      <c r="A873" s="63" t="str">
        <f t="shared" si="13"/>
        <v>SI-7-6</v>
      </c>
      <c r="B873" s="63">
        <v>872</v>
      </c>
      <c r="C873" s="63" t="s">
        <v>94</v>
      </c>
      <c r="D873" s="63">
        <v>6</v>
      </c>
      <c r="E873" s="61" t="s">
        <v>2102</v>
      </c>
      <c r="F873" s="62" t="s">
        <v>1345</v>
      </c>
      <c r="I873" s="63" t="s">
        <v>1157</v>
      </c>
    </row>
    <row r="874" spans="1:12">
      <c r="A874" s="63" t="str">
        <f t="shared" si="13"/>
        <v>SI-7-7</v>
      </c>
      <c r="B874" s="63">
        <v>873</v>
      </c>
      <c r="C874" s="63" t="s">
        <v>94</v>
      </c>
      <c r="D874" s="63">
        <v>7</v>
      </c>
      <c r="E874" s="61" t="s">
        <v>2102</v>
      </c>
      <c r="F874" s="62" t="s">
        <v>2109</v>
      </c>
      <c r="I874" s="63" t="s">
        <v>1157</v>
      </c>
      <c r="K874" s="63" t="s">
        <v>1157</v>
      </c>
      <c r="L874" s="63" t="s">
        <v>1157</v>
      </c>
    </row>
    <row r="875" spans="1:12">
      <c r="A875" s="63" t="str">
        <f t="shared" si="13"/>
        <v>SI-7-8</v>
      </c>
      <c r="B875" s="63">
        <v>874</v>
      </c>
      <c r="C875" s="63" t="s">
        <v>94</v>
      </c>
      <c r="D875" s="63">
        <v>8</v>
      </c>
      <c r="E875" s="61" t="s">
        <v>2102</v>
      </c>
      <c r="F875" s="62" t="s">
        <v>2110</v>
      </c>
      <c r="I875" s="63" t="s">
        <v>1157</v>
      </c>
    </row>
    <row r="876" spans="1:12">
      <c r="A876" s="63" t="str">
        <f t="shared" si="13"/>
        <v>SI-7-9</v>
      </c>
      <c r="B876" s="63">
        <v>875</v>
      </c>
      <c r="C876" s="63" t="s">
        <v>94</v>
      </c>
      <c r="D876" s="63">
        <v>9</v>
      </c>
      <c r="E876" s="61" t="s">
        <v>2102</v>
      </c>
      <c r="F876" s="62" t="s">
        <v>2111</v>
      </c>
      <c r="I876" s="63" t="s">
        <v>1157</v>
      </c>
    </row>
    <row r="877" spans="1:12">
      <c r="A877" s="63" t="str">
        <f t="shared" si="13"/>
        <v>SI-7-10</v>
      </c>
      <c r="B877" s="63">
        <v>876</v>
      </c>
      <c r="C877" s="63" t="s">
        <v>94</v>
      </c>
      <c r="D877" s="63">
        <v>10</v>
      </c>
      <c r="E877" s="61" t="s">
        <v>2102</v>
      </c>
      <c r="F877" s="62" t="s">
        <v>2112</v>
      </c>
      <c r="I877" s="63" t="s">
        <v>1157</v>
      </c>
    </row>
    <row r="878" spans="1:12">
      <c r="A878" s="63" t="str">
        <f t="shared" si="13"/>
        <v>SI-7-11</v>
      </c>
      <c r="B878" s="63">
        <v>877</v>
      </c>
      <c r="C878" s="63" t="s">
        <v>94</v>
      </c>
      <c r="D878" s="63">
        <v>11</v>
      </c>
      <c r="E878" s="61" t="s">
        <v>2102</v>
      </c>
      <c r="F878" s="62" t="s">
        <v>2113</v>
      </c>
      <c r="I878" s="63" t="s">
        <v>1157</v>
      </c>
    </row>
    <row r="879" spans="1:12">
      <c r="A879" s="63" t="str">
        <f t="shared" si="13"/>
        <v>SI-7-12</v>
      </c>
      <c r="B879" s="63">
        <v>878</v>
      </c>
      <c r="C879" s="63" t="s">
        <v>94</v>
      </c>
      <c r="D879" s="63">
        <v>12</v>
      </c>
      <c r="E879" s="61" t="s">
        <v>2102</v>
      </c>
      <c r="F879" s="62" t="s">
        <v>2114</v>
      </c>
      <c r="I879" s="63" t="s">
        <v>1157</v>
      </c>
    </row>
    <row r="880" spans="1:12">
      <c r="A880" s="63" t="str">
        <f t="shared" si="13"/>
        <v>SI-7-13</v>
      </c>
      <c r="B880" s="63">
        <v>879</v>
      </c>
      <c r="C880" s="63" t="s">
        <v>94</v>
      </c>
      <c r="D880" s="63">
        <v>13</v>
      </c>
      <c r="E880" s="61" t="s">
        <v>2102</v>
      </c>
      <c r="F880" s="62" t="s">
        <v>2115</v>
      </c>
      <c r="I880" s="63" t="s">
        <v>1157</v>
      </c>
    </row>
    <row r="881" spans="1:12">
      <c r="A881" s="63" t="str">
        <f t="shared" si="13"/>
        <v>SI-7-14</v>
      </c>
      <c r="B881" s="63">
        <v>880</v>
      </c>
      <c r="C881" s="63" t="s">
        <v>94</v>
      </c>
      <c r="D881" s="63">
        <v>14</v>
      </c>
      <c r="E881" s="61" t="s">
        <v>2102</v>
      </c>
      <c r="F881" s="62" t="s">
        <v>2116</v>
      </c>
      <c r="I881" s="63" t="s">
        <v>1157</v>
      </c>
      <c r="L881" s="63" t="s">
        <v>1157</v>
      </c>
    </row>
    <row r="882" spans="1:12">
      <c r="A882" s="63" t="str">
        <f t="shared" si="13"/>
        <v>SI-7-15</v>
      </c>
      <c r="B882" s="63">
        <v>881</v>
      </c>
      <c r="C882" s="63" t="s">
        <v>94</v>
      </c>
      <c r="D882" s="63">
        <v>15</v>
      </c>
      <c r="E882" s="61" t="s">
        <v>2102</v>
      </c>
      <c r="F882" s="62" t="s">
        <v>2117</v>
      </c>
      <c r="I882" s="63" t="s">
        <v>1157</v>
      </c>
    </row>
    <row r="883" spans="1:12">
      <c r="A883" s="63" t="str">
        <f t="shared" si="13"/>
        <v>SI-7-16</v>
      </c>
      <c r="B883" s="63">
        <v>882</v>
      </c>
      <c r="C883" s="63" t="s">
        <v>94</v>
      </c>
      <c r="D883" s="63">
        <v>16</v>
      </c>
      <c r="E883" s="61" t="s">
        <v>2102</v>
      </c>
      <c r="F883" s="62" t="s">
        <v>2118</v>
      </c>
      <c r="I883" s="63" t="s">
        <v>1157</v>
      </c>
    </row>
    <row r="884" spans="1:12">
      <c r="A884" s="63" t="str">
        <f t="shared" si="13"/>
        <v>SI-8-0</v>
      </c>
      <c r="B884" s="63">
        <v>883</v>
      </c>
      <c r="C884" s="63" t="s">
        <v>205</v>
      </c>
      <c r="D884" s="63">
        <v>0</v>
      </c>
      <c r="E884" s="61" t="s">
        <v>566</v>
      </c>
      <c r="F884" s="62" t="s">
        <v>609</v>
      </c>
      <c r="K884" s="63" t="s">
        <v>1157</v>
      </c>
      <c r="L884" s="63" t="s">
        <v>1157</v>
      </c>
    </row>
    <row r="885" spans="1:12">
      <c r="A885" s="63" t="str">
        <f t="shared" si="13"/>
        <v>SI-8-1</v>
      </c>
      <c r="B885" s="63">
        <v>884</v>
      </c>
      <c r="C885" s="63" t="s">
        <v>205</v>
      </c>
      <c r="D885" s="63">
        <v>1</v>
      </c>
      <c r="E885" s="61" t="s">
        <v>2119</v>
      </c>
      <c r="F885" s="62" t="s">
        <v>2052</v>
      </c>
      <c r="K885" s="63" t="s">
        <v>1157</v>
      </c>
      <c r="L885" s="63" t="s">
        <v>1157</v>
      </c>
    </row>
    <row r="886" spans="1:12">
      <c r="A886" s="63" t="str">
        <f t="shared" si="13"/>
        <v>SI-8-2</v>
      </c>
      <c r="B886" s="63">
        <v>885</v>
      </c>
      <c r="C886" s="63" t="s">
        <v>205</v>
      </c>
      <c r="D886" s="63">
        <v>2</v>
      </c>
      <c r="E886" s="61" t="s">
        <v>2119</v>
      </c>
      <c r="F886" s="62" t="s">
        <v>2060</v>
      </c>
      <c r="K886" s="63" t="s">
        <v>1157</v>
      </c>
      <c r="L886" s="63" t="s">
        <v>1157</v>
      </c>
    </row>
    <row r="887" spans="1:12">
      <c r="A887" s="63" t="str">
        <f t="shared" si="13"/>
        <v>SI-8-3</v>
      </c>
      <c r="B887" s="63">
        <v>886</v>
      </c>
      <c r="C887" s="63" t="s">
        <v>205</v>
      </c>
      <c r="D887" s="63">
        <v>3</v>
      </c>
      <c r="E887" s="61" t="s">
        <v>2119</v>
      </c>
      <c r="F887" s="62" t="s">
        <v>2120</v>
      </c>
    </row>
    <row r="888" spans="1:12">
      <c r="A888" s="63" t="str">
        <f t="shared" si="13"/>
        <v>SI-9-0</v>
      </c>
      <c r="B888" s="63">
        <v>887</v>
      </c>
      <c r="C888" s="63" t="s">
        <v>2121</v>
      </c>
      <c r="D888" s="63">
        <v>0</v>
      </c>
      <c r="E888" s="61" t="s">
        <v>2122</v>
      </c>
      <c r="F888" s="62" t="s">
        <v>609</v>
      </c>
      <c r="G888" s="63" t="s">
        <v>1157</v>
      </c>
      <c r="H888" s="61" t="s">
        <v>2123</v>
      </c>
    </row>
    <row r="889" spans="1:12">
      <c r="A889" s="63" t="str">
        <f t="shared" si="13"/>
        <v>SI-10-0</v>
      </c>
      <c r="B889" s="63">
        <v>888</v>
      </c>
      <c r="C889" s="63" t="s">
        <v>215</v>
      </c>
      <c r="D889" s="63">
        <v>0</v>
      </c>
      <c r="E889" s="61" t="s">
        <v>568</v>
      </c>
      <c r="F889" s="62" t="s">
        <v>609</v>
      </c>
      <c r="I889" s="63" t="s">
        <v>1157</v>
      </c>
      <c r="K889" s="63" t="s">
        <v>1157</v>
      </c>
      <c r="L889" s="63" t="s">
        <v>1157</v>
      </c>
    </row>
    <row r="890" spans="1:12">
      <c r="A890" s="63" t="str">
        <f t="shared" si="13"/>
        <v>SI-10-1</v>
      </c>
      <c r="B890" s="63">
        <v>889</v>
      </c>
      <c r="C890" s="63" t="s">
        <v>215</v>
      </c>
      <c r="D890" s="63">
        <v>1</v>
      </c>
      <c r="E890" s="61" t="s">
        <v>2124</v>
      </c>
      <c r="F890" s="62" t="s">
        <v>2125</v>
      </c>
      <c r="I890" s="63" t="s">
        <v>1157</v>
      </c>
    </row>
    <row r="891" spans="1:12">
      <c r="A891" s="63" t="str">
        <f t="shared" si="13"/>
        <v>SI-10-2</v>
      </c>
      <c r="B891" s="63">
        <v>890</v>
      </c>
      <c r="C891" s="63" t="s">
        <v>215</v>
      </c>
      <c r="D891" s="63">
        <v>2</v>
      </c>
      <c r="E891" s="61" t="s">
        <v>2124</v>
      </c>
      <c r="F891" s="62" t="s">
        <v>2126</v>
      </c>
      <c r="I891" s="63" t="s">
        <v>1157</v>
      </c>
    </row>
    <row r="892" spans="1:12">
      <c r="A892" s="63" t="str">
        <f t="shared" si="13"/>
        <v>SI-10-3</v>
      </c>
      <c r="B892" s="63">
        <v>891</v>
      </c>
      <c r="C892" s="63" t="s">
        <v>215</v>
      </c>
      <c r="D892" s="63">
        <v>3</v>
      </c>
      <c r="E892" s="61" t="s">
        <v>2124</v>
      </c>
      <c r="F892" s="62" t="s">
        <v>2127</v>
      </c>
      <c r="I892" s="63" t="s">
        <v>1157</v>
      </c>
    </row>
    <row r="893" spans="1:12">
      <c r="A893" s="63" t="str">
        <f t="shared" si="13"/>
        <v>SI-10-4</v>
      </c>
      <c r="B893" s="63">
        <v>892</v>
      </c>
      <c r="C893" s="63" t="s">
        <v>215</v>
      </c>
      <c r="D893" s="63">
        <v>4</v>
      </c>
      <c r="E893" s="61" t="s">
        <v>2124</v>
      </c>
      <c r="F893" s="62" t="s">
        <v>2128</v>
      </c>
      <c r="I893" s="63" t="s">
        <v>1157</v>
      </c>
    </row>
    <row r="894" spans="1:12">
      <c r="A894" s="63" t="str">
        <f t="shared" si="13"/>
        <v>SI-10-5</v>
      </c>
      <c r="B894" s="63">
        <v>893</v>
      </c>
      <c r="C894" s="63" t="s">
        <v>215</v>
      </c>
      <c r="D894" s="63">
        <v>5</v>
      </c>
      <c r="E894" s="61" t="s">
        <v>2124</v>
      </c>
      <c r="F894" s="62" t="s">
        <v>2129</v>
      </c>
      <c r="I894" s="63" t="s">
        <v>1157</v>
      </c>
    </row>
    <row r="895" spans="1:12">
      <c r="A895" s="63" t="str">
        <f t="shared" si="13"/>
        <v>SI-11-0</v>
      </c>
      <c r="B895" s="63">
        <v>894</v>
      </c>
      <c r="C895" s="63" t="s">
        <v>569</v>
      </c>
      <c r="D895" s="63">
        <v>0</v>
      </c>
      <c r="E895" s="61" t="s">
        <v>570</v>
      </c>
      <c r="F895" s="62" t="s">
        <v>609</v>
      </c>
      <c r="K895" s="63" t="s">
        <v>1157</v>
      </c>
      <c r="L895" s="63" t="s">
        <v>1157</v>
      </c>
    </row>
    <row r="896" spans="1:12">
      <c r="A896" s="63" t="str">
        <f t="shared" si="13"/>
        <v>SI-12-0</v>
      </c>
      <c r="B896" s="63">
        <v>895</v>
      </c>
      <c r="C896" s="63" t="s">
        <v>147</v>
      </c>
      <c r="D896" s="63">
        <v>0</v>
      </c>
      <c r="E896" s="61" t="s">
        <v>571</v>
      </c>
      <c r="F896" s="62" t="s">
        <v>609</v>
      </c>
      <c r="J896" s="63" t="s">
        <v>1157</v>
      </c>
      <c r="K896" s="63" t="s">
        <v>1157</v>
      </c>
      <c r="L896" s="63" t="s">
        <v>1157</v>
      </c>
    </row>
    <row r="897" spans="1:12">
      <c r="A897" s="63" t="str">
        <f t="shared" si="13"/>
        <v>SI-13-0</v>
      </c>
      <c r="B897" s="63">
        <v>896</v>
      </c>
      <c r="C897" s="63" t="s">
        <v>2130</v>
      </c>
      <c r="D897" s="63">
        <v>0</v>
      </c>
      <c r="E897" s="61" t="s">
        <v>2131</v>
      </c>
      <c r="F897" s="62" t="s">
        <v>609</v>
      </c>
      <c r="I897" s="63" t="s">
        <v>1157</v>
      </c>
    </row>
    <row r="898" spans="1:12">
      <c r="A898" s="63" t="str">
        <f t="shared" ref="A898:A923" si="14">CONCATENATE(C898,"-",D898)</f>
        <v>SI-13-1</v>
      </c>
      <c r="B898" s="63">
        <v>897</v>
      </c>
      <c r="C898" s="63" t="s">
        <v>2130</v>
      </c>
      <c r="D898" s="63">
        <v>1</v>
      </c>
      <c r="E898" s="61" t="s">
        <v>2132</v>
      </c>
      <c r="F898" s="62" t="s">
        <v>2133</v>
      </c>
      <c r="I898" s="63" t="s">
        <v>1157</v>
      </c>
    </row>
    <row r="899" spans="1:12">
      <c r="A899" s="63" t="str">
        <f t="shared" si="14"/>
        <v>SI-13-2</v>
      </c>
      <c r="B899" s="63">
        <v>898</v>
      </c>
      <c r="C899" s="63" t="s">
        <v>2130</v>
      </c>
      <c r="D899" s="63">
        <v>2</v>
      </c>
      <c r="E899" s="61" t="s">
        <v>2132</v>
      </c>
      <c r="F899" s="62" t="s">
        <v>2118</v>
      </c>
      <c r="G899" s="63" t="s">
        <v>1157</v>
      </c>
      <c r="H899" s="61" t="s">
        <v>2134</v>
      </c>
    </row>
    <row r="900" spans="1:12">
      <c r="A900" s="63" t="str">
        <f t="shared" si="14"/>
        <v>SI-13-3</v>
      </c>
      <c r="B900" s="63">
        <v>899</v>
      </c>
      <c r="C900" s="63" t="s">
        <v>2130</v>
      </c>
      <c r="D900" s="63">
        <v>3</v>
      </c>
      <c r="E900" s="61" t="s">
        <v>2132</v>
      </c>
      <c r="F900" s="62" t="s">
        <v>2135</v>
      </c>
      <c r="I900" s="63" t="s">
        <v>1157</v>
      </c>
    </row>
    <row r="901" spans="1:12">
      <c r="A901" s="63" t="str">
        <f t="shared" si="14"/>
        <v>SI-13-4</v>
      </c>
      <c r="B901" s="63">
        <v>900</v>
      </c>
      <c r="C901" s="63" t="s">
        <v>2130</v>
      </c>
      <c r="D901" s="63">
        <v>4</v>
      </c>
      <c r="E901" s="61" t="s">
        <v>2132</v>
      </c>
      <c r="F901" s="62" t="s">
        <v>2136</v>
      </c>
      <c r="I901" s="63" t="s">
        <v>1157</v>
      </c>
    </row>
    <row r="902" spans="1:12">
      <c r="A902" s="63" t="str">
        <f t="shared" si="14"/>
        <v>SI-13-5</v>
      </c>
      <c r="B902" s="63">
        <v>901</v>
      </c>
      <c r="C902" s="63" t="s">
        <v>2130</v>
      </c>
      <c r="D902" s="63">
        <v>5</v>
      </c>
      <c r="E902" s="61" t="s">
        <v>2132</v>
      </c>
      <c r="F902" s="62" t="s">
        <v>2137</v>
      </c>
      <c r="I902" s="63" t="s">
        <v>1157</v>
      </c>
    </row>
    <row r="903" spans="1:12">
      <c r="A903" s="63" t="str">
        <f t="shared" si="14"/>
        <v>SI-14-0</v>
      </c>
      <c r="B903" s="63">
        <v>902</v>
      </c>
      <c r="C903" s="63" t="s">
        <v>2138</v>
      </c>
      <c r="D903" s="63">
        <v>0</v>
      </c>
      <c r="E903" s="61" t="s">
        <v>2139</v>
      </c>
      <c r="F903" s="62" t="s">
        <v>609</v>
      </c>
      <c r="I903" s="63" t="s">
        <v>1157</v>
      </c>
    </row>
    <row r="904" spans="1:12">
      <c r="A904" s="63" t="str">
        <f t="shared" si="14"/>
        <v>SI-14-1</v>
      </c>
      <c r="B904" s="63">
        <v>903</v>
      </c>
      <c r="C904" s="63" t="s">
        <v>2138</v>
      </c>
      <c r="D904" s="63">
        <v>1</v>
      </c>
      <c r="E904" s="61" t="s">
        <v>2140</v>
      </c>
      <c r="F904" s="62" t="s">
        <v>2141</v>
      </c>
      <c r="I904" s="63" t="s">
        <v>1157</v>
      </c>
    </row>
    <row r="905" spans="1:12">
      <c r="A905" s="63" t="str">
        <f t="shared" si="14"/>
        <v>SI-15-0</v>
      </c>
      <c r="B905" s="63">
        <v>904</v>
      </c>
      <c r="C905" s="63" t="s">
        <v>2142</v>
      </c>
      <c r="D905" s="63">
        <v>0</v>
      </c>
      <c r="E905" s="61" t="s">
        <v>2143</v>
      </c>
      <c r="F905" s="62" t="s">
        <v>609</v>
      </c>
      <c r="I905" s="63" t="s">
        <v>1157</v>
      </c>
    </row>
    <row r="906" spans="1:12">
      <c r="A906" s="63" t="str">
        <f t="shared" si="14"/>
        <v>SI-16-0</v>
      </c>
      <c r="B906" s="63">
        <v>905</v>
      </c>
      <c r="C906" s="63" t="s">
        <v>572</v>
      </c>
      <c r="D906" s="63">
        <v>0</v>
      </c>
      <c r="E906" s="61" t="s">
        <v>573</v>
      </c>
      <c r="F906" s="62" t="s">
        <v>609</v>
      </c>
      <c r="I906" s="63" t="s">
        <v>1157</v>
      </c>
      <c r="K906" s="63" t="s">
        <v>1157</v>
      </c>
      <c r="L906" s="63" t="s">
        <v>1157</v>
      </c>
    </row>
    <row r="907" spans="1:12">
      <c r="A907" s="63" t="str">
        <f t="shared" si="14"/>
        <v>SI-17-0</v>
      </c>
      <c r="B907" s="63">
        <v>906</v>
      </c>
      <c r="C907" s="63" t="s">
        <v>2144</v>
      </c>
      <c r="D907" s="63">
        <v>0</v>
      </c>
      <c r="E907" s="61" t="s">
        <v>2145</v>
      </c>
      <c r="F907" s="62" t="s">
        <v>609</v>
      </c>
      <c r="I907" s="63" t="s">
        <v>1157</v>
      </c>
    </row>
    <row r="908" spans="1:12">
      <c r="A908" s="63" t="str">
        <f t="shared" si="14"/>
        <v>PM-1-0</v>
      </c>
      <c r="B908" s="63">
        <v>907</v>
      </c>
      <c r="C908" s="135" t="s">
        <v>3245</v>
      </c>
      <c r="D908" s="63">
        <v>0</v>
      </c>
      <c r="E908" s="8" t="s">
        <v>3259</v>
      </c>
      <c r="F908" s="62" t="s">
        <v>609</v>
      </c>
    </row>
    <row r="909" spans="1:12">
      <c r="A909" s="63" t="str">
        <f t="shared" si="14"/>
        <v>PM-2-0</v>
      </c>
      <c r="B909" s="63">
        <v>908</v>
      </c>
      <c r="C909" s="135" t="s">
        <v>3246</v>
      </c>
      <c r="D909" s="63">
        <v>0</v>
      </c>
      <c r="E909" s="8" t="s">
        <v>3260</v>
      </c>
      <c r="F909" s="62" t="s">
        <v>609</v>
      </c>
    </row>
    <row r="910" spans="1:12">
      <c r="A910" s="63" t="str">
        <f t="shared" si="14"/>
        <v>PM-3-0</v>
      </c>
      <c r="B910" s="63">
        <v>909</v>
      </c>
      <c r="C910" s="135" t="s">
        <v>3247</v>
      </c>
      <c r="D910" s="63">
        <v>0</v>
      </c>
      <c r="E910" s="8" t="s">
        <v>3261</v>
      </c>
    </row>
    <row r="911" spans="1:12">
      <c r="A911" s="63" t="str">
        <f t="shared" si="14"/>
        <v>PM-4-0</v>
      </c>
      <c r="B911" s="63">
        <v>910</v>
      </c>
      <c r="C911" s="135" t="s">
        <v>3248</v>
      </c>
      <c r="D911" s="63">
        <v>0</v>
      </c>
      <c r="E911" s="8" t="s">
        <v>3262</v>
      </c>
    </row>
    <row r="912" spans="1:12">
      <c r="A912" s="63" t="str">
        <f t="shared" si="14"/>
        <v>PM-5-0</v>
      </c>
      <c r="B912" s="63">
        <v>911</v>
      </c>
      <c r="C912" s="135" t="s">
        <v>3249</v>
      </c>
      <c r="D912" s="63">
        <v>0</v>
      </c>
      <c r="E912" s="8" t="s">
        <v>3263</v>
      </c>
    </row>
    <row r="913" spans="1:5">
      <c r="A913" s="63" t="str">
        <f t="shared" si="14"/>
        <v>PM-6-0</v>
      </c>
      <c r="B913" s="63">
        <v>912</v>
      </c>
      <c r="C913" s="135" t="s">
        <v>3250</v>
      </c>
      <c r="D913" s="63">
        <v>0</v>
      </c>
      <c r="E913" s="8" t="s">
        <v>3264</v>
      </c>
    </row>
    <row r="914" spans="1:5">
      <c r="A914" s="63" t="str">
        <f t="shared" si="14"/>
        <v>PM-7-0</v>
      </c>
      <c r="B914" s="63">
        <v>913</v>
      </c>
      <c r="C914" s="135" t="s">
        <v>3251</v>
      </c>
      <c r="D914" s="63">
        <v>0</v>
      </c>
      <c r="E914" s="8" t="s">
        <v>3265</v>
      </c>
    </row>
    <row r="915" spans="1:5">
      <c r="A915" s="63" t="str">
        <f t="shared" si="14"/>
        <v>PM-8-0</v>
      </c>
      <c r="B915" s="63">
        <v>914</v>
      </c>
      <c r="C915" s="135" t="s">
        <v>162</v>
      </c>
      <c r="D915" s="63">
        <v>0</v>
      </c>
      <c r="E915" s="8" t="s">
        <v>3266</v>
      </c>
    </row>
    <row r="916" spans="1:5">
      <c r="A916" s="63" t="str">
        <f t="shared" si="14"/>
        <v>PM-9-0</v>
      </c>
      <c r="B916" s="63">
        <v>915</v>
      </c>
      <c r="C916" s="135" t="s">
        <v>219</v>
      </c>
      <c r="D916" s="63">
        <v>0</v>
      </c>
      <c r="E916" s="8" t="s">
        <v>3267</v>
      </c>
    </row>
    <row r="917" spans="1:5">
      <c r="A917" s="63" t="str">
        <f t="shared" si="14"/>
        <v>PM-10-0</v>
      </c>
      <c r="B917" s="63">
        <v>916</v>
      </c>
      <c r="C917" s="135" t="s">
        <v>3252</v>
      </c>
      <c r="D917" s="63">
        <v>0</v>
      </c>
      <c r="E917" s="8" t="s">
        <v>3268</v>
      </c>
    </row>
    <row r="918" spans="1:5">
      <c r="A918" s="63" t="str">
        <f t="shared" si="14"/>
        <v>PM-11-0</v>
      </c>
      <c r="B918" s="63">
        <v>917</v>
      </c>
      <c r="C918" s="135" t="s">
        <v>3253</v>
      </c>
      <c r="D918" s="63">
        <v>0</v>
      </c>
      <c r="E918" s="8" t="s">
        <v>3269</v>
      </c>
    </row>
    <row r="919" spans="1:5">
      <c r="A919" s="63" t="str">
        <f t="shared" si="14"/>
        <v>PM-12-0</v>
      </c>
      <c r="B919" s="63">
        <v>918</v>
      </c>
      <c r="C919" s="135" t="s">
        <v>3254</v>
      </c>
      <c r="D919" s="63">
        <v>0</v>
      </c>
      <c r="E919" s="8" t="s">
        <v>3270</v>
      </c>
    </row>
    <row r="920" spans="1:5">
      <c r="A920" s="63" t="str">
        <f t="shared" si="14"/>
        <v>PM-13-0</v>
      </c>
      <c r="B920" s="63">
        <v>919</v>
      </c>
      <c r="C920" s="135" t="s">
        <v>3255</v>
      </c>
      <c r="D920" s="63">
        <v>0</v>
      </c>
      <c r="E920" s="8" t="s">
        <v>3271</v>
      </c>
    </row>
    <row r="921" spans="1:5">
      <c r="A921" s="63" t="str">
        <f t="shared" si="14"/>
        <v>PM-14-0</v>
      </c>
      <c r="B921" s="63">
        <v>920</v>
      </c>
      <c r="C921" s="135" t="s">
        <v>3256</v>
      </c>
      <c r="D921" s="63">
        <v>0</v>
      </c>
      <c r="E921" s="8" t="s">
        <v>3272</v>
      </c>
    </row>
    <row r="922" spans="1:5">
      <c r="A922" s="63" t="str">
        <f t="shared" si="14"/>
        <v>PM-15-0</v>
      </c>
      <c r="B922" s="63">
        <v>921</v>
      </c>
      <c r="C922" s="135" t="s">
        <v>3257</v>
      </c>
      <c r="D922" s="63">
        <v>0</v>
      </c>
      <c r="E922" s="8" t="s">
        <v>1306</v>
      </c>
    </row>
    <row r="923" spans="1:5">
      <c r="A923" s="63" t="str">
        <f t="shared" si="14"/>
        <v>PM-16-0</v>
      </c>
      <c r="B923" s="63">
        <v>922</v>
      </c>
      <c r="C923" s="135" t="s">
        <v>3258</v>
      </c>
      <c r="D923" s="63">
        <v>0</v>
      </c>
      <c r="E923" s="8" t="s">
        <v>3273</v>
      </c>
    </row>
  </sheetData>
  <pageMargins left="0.75" right="0.75" top="1" bottom="1" header="0.5" footer="0.5"/>
  <pageSetup orientation="portrait" horizontalDpi="0" verticalDpi="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A6C044-DFB2-024D-84DA-1F154359AF2E}">
  <dimension ref="A1:CT1362"/>
  <sheetViews>
    <sheetView zoomScale="120" zoomScaleNormal="120" zoomScalePageLayoutView="60" workbookViewId="0">
      <pane xSplit="2" ySplit="3" topLeftCell="C4" activePane="bottomRight" state="frozen"/>
      <selection activeCell="F2" sqref="F2"/>
      <selection pane="topRight" activeCell="F2" sqref="F2"/>
      <selection pane="bottomLeft" activeCell="F2" sqref="F2"/>
      <selection pane="bottomRight" activeCell="C3" sqref="C3"/>
    </sheetView>
  </sheetViews>
  <sheetFormatPr baseColWidth="10" defaultColWidth="11" defaultRowHeight="13"/>
  <cols>
    <col min="1" max="1" width="11" style="18"/>
    <col min="2" max="2" width="10.1640625" style="44" customWidth="1"/>
    <col min="3" max="3" width="10" style="44" customWidth="1"/>
    <col min="4" max="4" width="10.1640625" style="44" customWidth="1"/>
    <col min="5" max="5" width="8.6640625" style="44" customWidth="1"/>
    <col min="6" max="6" width="12.5" style="44" customWidth="1"/>
    <col min="7" max="7" width="11" style="44"/>
    <col min="8" max="8" width="16.6640625" style="44" customWidth="1"/>
    <col min="9" max="14" width="15.1640625" style="44" customWidth="1"/>
    <col min="15" max="18" width="11" style="43"/>
    <col min="19" max="98" width="11" style="18"/>
    <col min="99" max="16384" width="11" style="45"/>
  </cols>
  <sheetData>
    <row r="1" spans="1:98" s="19" customFormat="1" ht="30" customHeight="1" thickBot="1">
      <c r="A1" s="18"/>
      <c r="B1" s="127" t="s">
        <v>762</v>
      </c>
      <c r="C1" s="128"/>
      <c r="D1" s="128"/>
      <c r="E1" s="128"/>
      <c r="F1" s="128"/>
      <c r="G1" s="128"/>
      <c r="H1" s="128"/>
      <c r="I1" s="128"/>
      <c r="J1" s="128"/>
      <c r="K1" s="128"/>
      <c r="L1" s="128"/>
      <c r="M1" s="128"/>
      <c r="N1" s="128"/>
      <c r="O1" s="18"/>
      <c r="P1" s="18"/>
      <c r="Q1" s="18"/>
      <c r="R1" s="18"/>
      <c r="S1" s="18"/>
      <c r="T1" s="18"/>
      <c r="U1" s="18"/>
      <c r="V1" s="18"/>
      <c r="W1" s="18"/>
      <c r="X1" s="18"/>
      <c r="Y1" s="18"/>
      <c r="Z1" s="18"/>
      <c r="AA1" s="18"/>
      <c r="AB1" s="18"/>
      <c r="AC1" s="18"/>
      <c r="AD1" s="18"/>
      <c r="AE1" s="18"/>
      <c r="AF1" s="18"/>
      <c r="AG1" s="18"/>
      <c r="AH1" s="18"/>
      <c r="AI1" s="18"/>
      <c r="AJ1" s="18"/>
      <c r="AK1" s="18"/>
      <c r="AL1" s="18"/>
      <c r="AM1" s="18"/>
      <c r="AN1" s="18"/>
      <c r="AO1" s="18"/>
      <c r="AP1" s="18"/>
      <c r="AQ1" s="18"/>
      <c r="AR1" s="18"/>
      <c r="AS1" s="18"/>
      <c r="AT1" s="18"/>
      <c r="AU1" s="18"/>
      <c r="AV1" s="18"/>
      <c r="AW1" s="18"/>
      <c r="AX1" s="18"/>
      <c r="AY1" s="18"/>
      <c r="AZ1" s="18"/>
      <c r="BA1" s="18"/>
      <c r="BB1" s="18"/>
      <c r="BC1" s="18"/>
      <c r="BD1" s="18"/>
      <c r="BE1" s="18"/>
      <c r="BF1" s="18"/>
      <c r="BG1" s="18"/>
      <c r="BH1" s="18"/>
      <c r="BI1" s="18"/>
      <c r="BJ1" s="18"/>
      <c r="BK1" s="18"/>
      <c r="BL1" s="18"/>
      <c r="BM1" s="18"/>
      <c r="BN1" s="18"/>
      <c r="BO1" s="18"/>
      <c r="BP1" s="18"/>
      <c r="BQ1" s="18"/>
      <c r="BR1" s="18"/>
      <c r="BS1" s="18"/>
      <c r="BT1" s="18"/>
      <c r="BU1" s="18"/>
      <c r="BV1" s="18"/>
      <c r="BW1" s="18"/>
      <c r="BX1" s="18"/>
      <c r="BY1" s="18"/>
      <c r="BZ1" s="18"/>
      <c r="CA1" s="18"/>
      <c r="CB1" s="18"/>
      <c r="CC1" s="18"/>
      <c r="CD1" s="18"/>
      <c r="CE1" s="18"/>
      <c r="CF1" s="18"/>
      <c r="CG1" s="18"/>
      <c r="CH1" s="18"/>
      <c r="CI1" s="18"/>
      <c r="CJ1" s="18"/>
      <c r="CK1" s="18"/>
      <c r="CL1" s="18"/>
      <c r="CM1" s="18"/>
      <c r="CN1" s="18"/>
      <c r="CO1" s="18"/>
      <c r="CP1" s="18"/>
      <c r="CQ1" s="18"/>
      <c r="CR1" s="18"/>
      <c r="CS1" s="18"/>
      <c r="CT1" s="18"/>
    </row>
    <row r="2" spans="1:98" s="20" customFormat="1" ht="44.25" customHeight="1" thickTop="1" thickBot="1">
      <c r="A2" s="18"/>
      <c r="B2" s="129" t="s">
        <v>763</v>
      </c>
      <c r="C2" s="131" t="s">
        <v>764</v>
      </c>
      <c r="D2" s="132"/>
      <c r="E2" s="132"/>
      <c r="F2" s="132"/>
      <c r="G2" s="133"/>
      <c r="H2" s="131" t="s">
        <v>765</v>
      </c>
      <c r="I2" s="132"/>
      <c r="J2" s="132"/>
      <c r="K2" s="132"/>
      <c r="L2" s="132"/>
      <c r="M2" s="132"/>
      <c r="N2" s="133"/>
      <c r="O2" s="18"/>
      <c r="P2" s="18"/>
      <c r="Q2" s="18"/>
      <c r="R2" s="18"/>
      <c r="S2" s="18"/>
      <c r="T2" s="18"/>
      <c r="U2" s="18"/>
      <c r="V2" s="18"/>
      <c r="W2" s="18"/>
      <c r="X2" s="18"/>
      <c r="Y2" s="18"/>
      <c r="Z2" s="18"/>
      <c r="AA2" s="18"/>
      <c r="AB2" s="18"/>
      <c r="AC2" s="18"/>
      <c r="AD2" s="18"/>
      <c r="AE2" s="18"/>
      <c r="AF2" s="18"/>
      <c r="AG2" s="18"/>
      <c r="AH2" s="18"/>
      <c r="AI2" s="18"/>
      <c r="AJ2" s="18"/>
      <c r="AK2" s="18"/>
      <c r="AL2" s="18"/>
      <c r="AM2" s="18"/>
      <c r="AN2" s="18"/>
      <c r="AO2" s="18"/>
      <c r="AP2" s="18"/>
      <c r="AQ2" s="18"/>
      <c r="AR2" s="18"/>
      <c r="AS2" s="18"/>
      <c r="AT2" s="18"/>
      <c r="AU2" s="18"/>
      <c r="AV2" s="18"/>
      <c r="AW2" s="18"/>
      <c r="AX2" s="18"/>
      <c r="AY2" s="18"/>
      <c r="AZ2" s="18"/>
      <c r="BA2" s="18"/>
      <c r="BB2" s="18"/>
      <c r="BC2" s="18"/>
      <c r="BD2" s="18"/>
      <c r="BE2" s="18"/>
      <c r="BF2" s="18"/>
      <c r="BG2" s="18"/>
      <c r="BH2" s="18"/>
      <c r="BI2" s="18"/>
      <c r="BJ2" s="18"/>
      <c r="BK2" s="18"/>
      <c r="BL2" s="18"/>
      <c r="BM2" s="18"/>
      <c r="BN2" s="18"/>
      <c r="BO2" s="18"/>
      <c r="BP2" s="18"/>
      <c r="BQ2" s="18"/>
      <c r="BR2" s="18"/>
      <c r="BS2" s="18"/>
      <c r="BT2" s="18"/>
      <c r="BU2" s="18"/>
      <c r="BV2" s="18"/>
      <c r="BW2" s="18"/>
      <c r="BX2" s="18"/>
      <c r="BY2" s="18"/>
      <c r="BZ2" s="18"/>
      <c r="CA2" s="18"/>
      <c r="CB2" s="18"/>
      <c r="CC2" s="18"/>
      <c r="CD2" s="18"/>
      <c r="CE2" s="18"/>
      <c r="CF2" s="18"/>
      <c r="CG2" s="18"/>
      <c r="CH2" s="18"/>
      <c r="CI2" s="18"/>
      <c r="CJ2" s="18"/>
      <c r="CK2" s="18"/>
      <c r="CL2" s="18"/>
      <c r="CM2" s="18"/>
      <c r="CN2" s="18"/>
      <c r="CO2" s="18"/>
      <c r="CP2" s="18"/>
      <c r="CQ2" s="18"/>
      <c r="CR2" s="18"/>
      <c r="CS2" s="18"/>
      <c r="CT2" s="18"/>
    </row>
    <row r="3" spans="1:98" s="20" customFormat="1" ht="77.75" customHeight="1" thickTop="1" thickBot="1">
      <c r="A3" s="18"/>
      <c r="B3" s="130"/>
      <c r="C3" s="21" t="s">
        <v>766</v>
      </c>
      <c r="D3" s="21" t="s">
        <v>767</v>
      </c>
      <c r="E3" s="22" t="s">
        <v>768</v>
      </c>
      <c r="F3" s="21" t="s">
        <v>769</v>
      </c>
      <c r="G3" s="23" t="s">
        <v>770</v>
      </c>
      <c r="H3" s="24" t="s">
        <v>771</v>
      </c>
      <c r="I3" s="25" t="s">
        <v>772</v>
      </c>
      <c r="J3" s="25" t="s">
        <v>773</v>
      </c>
      <c r="K3" s="25" t="s">
        <v>774</v>
      </c>
      <c r="L3" s="25" t="s">
        <v>775</v>
      </c>
      <c r="M3" s="25" t="s">
        <v>776</v>
      </c>
      <c r="N3" s="26" t="s">
        <v>777</v>
      </c>
      <c r="O3" s="18"/>
      <c r="P3" s="18"/>
      <c r="Q3" s="18"/>
      <c r="R3" s="18"/>
      <c r="S3" s="18"/>
      <c r="T3" s="18"/>
      <c r="U3" s="18"/>
      <c r="V3" s="18"/>
      <c r="W3" s="18"/>
      <c r="X3" s="18"/>
      <c r="Y3" s="18"/>
      <c r="Z3" s="18"/>
      <c r="AA3" s="18"/>
      <c r="AB3" s="18"/>
      <c r="AC3" s="18"/>
      <c r="AD3" s="18"/>
      <c r="AE3" s="18"/>
      <c r="AF3" s="18"/>
      <c r="AG3" s="18"/>
      <c r="AH3" s="18"/>
      <c r="AI3" s="18"/>
      <c r="AJ3" s="18"/>
      <c r="AK3" s="18"/>
      <c r="AL3" s="18"/>
      <c r="AM3" s="18"/>
      <c r="AN3" s="18"/>
      <c r="AO3" s="18"/>
      <c r="AP3" s="18"/>
      <c r="AQ3" s="18"/>
      <c r="AR3" s="18"/>
      <c r="AS3" s="18"/>
      <c r="AT3" s="18"/>
      <c r="AU3" s="18"/>
      <c r="AV3" s="18"/>
      <c r="AW3" s="18"/>
      <c r="AX3" s="18"/>
      <c r="AY3" s="18"/>
      <c r="AZ3" s="18"/>
      <c r="BA3" s="18"/>
      <c r="BB3" s="18"/>
      <c r="BC3" s="18"/>
      <c r="BD3" s="18"/>
      <c r="BE3" s="18"/>
      <c r="BF3" s="18"/>
      <c r="BG3" s="18"/>
      <c r="BH3" s="18"/>
      <c r="BI3" s="18"/>
      <c r="BJ3" s="18"/>
      <c r="BK3" s="18"/>
      <c r="BL3" s="18"/>
      <c r="BM3" s="18"/>
      <c r="BN3" s="18"/>
      <c r="BO3" s="18"/>
      <c r="BP3" s="18"/>
      <c r="BQ3" s="18"/>
      <c r="BR3" s="18"/>
      <c r="BS3" s="18"/>
      <c r="BT3" s="18"/>
      <c r="BU3" s="18"/>
      <c r="BV3" s="18"/>
      <c r="BW3" s="18"/>
      <c r="BX3" s="18"/>
      <c r="BY3" s="18"/>
      <c r="BZ3" s="18"/>
      <c r="CA3" s="18"/>
      <c r="CB3" s="18"/>
      <c r="CC3" s="18"/>
      <c r="CD3" s="18"/>
      <c r="CE3" s="18"/>
      <c r="CF3" s="18"/>
      <c r="CG3" s="18"/>
      <c r="CH3" s="18"/>
      <c r="CI3" s="18"/>
      <c r="CJ3" s="18"/>
      <c r="CK3" s="18"/>
      <c r="CL3" s="18"/>
      <c r="CM3" s="18"/>
      <c r="CN3" s="18"/>
      <c r="CO3" s="18"/>
      <c r="CP3" s="18"/>
      <c r="CQ3" s="18"/>
      <c r="CR3" s="18"/>
      <c r="CS3" s="18"/>
      <c r="CT3" s="18"/>
    </row>
    <row r="4" spans="1:98" s="32" customFormat="1" ht="12.75" customHeight="1" thickTop="1">
      <c r="A4" s="27"/>
      <c r="B4" s="28" t="s">
        <v>778</v>
      </c>
      <c r="C4" s="29"/>
      <c r="D4" s="29"/>
      <c r="E4" s="30"/>
      <c r="F4" s="30"/>
      <c r="G4" s="29"/>
      <c r="H4" s="31"/>
      <c r="I4" s="30"/>
      <c r="J4" s="30"/>
      <c r="K4" s="30"/>
      <c r="L4" s="30"/>
      <c r="M4" s="30"/>
      <c r="N4" s="30"/>
      <c r="O4" s="27"/>
      <c r="P4" s="27"/>
      <c r="Q4" s="27"/>
      <c r="R4" s="27"/>
      <c r="S4" s="27"/>
      <c r="T4" s="27"/>
      <c r="U4" s="27"/>
      <c r="V4" s="27"/>
      <c r="W4" s="27"/>
      <c r="X4" s="27"/>
      <c r="Y4" s="27"/>
      <c r="Z4" s="27"/>
      <c r="AA4" s="27"/>
      <c r="AB4" s="27"/>
      <c r="AC4" s="27"/>
      <c r="AD4" s="27"/>
      <c r="AE4" s="27"/>
      <c r="AF4" s="27"/>
      <c r="AG4" s="27"/>
      <c r="AH4" s="27"/>
      <c r="AI4" s="27"/>
      <c r="AJ4" s="27"/>
      <c r="AK4" s="27"/>
      <c r="AL4" s="27"/>
      <c r="AM4" s="27"/>
      <c r="AN4" s="27"/>
      <c r="AO4" s="27"/>
      <c r="AP4" s="27"/>
      <c r="AQ4" s="27"/>
      <c r="AR4" s="27"/>
      <c r="AS4" s="27"/>
      <c r="AT4" s="27"/>
      <c r="AU4" s="27"/>
      <c r="AV4" s="27"/>
      <c r="AW4" s="27"/>
      <c r="AX4" s="27"/>
      <c r="AY4" s="27"/>
      <c r="AZ4" s="27"/>
      <c r="BA4" s="27"/>
      <c r="BB4" s="27"/>
      <c r="BC4" s="27"/>
      <c r="BD4" s="27"/>
      <c r="BE4" s="27"/>
      <c r="BF4" s="27"/>
      <c r="BG4" s="27"/>
      <c r="BH4" s="27"/>
      <c r="BI4" s="27"/>
      <c r="BJ4" s="27"/>
      <c r="BK4" s="27"/>
      <c r="BL4" s="27"/>
      <c r="BM4" s="27"/>
      <c r="BN4" s="27"/>
      <c r="BO4" s="27"/>
      <c r="BP4" s="27"/>
      <c r="BQ4" s="27"/>
      <c r="BR4" s="27"/>
      <c r="BS4" s="27"/>
      <c r="BT4" s="27"/>
      <c r="BU4" s="27"/>
      <c r="BV4" s="27"/>
      <c r="BW4" s="27"/>
      <c r="BX4" s="27"/>
      <c r="BY4" s="27"/>
      <c r="BZ4" s="27"/>
      <c r="CA4" s="27"/>
      <c r="CB4" s="27"/>
      <c r="CC4" s="27"/>
      <c r="CD4" s="27"/>
      <c r="CE4" s="27"/>
      <c r="CF4" s="27"/>
      <c r="CG4" s="27"/>
      <c r="CH4" s="27"/>
      <c r="CI4" s="27"/>
      <c r="CJ4" s="27"/>
      <c r="CK4" s="27"/>
      <c r="CL4" s="27"/>
      <c r="CM4" s="27"/>
      <c r="CN4" s="27"/>
      <c r="CO4" s="27"/>
      <c r="CP4" s="27"/>
      <c r="CQ4" s="27"/>
      <c r="CR4" s="27"/>
      <c r="CS4" s="27"/>
      <c r="CT4" s="27"/>
    </row>
    <row r="5" spans="1:98" s="32" customFormat="1" ht="12.75" customHeight="1">
      <c r="A5" s="27"/>
      <c r="B5" s="33" t="s">
        <v>779</v>
      </c>
      <c r="C5" s="34"/>
      <c r="D5" s="30"/>
      <c r="E5" s="30"/>
      <c r="F5" s="30"/>
      <c r="G5" s="30"/>
      <c r="H5" s="35"/>
      <c r="I5" s="34"/>
      <c r="J5" s="34"/>
      <c r="K5" s="34"/>
      <c r="L5" s="34"/>
      <c r="M5" s="34"/>
      <c r="N5" s="34"/>
      <c r="O5" s="27"/>
      <c r="P5" s="27"/>
      <c r="Q5" s="27"/>
      <c r="R5" s="27"/>
      <c r="S5" s="27"/>
      <c r="T5" s="27"/>
      <c r="U5" s="27"/>
      <c r="V5" s="27"/>
      <c r="W5" s="27"/>
      <c r="X5" s="27"/>
      <c r="Y5" s="27"/>
      <c r="Z5" s="27"/>
      <c r="AA5" s="27"/>
      <c r="AB5" s="27"/>
      <c r="AC5" s="27"/>
      <c r="AD5" s="27"/>
      <c r="AE5" s="27"/>
      <c r="AF5" s="27"/>
      <c r="AG5" s="27"/>
      <c r="AH5" s="27"/>
      <c r="AI5" s="27"/>
      <c r="AJ5" s="27"/>
      <c r="AK5" s="27"/>
      <c r="AL5" s="27"/>
      <c r="AM5" s="27"/>
      <c r="AN5" s="27"/>
      <c r="AO5" s="27"/>
      <c r="AP5" s="27"/>
      <c r="AQ5" s="27"/>
      <c r="AR5" s="27"/>
      <c r="AS5" s="27"/>
      <c r="AT5" s="27"/>
      <c r="AU5" s="27"/>
      <c r="AV5" s="27"/>
      <c r="AW5" s="27"/>
      <c r="AX5" s="27"/>
      <c r="AY5" s="27"/>
      <c r="AZ5" s="27"/>
      <c r="BA5" s="27"/>
      <c r="BB5" s="27"/>
      <c r="BC5" s="27"/>
      <c r="BD5" s="27"/>
      <c r="BE5" s="27"/>
      <c r="BF5" s="27"/>
      <c r="BG5" s="27"/>
      <c r="BH5" s="27"/>
      <c r="BI5" s="27"/>
      <c r="BJ5" s="27"/>
      <c r="BK5" s="27"/>
      <c r="BL5" s="27"/>
      <c r="BM5" s="27"/>
      <c r="BN5" s="27"/>
      <c r="BO5" s="27"/>
      <c r="BP5" s="27"/>
      <c r="BQ5" s="27"/>
      <c r="BR5" s="27"/>
      <c r="BS5" s="27"/>
      <c r="BT5" s="27"/>
      <c r="BU5" s="27"/>
      <c r="BV5" s="27"/>
      <c r="BW5" s="27"/>
      <c r="BX5" s="27"/>
      <c r="BY5" s="27"/>
      <c r="BZ5" s="27"/>
      <c r="CA5" s="27"/>
      <c r="CB5" s="27"/>
      <c r="CC5" s="27"/>
      <c r="CD5" s="27"/>
      <c r="CE5" s="27"/>
      <c r="CF5" s="27"/>
      <c r="CG5" s="27"/>
      <c r="CH5" s="27"/>
      <c r="CI5" s="27"/>
      <c r="CJ5" s="27"/>
      <c r="CK5" s="27"/>
      <c r="CL5" s="27"/>
      <c r="CM5" s="27"/>
      <c r="CN5" s="27"/>
      <c r="CO5" s="27"/>
      <c r="CP5" s="27"/>
      <c r="CQ5" s="27"/>
      <c r="CR5" s="27"/>
      <c r="CS5" s="27"/>
      <c r="CT5" s="27"/>
    </row>
    <row r="6" spans="1:98" s="32" customFormat="1">
      <c r="A6" s="27"/>
      <c r="B6" s="33" t="s">
        <v>780</v>
      </c>
      <c r="C6" s="30"/>
      <c r="D6" s="30"/>
      <c r="E6" s="30"/>
      <c r="F6" s="30"/>
      <c r="G6" s="30"/>
      <c r="H6" s="36"/>
      <c r="I6" s="30"/>
      <c r="J6" s="30"/>
      <c r="K6" s="30"/>
      <c r="L6" s="30"/>
      <c r="M6" s="30"/>
      <c r="N6" s="30"/>
      <c r="O6" s="27"/>
      <c r="P6" s="27"/>
      <c r="Q6" s="27"/>
      <c r="R6" s="27"/>
      <c r="S6" s="27"/>
      <c r="T6" s="27"/>
      <c r="U6" s="27"/>
      <c r="V6" s="27"/>
      <c r="W6" s="27"/>
      <c r="X6" s="27"/>
      <c r="Y6" s="27"/>
      <c r="Z6" s="27"/>
      <c r="AA6" s="27"/>
      <c r="AB6" s="27"/>
      <c r="AC6" s="27"/>
      <c r="AD6" s="27"/>
      <c r="AE6" s="27"/>
      <c r="AF6" s="27"/>
      <c r="AG6" s="27"/>
      <c r="AH6" s="27"/>
      <c r="AI6" s="27"/>
      <c r="AJ6" s="27"/>
      <c r="AK6" s="27"/>
      <c r="AL6" s="27"/>
      <c r="AM6" s="27"/>
      <c r="AN6" s="27"/>
      <c r="AO6" s="27"/>
      <c r="AP6" s="27"/>
      <c r="AQ6" s="27"/>
      <c r="AR6" s="27"/>
      <c r="AS6" s="27"/>
      <c r="AT6" s="27"/>
      <c r="AU6" s="27"/>
      <c r="AV6" s="27"/>
      <c r="AW6" s="27"/>
      <c r="AX6" s="27"/>
      <c r="AY6" s="27"/>
      <c r="AZ6" s="27"/>
      <c r="BA6" s="27"/>
      <c r="BB6" s="27"/>
      <c r="BC6" s="27"/>
      <c r="BD6" s="27"/>
      <c r="BE6" s="27"/>
      <c r="BF6" s="27"/>
      <c r="BG6" s="27"/>
      <c r="BH6" s="27"/>
      <c r="BI6" s="27"/>
      <c r="BJ6" s="27"/>
      <c r="BK6" s="27"/>
      <c r="BL6" s="27"/>
      <c r="BM6" s="27"/>
      <c r="BN6" s="27"/>
      <c r="BO6" s="27"/>
      <c r="BP6" s="27"/>
      <c r="BQ6" s="27"/>
      <c r="BR6" s="27"/>
      <c r="BS6" s="27"/>
      <c r="BT6" s="27"/>
      <c r="BU6" s="27"/>
      <c r="BV6" s="27"/>
      <c r="BW6" s="27"/>
      <c r="BX6" s="27"/>
      <c r="BY6" s="27"/>
      <c r="BZ6" s="27"/>
      <c r="CA6" s="27"/>
      <c r="CB6" s="27"/>
      <c r="CC6" s="27"/>
      <c r="CD6" s="27"/>
      <c r="CE6" s="27"/>
      <c r="CF6" s="27"/>
      <c r="CG6" s="27"/>
      <c r="CH6" s="27"/>
      <c r="CI6" s="27"/>
      <c r="CJ6" s="27"/>
      <c r="CK6" s="27"/>
      <c r="CL6" s="27"/>
      <c r="CM6" s="27"/>
      <c r="CN6" s="27"/>
      <c r="CO6" s="27"/>
      <c r="CP6" s="27"/>
      <c r="CQ6" s="27"/>
      <c r="CR6" s="27"/>
      <c r="CS6" s="27"/>
      <c r="CT6" s="27"/>
    </row>
    <row r="7" spans="1:98" s="32" customFormat="1">
      <c r="A7" s="27"/>
      <c r="B7" s="33" t="s">
        <v>781</v>
      </c>
      <c r="C7" s="37"/>
      <c r="D7" s="30"/>
      <c r="E7" s="30"/>
      <c r="F7" s="30"/>
      <c r="G7" s="30"/>
      <c r="H7" s="36"/>
      <c r="I7" s="37"/>
      <c r="J7" s="37"/>
      <c r="K7" s="37"/>
      <c r="L7" s="37"/>
      <c r="M7" s="37"/>
      <c r="N7" s="37"/>
      <c r="O7" s="27"/>
      <c r="P7" s="27"/>
      <c r="Q7" s="27"/>
      <c r="R7" s="27"/>
      <c r="S7" s="27"/>
      <c r="T7" s="27"/>
      <c r="U7" s="27"/>
      <c r="V7" s="27"/>
      <c r="W7" s="27"/>
      <c r="X7" s="27"/>
      <c r="Y7" s="27"/>
      <c r="Z7" s="27"/>
      <c r="AA7" s="27"/>
      <c r="AB7" s="27"/>
      <c r="AC7" s="27"/>
      <c r="AD7" s="27"/>
      <c r="AE7" s="27"/>
      <c r="AF7" s="27"/>
      <c r="AG7" s="27"/>
      <c r="AH7" s="27"/>
      <c r="AI7" s="27"/>
      <c r="AJ7" s="27"/>
      <c r="AK7" s="27"/>
      <c r="AL7" s="27"/>
      <c r="AM7" s="27"/>
      <c r="AN7" s="27"/>
      <c r="AO7" s="27"/>
      <c r="AP7" s="27"/>
      <c r="AQ7" s="27"/>
      <c r="AR7" s="27"/>
      <c r="AS7" s="27"/>
      <c r="AT7" s="27"/>
      <c r="AU7" s="27"/>
      <c r="AV7" s="27"/>
      <c r="AW7" s="27"/>
      <c r="AX7" s="27"/>
      <c r="AY7" s="27"/>
      <c r="AZ7" s="27"/>
      <c r="BA7" s="27"/>
      <c r="BB7" s="27"/>
      <c r="BC7" s="27"/>
      <c r="BD7" s="27"/>
      <c r="BE7" s="27"/>
      <c r="BF7" s="27"/>
      <c r="BG7" s="27"/>
      <c r="BH7" s="27"/>
      <c r="BI7" s="27"/>
      <c r="BJ7" s="27"/>
      <c r="BK7" s="27"/>
      <c r="BL7" s="27"/>
      <c r="BM7" s="27"/>
      <c r="BN7" s="27"/>
      <c r="BO7" s="27"/>
      <c r="BP7" s="27"/>
      <c r="BQ7" s="27"/>
      <c r="BR7" s="27"/>
      <c r="BS7" s="27"/>
      <c r="BT7" s="27"/>
      <c r="BU7" s="27"/>
      <c r="BV7" s="27"/>
      <c r="BW7" s="27"/>
      <c r="BX7" s="27"/>
      <c r="BY7" s="27"/>
      <c r="BZ7" s="27"/>
      <c r="CA7" s="27"/>
      <c r="CB7" s="27"/>
      <c r="CC7" s="27"/>
      <c r="CD7" s="27"/>
      <c r="CE7" s="27"/>
      <c r="CF7" s="27"/>
      <c r="CG7" s="27"/>
      <c r="CH7" s="27"/>
      <c r="CI7" s="27"/>
      <c r="CJ7" s="27"/>
      <c r="CK7" s="27"/>
      <c r="CL7" s="27"/>
      <c r="CM7" s="27"/>
      <c r="CN7" s="27"/>
      <c r="CO7" s="27"/>
      <c r="CP7" s="27"/>
      <c r="CQ7" s="27"/>
      <c r="CR7" s="27"/>
      <c r="CS7" s="27"/>
      <c r="CT7" s="27"/>
    </row>
    <row r="8" spans="1:98" s="32" customFormat="1">
      <c r="A8" s="27"/>
      <c r="B8" s="33" t="s">
        <v>782</v>
      </c>
      <c r="C8" s="30"/>
      <c r="D8" s="30"/>
      <c r="E8" s="30"/>
      <c r="F8" s="30"/>
      <c r="G8" s="30"/>
      <c r="H8" s="36"/>
      <c r="I8" s="30"/>
      <c r="J8" s="30"/>
      <c r="K8" s="30"/>
      <c r="L8" s="30"/>
      <c r="M8" s="30"/>
      <c r="N8" s="30"/>
      <c r="O8" s="27"/>
      <c r="P8" s="27"/>
      <c r="Q8" s="27"/>
      <c r="R8" s="27"/>
      <c r="S8" s="27"/>
      <c r="T8" s="27"/>
      <c r="U8" s="27"/>
      <c r="V8" s="27"/>
      <c r="W8" s="27"/>
      <c r="X8" s="27"/>
      <c r="Y8" s="27"/>
      <c r="Z8" s="27"/>
      <c r="AA8" s="27"/>
      <c r="AB8" s="27"/>
      <c r="AC8" s="27"/>
      <c r="AD8" s="27"/>
      <c r="AE8" s="27"/>
      <c r="AF8" s="27"/>
      <c r="AG8" s="27"/>
      <c r="AH8" s="27"/>
      <c r="AI8" s="27"/>
      <c r="AJ8" s="27"/>
      <c r="AK8" s="27"/>
      <c r="AL8" s="27"/>
      <c r="AM8" s="27"/>
      <c r="AN8" s="27"/>
      <c r="AO8" s="27"/>
      <c r="AP8" s="27"/>
      <c r="AQ8" s="27"/>
      <c r="AR8" s="27"/>
      <c r="AS8" s="27"/>
      <c r="AT8" s="27"/>
      <c r="AU8" s="27"/>
      <c r="AV8" s="27"/>
      <c r="AW8" s="27"/>
      <c r="AX8" s="27"/>
      <c r="AY8" s="27"/>
      <c r="AZ8" s="27"/>
      <c r="BA8" s="27"/>
      <c r="BB8" s="27"/>
      <c r="BC8" s="27"/>
      <c r="BD8" s="27"/>
      <c r="BE8" s="27"/>
      <c r="BF8" s="27"/>
      <c r="BG8" s="27"/>
      <c r="BH8" s="27"/>
      <c r="BI8" s="27"/>
      <c r="BJ8" s="27"/>
      <c r="BK8" s="27"/>
      <c r="BL8" s="27"/>
      <c r="BM8" s="27"/>
      <c r="BN8" s="27"/>
      <c r="BO8" s="27"/>
      <c r="BP8" s="27"/>
      <c r="BQ8" s="27"/>
      <c r="BR8" s="27"/>
      <c r="BS8" s="27"/>
      <c r="BT8" s="27"/>
      <c r="BU8" s="27"/>
      <c r="BV8" s="27"/>
      <c r="BW8" s="27"/>
      <c r="BX8" s="27"/>
      <c r="BY8" s="27"/>
      <c r="BZ8" s="27"/>
      <c r="CA8" s="27"/>
      <c r="CB8" s="27"/>
      <c r="CC8" s="27"/>
      <c r="CD8" s="27"/>
      <c r="CE8" s="27"/>
      <c r="CF8" s="27"/>
      <c r="CG8" s="27"/>
      <c r="CH8" s="27"/>
      <c r="CI8" s="27"/>
      <c r="CJ8" s="27"/>
      <c r="CK8" s="27"/>
      <c r="CL8" s="27"/>
      <c r="CM8" s="27"/>
      <c r="CN8" s="27"/>
      <c r="CO8" s="27"/>
      <c r="CP8" s="27"/>
      <c r="CQ8" s="27"/>
      <c r="CR8" s="27"/>
      <c r="CS8" s="27"/>
      <c r="CT8" s="27"/>
    </row>
    <row r="9" spans="1:98" s="32" customFormat="1">
      <c r="A9" s="27"/>
      <c r="B9" s="33" t="s">
        <v>783</v>
      </c>
      <c r="C9" s="30"/>
      <c r="D9" s="30"/>
      <c r="E9" s="30"/>
      <c r="F9" s="30"/>
      <c r="G9" s="30"/>
      <c r="H9" s="36"/>
      <c r="I9" s="30"/>
      <c r="J9" s="30"/>
      <c r="K9" s="30"/>
      <c r="L9" s="30"/>
      <c r="M9" s="30"/>
      <c r="N9" s="30"/>
      <c r="O9" s="27"/>
      <c r="P9" s="27"/>
      <c r="Q9" s="27"/>
      <c r="R9" s="27"/>
      <c r="S9" s="27"/>
      <c r="T9" s="27"/>
      <c r="U9" s="27"/>
      <c r="V9" s="27"/>
      <c r="W9" s="27"/>
      <c r="X9" s="27"/>
      <c r="Y9" s="27"/>
      <c r="Z9" s="27"/>
      <c r="AA9" s="27"/>
      <c r="AB9" s="27"/>
      <c r="AC9" s="27"/>
      <c r="AD9" s="27"/>
      <c r="AE9" s="27"/>
      <c r="AF9" s="27"/>
      <c r="AG9" s="27"/>
      <c r="AH9" s="27"/>
      <c r="AI9" s="27"/>
      <c r="AJ9" s="27"/>
      <c r="AK9" s="27"/>
      <c r="AL9" s="27"/>
      <c r="AM9" s="27"/>
      <c r="AN9" s="27"/>
      <c r="AO9" s="27"/>
      <c r="AP9" s="27"/>
      <c r="AQ9" s="27"/>
      <c r="AR9" s="27"/>
      <c r="AS9" s="27"/>
      <c r="AT9" s="27"/>
      <c r="AU9" s="27"/>
      <c r="AV9" s="27"/>
      <c r="AW9" s="27"/>
      <c r="AX9" s="27"/>
      <c r="AY9" s="27"/>
      <c r="AZ9" s="27"/>
      <c r="BA9" s="27"/>
      <c r="BB9" s="27"/>
      <c r="BC9" s="27"/>
      <c r="BD9" s="27"/>
      <c r="BE9" s="27"/>
      <c r="BF9" s="27"/>
      <c r="BG9" s="27"/>
      <c r="BH9" s="27"/>
      <c r="BI9" s="27"/>
      <c r="BJ9" s="27"/>
      <c r="BK9" s="27"/>
      <c r="BL9" s="27"/>
      <c r="BM9" s="27"/>
      <c r="BN9" s="27"/>
      <c r="BO9" s="27"/>
      <c r="BP9" s="27"/>
      <c r="BQ9" s="27"/>
      <c r="BR9" s="27"/>
      <c r="BS9" s="27"/>
      <c r="BT9" s="27"/>
      <c r="BU9" s="27"/>
      <c r="BV9" s="27"/>
      <c r="BW9" s="27"/>
      <c r="BX9" s="27"/>
      <c r="BY9" s="27"/>
      <c r="BZ9" s="27"/>
      <c r="CA9" s="27"/>
      <c r="CB9" s="27"/>
      <c r="CC9" s="27"/>
      <c r="CD9" s="27"/>
      <c r="CE9" s="27"/>
      <c r="CF9" s="27"/>
      <c r="CG9" s="27"/>
      <c r="CH9" s="27"/>
      <c r="CI9" s="27"/>
      <c r="CJ9" s="27"/>
      <c r="CK9" s="27"/>
      <c r="CL9" s="27"/>
      <c r="CM9" s="27"/>
      <c r="CN9" s="27"/>
      <c r="CO9" s="27"/>
      <c r="CP9" s="27"/>
      <c r="CQ9" s="27"/>
      <c r="CR9" s="27"/>
      <c r="CS9" s="27"/>
      <c r="CT9" s="27"/>
    </row>
    <row r="10" spans="1:98" s="32" customFormat="1">
      <c r="A10" s="27"/>
      <c r="B10" s="33" t="s">
        <v>784</v>
      </c>
      <c r="C10" s="30"/>
      <c r="D10" s="30"/>
      <c r="E10" s="30"/>
      <c r="F10" s="30"/>
      <c r="G10" s="30"/>
      <c r="H10" s="36"/>
      <c r="I10" s="30"/>
      <c r="J10" s="30"/>
      <c r="K10" s="30"/>
      <c r="L10" s="30"/>
      <c r="M10" s="30"/>
      <c r="N10" s="30"/>
      <c r="O10" s="27"/>
      <c r="P10" s="27"/>
      <c r="Q10" s="27"/>
      <c r="R10" s="27"/>
      <c r="S10" s="27"/>
      <c r="T10" s="27"/>
      <c r="U10" s="27"/>
      <c r="V10" s="27"/>
      <c r="W10" s="27"/>
      <c r="X10" s="27"/>
      <c r="Y10" s="27"/>
      <c r="Z10" s="27"/>
      <c r="AA10" s="27"/>
      <c r="AB10" s="27"/>
      <c r="AC10" s="27"/>
      <c r="AD10" s="27"/>
      <c r="AE10" s="27"/>
      <c r="AF10" s="27"/>
      <c r="AG10" s="27"/>
      <c r="AH10" s="27"/>
      <c r="AI10" s="27"/>
      <c r="AJ10" s="27"/>
      <c r="AK10" s="27"/>
      <c r="AL10" s="27"/>
      <c r="AM10" s="27"/>
      <c r="AN10" s="27"/>
      <c r="AO10" s="27"/>
      <c r="AP10" s="27"/>
      <c r="AQ10" s="27"/>
      <c r="AR10" s="27"/>
      <c r="AS10" s="27"/>
      <c r="AT10" s="27"/>
      <c r="AU10" s="27"/>
      <c r="AV10" s="27"/>
      <c r="AW10" s="27"/>
      <c r="AX10" s="27"/>
      <c r="AY10" s="27"/>
      <c r="AZ10" s="27"/>
      <c r="BA10" s="27"/>
      <c r="BB10" s="27"/>
      <c r="BC10" s="27"/>
      <c r="BD10" s="27"/>
      <c r="BE10" s="27"/>
      <c r="BF10" s="27"/>
      <c r="BG10" s="27"/>
      <c r="BH10" s="27"/>
      <c r="BI10" s="27"/>
      <c r="BJ10" s="27"/>
      <c r="BK10" s="27"/>
      <c r="BL10" s="27"/>
      <c r="BM10" s="27"/>
      <c r="BN10" s="27"/>
      <c r="BO10" s="27"/>
      <c r="BP10" s="27"/>
      <c r="BQ10" s="27"/>
      <c r="BR10" s="27"/>
      <c r="BS10" s="27"/>
      <c r="BT10" s="27"/>
      <c r="BU10" s="27"/>
      <c r="BV10" s="27"/>
      <c r="BW10" s="27"/>
      <c r="BX10" s="27"/>
      <c r="BY10" s="27"/>
      <c r="BZ10" s="27"/>
      <c r="CA10" s="27"/>
      <c r="CB10" s="27"/>
      <c r="CC10" s="27"/>
      <c r="CD10" s="27"/>
      <c r="CE10" s="27"/>
      <c r="CF10" s="27"/>
      <c r="CG10" s="27"/>
      <c r="CH10" s="27"/>
      <c r="CI10" s="27"/>
      <c r="CJ10" s="27"/>
      <c r="CK10" s="27"/>
      <c r="CL10" s="27"/>
      <c r="CM10" s="27"/>
      <c r="CN10" s="27"/>
      <c r="CO10" s="27"/>
      <c r="CP10" s="27"/>
      <c r="CQ10" s="27"/>
      <c r="CR10" s="27"/>
      <c r="CS10" s="27"/>
      <c r="CT10" s="27"/>
    </row>
    <row r="11" spans="1:98" s="32" customFormat="1">
      <c r="A11" s="27"/>
      <c r="B11" s="33" t="s">
        <v>785</v>
      </c>
      <c r="C11" s="30"/>
      <c r="D11" s="30"/>
      <c r="E11" s="30"/>
      <c r="F11" s="30"/>
      <c r="G11" s="30"/>
      <c r="H11" s="36"/>
      <c r="I11" s="30"/>
      <c r="J11" s="30"/>
      <c r="K11" s="30"/>
      <c r="L11" s="30"/>
      <c r="M11" s="30"/>
      <c r="N11" s="30"/>
      <c r="O11" s="27"/>
      <c r="P11" s="27"/>
      <c r="Q11" s="27"/>
      <c r="R11" s="27"/>
      <c r="S11" s="27"/>
      <c r="T11" s="27"/>
      <c r="U11" s="27"/>
      <c r="V11" s="27"/>
      <c r="W11" s="27"/>
      <c r="X11" s="27"/>
      <c r="Y11" s="27"/>
      <c r="Z11" s="27"/>
      <c r="AA11" s="27"/>
      <c r="AB11" s="27"/>
      <c r="AC11" s="27"/>
      <c r="AD11" s="27"/>
      <c r="AE11" s="27"/>
      <c r="AF11" s="27"/>
      <c r="AG11" s="27"/>
      <c r="AH11" s="27"/>
      <c r="AI11" s="27"/>
      <c r="AJ11" s="27"/>
      <c r="AK11" s="27"/>
      <c r="AL11" s="27"/>
      <c r="AM11" s="27"/>
      <c r="AN11" s="27"/>
      <c r="AO11" s="27"/>
      <c r="AP11" s="27"/>
      <c r="AQ11" s="27"/>
      <c r="AR11" s="27"/>
      <c r="AS11" s="27"/>
      <c r="AT11" s="27"/>
      <c r="AU11" s="27"/>
      <c r="AV11" s="27"/>
      <c r="AW11" s="27"/>
      <c r="AX11" s="27"/>
      <c r="AY11" s="27"/>
      <c r="AZ11" s="27"/>
      <c r="BA11" s="27"/>
      <c r="BB11" s="27"/>
      <c r="BC11" s="27"/>
      <c r="BD11" s="27"/>
      <c r="BE11" s="27"/>
      <c r="BF11" s="27"/>
      <c r="BG11" s="27"/>
      <c r="BH11" s="27"/>
      <c r="BI11" s="27"/>
      <c r="BJ11" s="27"/>
      <c r="BK11" s="27"/>
      <c r="BL11" s="27"/>
      <c r="BM11" s="27"/>
      <c r="BN11" s="27"/>
      <c r="BO11" s="27"/>
      <c r="BP11" s="27"/>
      <c r="BQ11" s="27"/>
      <c r="BR11" s="27"/>
      <c r="BS11" s="27"/>
      <c r="BT11" s="27"/>
      <c r="BU11" s="27"/>
      <c r="BV11" s="27"/>
      <c r="BW11" s="27"/>
      <c r="BX11" s="27"/>
      <c r="BY11" s="27"/>
      <c r="BZ11" s="27"/>
      <c r="CA11" s="27"/>
      <c r="CB11" s="27"/>
      <c r="CC11" s="27"/>
      <c r="CD11" s="27"/>
      <c r="CE11" s="27"/>
      <c r="CF11" s="27"/>
      <c r="CG11" s="27"/>
      <c r="CH11" s="27"/>
      <c r="CI11" s="27"/>
      <c r="CJ11" s="27"/>
      <c r="CK11" s="27"/>
      <c r="CL11" s="27"/>
      <c r="CM11" s="27"/>
      <c r="CN11" s="27"/>
      <c r="CO11" s="27"/>
      <c r="CP11" s="27"/>
      <c r="CQ11" s="27"/>
      <c r="CR11" s="27"/>
      <c r="CS11" s="27"/>
      <c r="CT11" s="27"/>
    </row>
    <row r="12" spans="1:98" s="32" customFormat="1">
      <c r="A12" s="27"/>
      <c r="B12" s="33" t="s">
        <v>786</v>
      </c>
      <c r="C12" s="30"/>
      <c r="D12" s="30"/>
      <c r="E12" s="30"/>
      <c r="F12" s="30"/>
      <c r="G12" s="30"/>
      <c r="H12" s="36"/>
      <c r="I12" s="30"/>
      <c r="J12" s="30"/>
      <c r="K12" s="30"/>
      <c r="L12" s="30"/>
      <c r="M12" s="30"/>
      <c r="N12" s="30"/>
      <c r="O12" s="27"/>
      <c r="P12" s="27"/>
      <c r="Q12" s="27"/>
      <c r="R12" s="27"/>
      <c r="S12" s="27"/>
      <c r="T12" s="27"/>
      <c r="U12" s="27"/>
      <c r="V12" s="27"/>
      <c r="W12" s="27"/>
      <c r="X12" s="27"/>
      <c r="Y12" s="27"/>
      <c r="Z12" s="27"/>
      <c r="AA12" s="27"/>
      <c r="AB12" s="27"/>
      <c r="AC12" s="27"/>
      <c r="AD12" s="27"/>
      <c r="AE12" s="27"/>
      <c r="AF12" s="27"/>
      <c r="AG12" s="27"/>
      <c r="AH12" s="27"/>
      <c r="AI12" s="27"/>
      <c r="AJ12" s="27"/>
      <c r="AK12" s="27"/>
      <c r="AL12" s="27"/>
      <c r="AM12" s="27"/>
      <c r="AN12" s="27"/>
      <c r="AO12" s="27"/>
      <c r="AP12" s="27"/>
      <c r="AQ12" s="27"/>
      <c r="AR12" s="27"/>
      <c r="AS12" s="27"/>
      <c r="AT12" s="27"/>
      <c r="AU12" s="27"/>
      <c r="AV12" s="27"/>
      <c r="AW12" s="27"/>
      <c r="AX12" s="27"/>
      <c r="AY12" s="27"/>
      <c r="AZ12" s="27"/>
      <c r="BA12" s="27"/>
      <c r="BB12" s="27"/>
      <c r="BC12" s="27"/>
      <c r="BD12" s="27"/>
      <c r="BE12" s="27"/>
      <c r="BF12" s="27"/>
      <c r="BG12" s="27"/>
      <c r="BH12" s="27"/>
      <c r="BI12" s="27"/>
      <c r="BJ12" s="27"/>
      <c r="BK12" s="27"/>
      <c r="BL12" s="27"/>
      <c r="BM12" s="27"/>
      <c r="BN12" s="27"/>
      <c r="BO12" s="27"/>
      <c r="BP12" s="27"/>
      <c r="BQ12" s="27"/>
      <c r="BR12" s="27"/>
      <c r="BS12" s="27"/>
      <c r="BT12" s="27"/>
      <c r="BU12" s="27"/>
      <c r="BV12" s="27"/>
      <c r="BW12" s="27"/>
      <c r="BX12" s="27"/>
      <c r="BY12" s="27"/>
      <c r="BZ12" s="27"/>
      <c r="CA12" s="27"/>
      <c r="CB12" s="27"/>
      <c r="CC12" s="27"/>
      <c r="CD12" s="27"/>
      <c r="CE12" s="27"/>
      <c r="CF12" s="27"/>
      <c r="CG12" s="27"/>
      <c r="CH12" s="27"/>
      <c r="CI12" s="27"/>
      <c r="CJ12" s="27"/>
      <c r="CK12" s="27"/>
      <c r="CL12" s="27"/>
      <c r="CM12" s="27"/>
      <c r="CN12" s="27"/>
      <c r="CO12" s="27"/>
      <c r="CP12" s="27"/>
      <c r="CQ12" s="27"/>
      <c r="CR12" s="27"/>
      <c r="CS12" s="27"/>
      <c r="CT12" s="27"/>
    </row>
    <row r="13" spans="1:98" s="32" customFormat="1">
      <c r="A13" s="27"/>
      <c r="B13" s="33" t="s">
        <v>787</v>
      </c>
      <c r="C13" s="30"/>
      <c r="D13" s="30"/>
      <c r="E13" s="30"/>
      <c r="F13" s="30"/>
      <c r="G13" s="30"/>
      <c r="H13" s="36"/>
      <c r="I13" s="30"/>
      <c r="J13" s="30"/>
      <c r="K13" s="30"/>
      <c r="L13" s="30"/>
      <c r="M13" s="30"/>
      <c r="N13" s="30"/>
      <c r="O13" s="27"/>
      <c r="P13" s="27"/>
      <c r="Q13" s="27"/>
      <c r="R13" s="27"/>
      <c r="S13" s="27"/>
      <c r="T13" s="27"/>
      <c r="U13" s="27"/>
      <c r="V13" s="27"/>
      <c r="W13" s="27"/>
      <c r="X13" s="27"/>
      <c r="Y13" s="27"/>
      <c r="Z13" s="27"/>
      <c r="AA13" s="27"/>
      <c r="AB13" s="27"/>
      <c r="AC13" s="27"/>
      <c r="AD13" s="27"/>
      <c r="AE13" s="27"/>
      <c r="AF13" s="27"/>
      <c r="AG13" s="27"/>
      <c r="AH13" s="27"/>
      <c r="AI13" s="27"/>
      <c r="AJ13" s="27"/>
      <c r="AK13" s="27"/>
      <c r="AL13" s="27"/>
      <c r="AM13" s="27"/>
      <c r="AN13" s="27"/>
      <c r="AO13" s="27"/>
      <c r="AP13" s="27"/>
      <c r="AQ13" s="27"/>
      <c r="AR13" s="27"/>
      <c r="AS13" s="27"/>
      <c r="AT13" s="27"/>
      <c r="AU13" s="27"/>
      <c r="AV13" s="27"/>
      <c r="AW13" s="27"/>
      <c r="AX13" s="27"/>
      <c r="AY13" s="27"/>
      <c r="AZ13" s="27"/>
      <c r="BA13" s="27"/>
      <c r="BB13" s="27"/>
      <c r="BC13" s="27"/>
      <c r="BD13" s="27"/>
      <c r="BE13" s="27"/>
      <c r="BF13" s="27"/>
      <c r="BG13" s="27"/>
      <c r="BH13" s="27"/>
      <c r="BI13" s="27"/>
      <c r="BJ13" s="27"/>
      <c r="BK13" s="27"/>
      <c r="BL13" s="27"/>
      <c r="BM13" s="27"/>
      <c r="BN13" s="27"/>
      <c r="BO13" s="27"/>
      <c r="BP13" s="27"/>
      <c r="BQ13" s="27"/>
      <c r="BR13" s="27"/>
      <c r="BS13" s="27"/>
      <c r="BT13" s="27"/>
      <c r="BU13" s="27"/>
      <c r="BV13" s="27"/>
      <c r="BW13" s="27"/>
      <c r="BX13" s="27"/>
      <c r="BY13" s="27"/>
      <c r="BZ13" s="27"/>
      <c r="CA13" s="27"/>
      <c r="CB13" s="27"/>
      <c r="CC13" s="27"/>
      <c r="CD13" s="27"/>
      <c r="CE13" s="27"/>
      <c r="CF13" s="27"/>
      <c r="CG13" s="27"/>
      <c r="CH13" s="27"/>
      <c r="CI13" s="27"/>
      <c r="CJ13" s="27"/>
      <c r="CK13" s="27"/>
      <c r="CL13" s="27"/>
      <c r="CM13" s="27"/>
      <c r="CN13" s="27"/>
      <c r="CO13" s="27"/>
      <c r="CP13" s="27"/>
      <c r="CQ13" s="27"/>
      <c r="CR13" s="27"/>
      <c r="CS13" s="27"/>
      <c r="CT13" s="27"/>
    </row>
    <row r="14" spans="1:98" s="32" customFormat="1">
      <c r="A14" s="27"/>
      <c r="B14" s="38" t="s">
        <v>788</v>
      </c>
      <c r="C14" s="30"/>
      <c r="D14" s="30"/>
      <c r="E14" s="30"/>
      <c r="F14" s="30"/>
      <c r="G14" s="30"/>
      <c r="H14" s="36"/>
      <c r="I14" s="30"/>
      <c r="J14" s="30"/>
      <c r="K14" s="30"/>
      <c r="L14" s="30"/>
      <c r="M14" s="30"/>
      <c r="N14" s="30"/>
      <c r="O14" s="27"/>
      <c r="P14" s="27"/>
      <c r="Q14" s="27"/>
      <c r="R14" s="27"/>
      <c r="S14" s="27"/>
      <c r="T14" s="27"/>
      <c r="U14" s="27"/>
      <c r="V14" s="27"/>
      <c r="W14" s="27"/>
      <c r="X14" s="27"/>
      <c r="Y14" s="27"/>
      <c r="Z14" s="27"/>
      <c r="AA14" s="27"/>
      <c r="AB14" s="27"/>
      <c r="AC14" s="27"/>
      <c r="AD14" s="27"/>
      <c r="AE14" s="27"/>
      <c r="AF14" s="27"/>
      <c r="AG14" s="27"/>
      <c r="AH14" s="27"/>
      <c r="AI14" s="27"/>
      <c r="AJ14" s="27"/>
      <c r="AK14" s="27"/>
      <c r="AL14" s="27"/>
      <c r="AM14" s="27"/>
      <c r="AN14" s="27"/>
      <c r="AO14" s="27"/>
      <c r="AP14" s="27"/>
      <c r="AQ14" s="27"/>
      <c r="AR14" s="27"/>
      <c r="AS14" s="27"/>
      <c r="AT14" s="27"/>
      <c r="AU14" s="27"/>
      <c r="AV14" s="27"/>
      <c r="AW14" s="27"/>
      <c r="AX14" s="27"/>
      <c r="AY14" s="27"/>
      <c r="AZ14" s="27"/>
      <c r="BA14" s="27"/>
      <c r="BB14" s="27"/>
      <c r="BC14" s="27"/>
      <c r="BD14" s="27"/>
      <c r="BE14" s="27"/>
      <c r="BF14" s="27"/>
      <c r="BG14" s="27"/>
      <c r="BH14" s="27"/>
      <c r="BI14" s="27"/>
      <c r="BJ14" s="27"/>
      <c r="BK14" s="27"/>
      <c r="BL14" s="27"/>
      <c r="BM14" s="27"/>
      <c r="BN14" s="27"/>
      <c r="BO14" s="27"/>
      <c r="BP14" s="27"/>
      <c r="BQ14" s="27"/>
      <c r="BR14" s="27"/>
      <c r="BS14" s="27"/>
      <c r="BT14" s="27"/>
      <c r="BU14" s="27"/>
      <c r="BV14" s="27"/>
      <c r="BW14" s="27"/>
      <c r="BX14" s="27"/>
      <c r="BY14" s="27"/>
      <c r="BZ14" s="27"/>
      <c r="CA14" s="27"/>
      <c r="CB14" s="27"/>
      <c r="CC14" s="27"/>
      <c r="CD14" s="27"/>
      <c r="CE14" s="27"/>
      <c r="CF14" s="27"/>
      <c r="CG14" s="27"/>
      <c r="CH14" s="27"/>
      <c r="CI14" s="27"/>
      <c r="CJ14" s="27"/>
      <c r="CK14" s="27"/>
      <c r="CL14" s="27"/>
      <c r="CM14" s="27"/>
      <c r="CN14" s="27"/>
      <c r="CO14" s="27"/>
      <c r="CP14" s="27"/>
      <c r="CQ14" s="27"/>
      <c r="CR14" s="27"/>
      <c r="CS14" s="27"/>
      <c r="CT14" s="27"/>
    </row>
    <row r="15" spans="1:98" s="32" customFormat="1" ht="12.75" customHeight="1">
      <c r="A15" s="27"/>
      <c r="B15" s="33" t="s">
        <v>789</v>
      </c>
      <c r="C15" s="30"/>
      <c r="D15" s="30"/>
      <c r="E15" s="30"/>
      <c r="F15" s="30"/>
      <c r="G15" s="30"/>
      <c r="H15" s="36"/>
      <c r="I15" s="30"/>
      <c r="J15" s="30"/>
      <c r="K15" s="30"/>
      <c r="L15" s="30"/>
      <c r="M15" s="30"/>
      <c r="N15" s="30"/>
      <c r="O15" s="27"/>
      <c r="P15" s="27"/>
      <c r="Q15" s="27"/>
      <c r="R15" s="27"/>
      <c r="S15" s="27"/>
      <c r="T15" s="27"/>
      <c r="U15" s="27"/>
      <c r="V15" s="27"/>
      <c r="W15" s="27"/>
      <c r="X15" s="27"/>
      <c r="Y15" s="27"/>
      <c r="Z15" s="27"/>
      <c r="AA15" s="27"/>
      <c r="AB15" s="27"/>
      <c r="AC15" s="27"/>
      <c r="AD15" s="27"/>
      <c r="AE15" s="27"/>
      <c r="AF15" s="27"/>
      <c r="AG15" s="27"/>
      <c r="AH15" s="27"/>
      <c r="AI15" s="27"/>
      <c r="AJ15" s="27"/>
      <c r="AK15" s="27"/>
      <c r="AL15" s="27"/>
      <c r="AM15" s="27"/>
      <c r="AN15" s="27"/>
      <c r="AO15" s="27"/>
      <c r="AP15" s="27"/>
      <c r="AQ15" s="27"/>
      <c r="AR15" s="27"/>
      <c r="AS15" s="27"/>
      <c r="AT15" s="27"/>
      <c r="AU15" s="27"/>
      <c r="AV15" s="27"/>
      <c r="AW15" s="27"/>
      <c r="AX15" s="27"/>
      <c r="AY15" s="27"/>
      <c r="AZ15" s="27"/>
      <c r="BA15" s="27"/>
      <c r="BB15" s="27"/>
      <c r="BC15" s="27"/>
      <c r="BD15" s="27"/>
      <c r="BE15" s="27"/>
      <c r="BF15" s="27"/>
      <c r="BG15" s="27"/>
      <c r="BH15" s="27"/>
      <c r="BI15" s="27"/>
      <c r="BJ15" s="27"/>
      <c r="BK15" s="27"/>
      <c r="BL15" s="27"/>
      <c r="BM15" s="27"/>
      <c r="BN15" s="27"/>
      <c r="BO15" s="27"/>
      <c r="BP15" s="27"/>
      <c r="BQ15" s="27"/>
      <c r="BR15" s="27"/>
      <c r="BS15" s="27"/>
      <c r="BT15" s="27"/>
      <c r="BU15" s="27"/>
      <c r="BV15" s="27"/>
      <c r="BW15" s="27"/>
      <c r="BX15" s="27"/>
      <c r="BY15" s="27"/>
      <c r="BZ15" s="27"/>
      <c r="CA15" s="27"/>
      <c r="CB15" s="27"/>
      <c r="CC15" s="27"/>
      <c r="CD15" s="27"/>
      <c r="CE15" s="27"/>
      <c r="CF15" s="27"/>
      <c r="CG15" s="27"/>
      <c r="CH15" s="27"/>
      <c r="CI15" s="27"/>
      <c r="CJ15" s="27"/>
      <c r="CK15" s="27"/>
      <c r="CL15" s="27"/>
      <c r="CM15" s="27"/>
      <c r="CN15" s="27"/>
      <c r="CO15" s="27"/>
      <c r="CP15" s="27"/>
      <c r="CQ15" s="27"/>
      <c r="CR15" s="27"/>
      <c r="CS15" s="27"/>
      <c r="CT15" s="27"/>
    </row>
    <row r="16" spans="1:98" s="32" customFormat="1">
      <c r="A16" s="27"/>
      <c r="B16" s="33" t="s">
        <v>790</v>
      </c>
      <c r="C16" s="30"/>
      <c r="D16" s="30"/>
      <c r="E16" s="30"/>
      <c r="F16" s="30"/>
      <c r="G16" s="30"/>
      <c r="H16" s="36"/>
      <c r="I16" s="30"/>
      <c r="J16" s="30"/>
      <c r="K16" s="30"/>
      <c r="L16" s="30"/>
      <c r="M16" s="30"/>
      <c r="N16" s="30"/>
      <c r="O16" s="27"/>
      <c r="P16" s="27"/>
      <c r="Q16" s="27"/>
      <c r="R16" s="27"/>
      <c r="S16" s="27"/>
      <c r="T16" s="27"/>
      <c r="U16" s="27"/>
      <c r="V16" s="27"/>
      <c r="W16" s="27"/>
      <c r="X16" s="27"/>
      <c r="Y16" s="27"/>
      <c r="Z16" s="27"/>
      <c r="AA16" s="27"/>
      <c r="AB16" s="27"/>
      <c r="AC16" s="27"/>
      <c r="AD16" s="27"/>
      <c r="AE16" s="27"/>
      <c r="AF16" s="27"/>
      <c r="AG16" s="27"/>
      <c r="AH16" s="27"/>
      <c r="AI16" s="27"/>
      <c r="AJ16" s="27"/>
      <c r="AK16" s="27"/>
      <c r="AL16" s="27"/>
      <c r="AM16" s="27"/>
      <c r="AN16" s="27"/>
      <c r="AO16" s="27"/>
      <c r="AP16" s="27"/>
      <c r="AQ16" s="27"/>
      <c r="AR16" s="27"/>
      <c r="AS16" s="27"/>
      <c r="AT16" s="27"/>
      <c r="AU16" s="27"/>
      <c r="AV16" s="27"/>
      <c r="AW16" s="27"/>
      <c r="AX16" s="27"/>
      <c r="AY16" s="27"/>
      <c r="AZ16" s="27"/>
      <c r="BA16" s="27"/>
      <c r="BB16" s="27"/>
      <c r="BC16" s="27"/>
      <c r="BD16" s="27"/>
      <c r="BE16" s="27"/>
      <c r="BF16" s="27"/>
      <c r="BG16" s="27"/>
      <c r="BH16" s="27"/>
      <c r="BI16" s="27"/>
      <c r="BJ16" s="27"/>
      <c r="BK16" s="27"/>
      <c r="BL16" s="27"/>
      <c r="BM16" s="27"/>
      <c r="BN16" s="27"/>
      <c r="BO16" s="27"/>
      <c r="BP16" s="27"/>
      <c r="BQ16" s="27"/>
      <c r="BR16" s="27"/>
      <c r="BS16" s="27"/>
      <c r="BT16" s="27"/>
      <c r="BU16" s="27"/>
      <c r="BV16" s="27"/>
      <c r="BW16" s="27"/>
      <c r="BX16" s="27"/>
      <c r="BY16" s="27"/>
      <c r="BZ16" s="27"/>
      <c r="CA16" s="27"/>
      <c r="CB16" s="27"/>
      <c r="CC16" s="27"/>
      <c r="CD16" s="27"/>
      <c r="CE16" s="27"/>
      <c r="CF16" s="27"/>
      <c r="CG16" s="27"/>
      <c r="CH16" s="27"/>
      <c r="CI16" s="27"/>
      <c r="CJ16" s="27"/>
      <c r="CK16" s="27"/>
      <c r="CL16" s="27"/>
      <c r="CM16" s="27"/>
      <c r="CN16" s="27"/>
      <c r="CO16" s="27"/>
      <c r="CP16" s="27"/>
      <c r="CQ16" s="27"/>
      <c r="CR16" s="27"/>
      <c r="CS16" s="27"/>
      <c r="CT16" s="27"/>
    </row>
    <row r="17" spans="1:98" s="32" customFormat="1">
      <c r="A17" s="27"/>
      <c r="B17" s="33" t="s">
        <v>791</v>
      </c>
      <c r="C17" s="30"/>
      <c r="D17" s="30"/>
      <c r="E17" s="30"/>
      <c r="F17" s="30"/>
      <c r="G17" s="30"/>
      <c r="H17" s="36"/>
      <c r="I17" s="30"/>
      <c r="J17" s="30"/>
      <c r="K17" s="30"/>
      <c r="L17" s="30"/>
      <c r="M17" s="30"/>
      <c r="N17" s="30"/>
      <c r="O17" s="27"/>
      <c r="P17" s="27"/>
      <c r="Q17" s="27"/>
      <c r="R17" s="27"/>
      <c r="S17" s="27"/>
      <c r="T17" s="27"/>
      <c r="U17" s="27"/>
      <c r="V17" s="27"/>
      <c r="W17" s="27"/>
      <c r="X17" s="27"/>
      <c r="Y17" s="27"/>
      <c r="Z17" s="27"/>
      <c r="AA17" s="27"/>
      <c r="AB17" s="27"/>
      <c r="AC17" s="27"/>
      <c r="AD17" s="27"/>
      <c r="AE17" s="27"/>
      <c r="AF17" s="27"/>
      <c r="AG17" s="27"/>
      <c r="AH17" s="27"/>
      <c r="AI17" s="27"/>
      <c r="AJ17" s="27"/>
      <c r="AK17" s="27"/>
      <c r="AL17" s="27"/>
      <c r="AM17" s="27"/>
      <c r="AN17" s="27"/>
      <c r="AO17" s="27"/>
      <c r="AP17" s="27"/>
      <c r="AQ17" s="27"/>
      <c r="AR17" s="27"/>
      <c r="AS17" s="27"/>
      <c r="AT17" s="27"/>
      <c r="AU17" s="27"/>
      <c r="AV17" s="27"/>
      <c r="AW17" s="27"/>
      <c r="AX17" s="27"/>
      <c r="AY17" s="27"/>
      <c r="AZ17" s="27"/>
      <c r="BA17" s="27"/>
      <c r="BB17" s="27"/>
      <c r="BC17" s="27"/>
      <c r="BD17" s="27"/>
      <c r="BE17" s="27"/>
      <c r="BF17" s="27"/>
      <c r="BG17" s="27"/>
      <c r="BH17" s="27"/>
      <c r="BI17" s="27"/>
      <c r="BJ17" s="27"/>
      <c r="BK17" s="27"/>
      <c r="BL17" s="27"/>
      <c r="BM17" s="27"/>
      <c r="BN17" s="27"/>
      <c r="BO17" s="27"/>
      <c r="BP17" s="27"/>
      <c r="BQ17" s="27"/>
      <c r="BR17" s="27"/>
      <c r="BS17" s="27"/>
      <c r="BT17" s="27"/>
      <c r="BU17" s="27"/>
      <c r="BV17" s="27"/>
      <c r="BW17" s="27"/>
      <c r="BX17" s="27"/>
      <c r="BY17" s="27"/>
      <c r="BZ17" s="27"/>
      <c r="CA17" s="27"/>
      <c r="CB17" s="27"/>
      <c r="CC17" s="27"/>
      <c r="CD17" s="27"/>
      <c r="CE17" s="27"/>
      <c r="CF17" s="27"/>
      <c r="CG17" s="27"/>
      <c r="CH17" s="27"/>
      <c r="CI17" s="27"/>
      <c r="CJ17" s="27"/>
      <c r="CK17" s="27"/>
      <c r="CL17" s="27"/>
      <c r="CM17" s="27"/>
      <c r="CN17" s="27"/>
      <c r="CO17" s="27"/>
      <c r="CP17" s="27"/>
      <c r="CQ17" s="27"/>
      <c r="CR17" s="27"/>
      <c r="CS17" s="27"/>
      <c r="CT17" s="27"/>
    </row>
    <row r="18" spans="1:98" s="32" customFormat="1">
      <c r="A18" s="27"/>
      <c r="B18" s="33" t="s">
        <v>792</v>
      </c>
      <c r="C18" s="30"/>
      <c r="D18" s="30"/>
      <c r="E18" s="30"/>
      <c r="F18" s="30"/>
      <c r="G18" s="30"/>
      <c r="H18" s="36"/>
      <c r="I18" s="30"/>
      <c r="J18" s="30"/>
      <c r="K18" s="30"/>
      <c r="L18" s="30"/>
      <c r="M18" s="30"/>
      <c r="N18" s="30"/>
      <c r="O18" s="27"/>
      <c r="P18" s="27"/>
      <c r="Q18" s="27"/>
      <c r="R18" s="27"/>
      <c r="S18" s="27"/>
      <c r="T18" s="27"/>
      <c r="U18" s="27"/>
      <c r="V18" s="27"/>
      <c r="W18" s="27"/>
      <c r="X18" s="27"/>
      <c r="Y18" s="27"/>
      <c r="Z18" s="27"/>
      <c r="AA18" s="27"/>
      <c r="AB18" s="27"/>
      <c r="AC18" s="27"/>
      <c r="AD18" s="27"/>
      <c r="AE18" s="27"/>
      <c r="AF18" s="27"/>
      <c r="AG18" s="27"/>
      <c r="AH18" s="27"/>
      <c r="AI18" s="27"/>
      <c r="AJ18" s="27"/>
      <c r="AK18" s="27"/>
      <c r="AL18" s="27"/>
      <c r="AM18" s="27"/>
      <c r="AN18" s="27"/>
      <c r="AO18" s="27"/>
      <c r="AP18" s="27"/>
      <c r="AQ18" s="27"/>
      <c r="AR18" s="27"/>
      <c r="AS18" s="27"/>
      <c r="AT18" s="27"/>
      <c r="AU18" s="27"/>
      <c r="AV18" s="27"/>
      <c r="AW18" s="27"/>
      <c r="AX18" s="27"/>
      <c r="AY18" s="27"/>
      <c r="AZ18" s="27"/>
      <c r="BA18" s="27"/>
      <c r="BB18" s="27"/>
      <c r="BC18" s="27"/>
      <c r="BD18" s="27"/>
      <c r="BE18" s="27"/>
      <c r="BF18" s="27"/>
      <c r="BG18" s="27"/>
      <c r="BH18" s="27"/>
      <c r="BI18" s="27"/>
      <c r="BJ18" s="27"/>
      <c r="BK18" s="27"/>
      <c r="BL18" s="27"/>
      <c r="BM18" s="27"/>
      <c r="BN18" s="27"/>
      <c r="BO18" s="27"/>
      <c r="BP18" s="27"/>
      <c r="BQ18" s="27"/>
      <c r="BR18" s="27"/>
      <c r="BS18" s="27"/>
      <c r="BT18" s="27"/>
      <c r="BU18" s="27"/>
      <c r="BV18" s="27"/>
      <c r="BW18" s="27"/>
      <c r="BX18" s="27"/>
      <c r="BY18" s="27"/>
      <c r="BZ18" s="27"/>
      <c r="CA18" s="27"/>
      <c r="CB18" s="27"/>
      <c r="CC18" s="27"/>
      <c r="CD18" s="27"/>
      <c r="CE18" s="27"/>
      <c r="CF18" s="27"/>
      <c r="CG18" s="27"/>
      <c r="CH18" s="27"/>
      <c r="CI18" s="27"/>
      <c r="CJ18" s="27"/>
      <c r="CK18" s="27"/>
      <c r="CL18" s="27"/>
      <c r="CM18" s="27"/>
      <c r="CN18" s="27"/>
      <c r="CO18" s="27"/>
      <c r="CP18" s="27"/>
      <c r="CQ18" s="27"/>
      <c r="CR18" s="27"/>
      <c r="CS18" s="27"/>
      <c r="CT18" s="27"/>
    </row>
    <row r="19" spans="1:98" s="32" customFormat="1">
      <c r="A19" s="27"/>
      <c r="B19" s="38" t="s">
        <v>793</v>
      </c>
      <c r="C19" s="30"/>
      <c r="D19" s="30"/>
      <c r="E19" s="30"/>
      <c r="F19" s="30"/>
      <c r="G19" s="30"/>
      <c r="H19" s="36"/>
      <c r="I19" s="30"/>
      <c r="J19" s="30"/>
      <c r="K19" s="30"/>
      <c r="L19" s="30"/>
      <c r="M19" s="30"/>
      <c r="N19" s="30"/>
      <c r="O19" s="27"/>
      <c r="P19" s="27"/>
      <c r="Q19" s="27"/>
      <c r="R19" s="27"/>
      <c r="S19" s="27"/>
      <c r="T19" s="27"/>
      <c r="U19" s="27"/>
      <c r="V19" s="27"/>
      <c r="W19" s="27"/>
      <c r="X19" s="27"/>
      <c r="Y19" s="27"/>
      <c r="Z19" s="27"/>
      <c r="AA19" s="27"/>
      <c r="AB19" s="27"/>
      <c r="AC19" s="27"/>
      <c r="AD19" s="27"/>
      <c r="AE19" s="27"/>
      <c r="AF19" s="27"/>
      <c r="AG19" s="27"/>
      <c r="AH19" s="27"/>
      <c r="AI19" s="27"/>
      <c r="AJ19" s="27"/>
      <c r="AK19" s="27"/>
      <c r="AL19" s="27"/>
      <c r="AM19" s="27"/>
      <c r="AN19" s="27"/>
      <c r="AO19" s="27"/>
      <c r="AP19" s="27"/>
      <c r="AQ19" s="27"/>
      <c r="AR19" s="27"/>
      <c r="AS19" s="27"/>
      <c r="AT19" s="27"/>
      <c r="AU19" s="27"/>
      <c r="AV19" s="27"/>
      <c r="AW19" s="27"/>
      <c r="AX19" s="27"/>
      <c r="AY19" s="27"/>
      <c r="AZ19" s="27"/>
      <c r="BA19" s="27"/>
      <c r="BB19" s="27"/>
      <c r="BC19" s="27"/>
      <c r="BD19" s="27"/>
      <c r="BE19" s="27"/>
      <c r="BF19" s="27"/>
      <c r="BG19" s="27"/>
      <c r="BH19" s="27"/>
      <c r="BI19" s="27"/>
      <c r="BJ19" s="27"/>
      <c r="BK19" s="27"/>
      <c r="BL19" s="27"/>
      <c r="BM19" s="27"/>
      <c r="BN19" s="27"/>
      <c r="BO19" s="27"/>
      <c r="BP19" s="27"/>
      <c r="BQ19" s="27"/>
      <c r="BR19" s="27"/>
      <c r="BS19" s="27"/>
      <c r="BT19" s="27"/>
      <c r="BU19" s="27"/>
      <c r="BV19" s="27"/>
      <c r="BW19" s="27"/>
      <c r="BX19" s="27"/>
      <c r="BY19" s="27"/>
      <c r="BZ19" s="27"/>
      <c r="CA19" s="27"/>
      <c r="CB19" s="27"/>
      <c r="CC19" s="27"/>
      <c r="CD19" s="27"/>
      <c r="CE19" s="27"/>
      <c r="CF19" s="27"/>
      <c r="CG19" s="27"/>
      <c r="CH19" s="27"/>
      <c r="CI19" s="27"/>
      <c r="CJ19" s="27"/>
      <c r="CK19" s="27"/>
      <c r="CL19" s="27"/>
      <c r="CM19" s="27"/>
      <c r="CN19" s="27"/>
      <c r="CO19" s="27"/>
      <c r="CP19" s="27"/>
      <c r="CQ19" s="27"/>
      <c r="CR19" s="27"/>
      <c r="CS19" s="27"/>
      <c r="CT19" s="27"/>
    </row>
    <row r="20" spans="1:98" s="32" customFormat="1">
      <c r="A20" s="27"/>
      <c r="B20" s="33" t="s">
        <v>794</v>
      </c>
      <c r="C20" s="30"/>
      <c r="D20" s="30"/>
      <c r="E20" s="30"/>
      <c r="F20" s="30"/>
      <c r="G20" s="30"/>
      <c r="H20" s="36"/>
      <c r="I20" s="30"/>
      <c r="J20" s="30"/>
      <c r="K20" s="30"/>
      <c r="L20" s="30"/>
      <c r="M20" s="30"/>
      <c r="N20" s="30"/>
      <c r="O20" s="27"/>
      <c r="P20" s="27"/>
      <c r="Q20" s="27"/>
      <c r="R20" s="27"/>
      <c r="S20" s="27"/>
      <c r="T20" s="27"/>
      <c r="U20" s="27"/>
      <c r="V20" s="27"/>
      <c r="W20" s="27"/>
      <c r="X20" s="27"/>
      <c r="Y20" s="27"/>
      <c r="Z20" s="27"/>
      <c r="AA20" s="27"/>
      <c r="AB20" s="27"/>
      <c r="AC20" s="27"/>
      <c r="AD20" s="27"/>
      <c r="AE20" s="27"/>
      <c r="AF20" s="27"/>
      <c r="AG20" s="27"/>
      <c r="AH20" s="27"/>
      <c r="AI20" s="27"/>
      <c r="AJ20" s="27"/>
      <c r="AK20" s="27"/>
      <c r="AL20" s="27"/>
      <c r="AM20" s="27"/>
      <c r="AN20" s="27"/>
      <c r="AO20" s="27"/>
      <c r="AP20" s="27"/>
      <c r="AQ20" s="27"/>
      <c r="AR20" s="27"/>
      <c r="AS20" s="27"/>
      <c r="AT20" s="27"/>
      <c r="AU20" s="27"/>
      <c r="AV20" s="27"/>
      <c r="AW20" s="27"/>
      <c r="AX20" s="27"/>
      <c r="AY20" s="27"/>
      <c r="AZ20" s="27"/>
      <c r="BA20" s="27"/>
      <c r="BB20" s="27"/>
      <c r="BC20" s="27"/>
      <c r="BD20" s="27"/>
      <c r="BE20" s="27"/>
      <c r="BF20" s="27"/>
      <c r="BG20" s="27"/>
      <c r="BH20" s="27"/>
      <c r="BI20" s="27"/>
      <c r="BJ20" s="27"/>
      <c r="BK20" s="27"/>
      <c r="BL20" s="27"/>
      <c r="BM20" s="27"/>
      <c r="BN20" s="27"/>
      <c r="BO20" s="27"/>
      <c r="BP20" s="27"/>
      <c r="BQ20" s="27"/>
      <c r="BR20" s="27"/>
      <c r="BS20" s="27"/>
      <c r="BT20" s="27"/>
      <c r="BU20" s="27"/>
      <c r="BV20" s="27"/>
      <c r="BW20" s="27"/>
      <c r="BX20" s="27"/>
      <c r="BY20" s="27"/>
      <c r="BZ20" s="27"/>
      <c r="CA20" s="27"/>
      <c r="CB20" s="27"/>
      <c r="CC20" s="27"/>
      <c r="CD20" s="27"/>
      <c r="CE20" s="27"/>
      <c r="CF20" s="27"/>
      <c r="CG20" s="27"/>
      <c r="CH20" s="27"/>
      <c r="CI20" s="27"/>
      <c r="CJ20" s="27"/>
      <c r="CK20" s="27"/>
      <c r="CL20" s="27"/>
      <c r="CM20" s="27"/>
      <c r="CN20" s="27"/>
      <c r="CO20" s="27"/>
      <c r="CP20" s="27"/>
      <c r="CQ20" s="27"/>
      <c r="CR20" s="27"/>
      <c r="CS20" s="27"/>
      <c r="CT20" s="27"/>
    </row>
    <row r="21" spans="1:98" s="32" customFormat="1">
      <c r="A21" s="27"/>
      <c r="B21" s="33" t="s">
        <v>795</v>
      </c>
      <c r="C21" s="30"/>
      <c r="D21" s="30"/>
      <c r="E21" s="30"/>
      <c r="F21" s="30"/>
      <c r="G21" s="30"/>
      <c r="H21" s="36"/>
      <c r="I21" s="30"/>
      <c r="J21" s="30"/>
      <c r="K21" s="30"/>
      <c r="L21" s="30"/>
      <c r="M21" s="30"/>
      <c r="N21" s="30"/>
      <c r="O21" s="27"/>
      <c r="P21" s="27"/>
      <c r="Q21" s="27"/>
      <c r="R21" s="27"/>
      <c r="S21" s="27"/>
      <c r="T21" s="27"/>
      <c r="U21" s="27"/>
      <c r="V21" s="27"/>
      <c r="W21" s="27"/>
      <c r="X21" s="27"/>
      <c r="Y21" s="27"/>
      <c r="Z21" s="27"/>
      <c r="AA21" s="27"/>
      <c r="AB21" s="27"/>
      <c r="AC21" s="27"/>
      <c r="AD21" s="27"/>
      <c r="AE21" s="27"/>
      <c r="AF21" s="27"/>
      <c r="AG21" s="27"/>
      <c r="AH21" s="27"/>
      <c r="AI21" s="27"/>
      <c r="AJ21" s="27"/>
      <c r="AK21" s="27"/>
      <c r="AL21" s="27"/>
      <c r="AM21" s="27"/>
      <c r="AN21" s="27"/>
      <c r="AO21" s="27"/>
      <c r="AP21" s="27"/>
      <c r="AQ21" s="27"/>
      <c r="AR21" s="27"/>
      <c r="AS21" s="27"/>
      <c r="AT21" s="27"/>
      <c r="AU21" s="27"/>
      <c r="AV21" s="27"/>
      <c r="AW21" s="27"/>
      <c r="AX21" s="27"/>
      <c r="AY21" s="27"/>
      <c r="AZ21" s="27"/>
      <c r="BA21" s="27"/>
      <c r="BB21" s="27"/>
      <c r="BC21" s="27"/>
      <c r="BD21" s="27"/>
      <c r="BE21" s="27"/>
      <c r="BF21" s="27"/>
      <c r="BG21" s="27"/>
      <c r="BH21" s="27"/>
      <c r="BI21" s="27"/>
      <c r="BJ21" s="27"/>
      <c r="BK21" s="27"/>
      <c r="BL21" s="27"/>
      <c r="BM21" s="27"/>
      <c r="BN21" s="27"/>
      <c r="BO21" s="27"/>
      <c r="BP21" s="27"/>
      <c r="BQ21" s="27"/>
      <c r="BR21" s="27"/>
      <c r="BS21" s="27"/>
      <c r="BT21" s="27"/>
      <c r="BU21" s="27"/>
      <c r="BV21" s="27"/>
      <c r="BW21" s="27"/>
      <c r="BX21" s="27"/>
      <c r="BY21" s="27"/>
      <c r="BZ21" s="27"/>
      <c r="CA21" s="27"/>
      <c r="CB21" s="27"/>
      <c r="CC21" s="27"/>
      <c r="CD21" s="27"/>
      <c r="CE21" s="27"/>
      <c r="CF21" s="27"/>
      <c r="CG21" s="27"/>
      <c r="CH21" s="27"/>
      <c r="CI21" s="27"/>
      <c r="CJ21" s="27"/>
      <c r="CK21" s="27"/>
      <c r="CL21" s="27"/>
      <c r="CM21" s="27"/>
      <c r="CN21" s="27"/>
      <c r="CO21" s="27"/>
      <c r="CP21" s="27"/>
      <c r="CQ21" s="27"/>
      <c r="CR21" s="27"/>
      <c r="CS21" s="27"/>
      <c r="CT21" s="27"/>
    </row>
    <row r="22" spans="1:98" s="32" customFormat="1">
      <c r="A22" s="27"/>
      <c r="B22" s="33" t="s">
        <v>796</v>
      </c>
      <c r="C22" s="30"/>
      <c r="D22" s="30"/>
      <c r="E22" s="30"/>
      <c r="F22" s="30"/>
      <c r="G22" s="30"/>
      <c r="H22" s="36"/>
      <c r="I22" s="30"/>
      <c r="J22" s="30"/>
      <c r="K22" s="30"/>
      <c r="L22" s="30"/>
      <c r="M22" s="30"/>
      <c r="N22" s="30"/>
      <c r="O22" s="27"/>
      <c r="P22" s="27"/>
      <c r="Q22" s="27"/>
      <c r="R22" s="27"/>
      <c r="S22" s="27"/>
      <c r="T22" s="27"/>
      <c r="U22" s="27"/>
      <c r="V22" s="27"/>
      <c r="W22" s="27"/>
      <c r="X22" s="27"/>
      <c r="Y22" s="27"/>
      <c r="Z22" s="27"/>
      <c r="AA22" s="27"/>
      <c r="AB22" s="27"/>
      <c r="AC22" s="27"/>
      <c r="AD22" s="27"/>
      <c r="AE22" s="27"/>
      <c r="AF22" s="27"/>
      <c r="AG22" s="27"/>
      <c r="AH22" s="27"/>
      <c r="AI22" s="27"/>
      <c r="AJ22" s="27"/>
      <c r="AK22" s="27"/>
      <c r="AL22" s="27"/>
      <c r="AM22" s="27"/>
      <c r="AN22" s="27"/>
      <c r="AO22" s="27"/>
      <c r="AP22" s="27"/>
      <c r="AQ22" s="27"/>
      <c r="AR22" s="27"/>
      <c r="AS22" s="27"/>
      <c r="AT22" s="27"/>
      <c r="AU22" s="27"/>
      <c r="AV22" s="27"/>
      <c r="AW22" s="27"/>
      <c r="AX22" s="27"/>
      <c r="AY22" s="27"/>
      <c r="AZ22" s="27"/>
      <c r="BA22" s="27"/>
      <c r="BB22" s="27"/>
      <c r="BC22" s="27"/>
      <c r="BD22" s="27"/>
      <c r="BE22" s="27"/>
      <c r="BF22" s="27"/>
      <c r="BG22" s="27"/>
      <c r="BH22" s="27"/>
      <c r="BI22" s="27"/>
      <c r="BJ22" s="27"/>
      <c r="BK22" s="27"/>
      <c r="BL22" s="27"/>
      <c r="BM22" s="27"/>
      <c r="BN22" s="27"/>
      <c r="BO22" s="27"/>
      <c r="BP22" s="27"/>
      <c r="BQ22" s="27"/>
      <c r="BR22" s="27"/>
      <c r="BS22" s="27"/>
      <c r="BT22" s="27"/>
      <c r="BU22" s="27"/>
      <c r="BV22" s="27"/>
      <c r="BW22" s="27"/>
      <c r="BX22" s="27"/>
      <c r="BY22" s="27"/>
      <c r="BZ22" s="27"/>
      <c r="CA22" s="27"/>
      <c r="CB22" s="27"/>
      <c r="CC22" s="27"/>
      <c r="CD22" s="27"/>
      <c r="CE22" s="27"/>
      <c r="CF22" s="27"/>
      <c r="CG22" s="27"/>
      <c r="CH22" s="27"/>
      <c r="CI22" s="27"/>
      <c r="CJ22" s="27"/>
      <c r="CK22" s="27"/>
      <c r="CL22" s="27"/>
      <c r="CM22" s="27"/>
      <c r="CN22" s="27"/>
      <c r="CO22" s="27"/>
      <c r="CP22" s="27"/>
      <c r="CQ22" s="27"/>
      <c r="CR22" s="27"/>
      <c r="CS22" s="27"/>
      <c r="CT22" s="27"/>
    </row>
    <row r="23" spans="1:98" s="32" customFormat="1">
      <c r="A23" s="27"/>
      <c r="B23" s="33" t="s">
        <v>797</v>
      </c>
      <c r="C23" s="30"/>
      <c r="D23" s="30"/>
      <c r="E23" s="30"/>
      <c r="F23" s="30"/>
      <c r="G23" s="30"/>
      <c r="H23" s="36"/>
      <c r="I23" s="30"/>
      <c r="J23" s="30"/>
      <c r="K23" s="30"/>
      <c r="L23" s="30"/>
      <c r="M23" s="30"/>
      <c r="N23" s="30"/>
      <c r="O23" s="27"/>
      <c r="P23" s="27"/>
      <c r="Q23" s="27"/>
      <c r="R23" s="27"/>
      <c r="S23" s="27"/>
      <c r="T23" s="27"/>
      <c r="U23" s="27"/>
      <c r="V23" s="27"/>
      <c r="W23" s="27"/>
      <c r="X23" s="27"/>
      <c r="Y23" s="27"/>
      <c r="Z23" s="27"/>
      <c r="AA23" s="27"/>
      <c r="AB23" s="27"/>
      <c r="AC23" s="27"/>
      <c r="AD23" s="27"/>
      <c r="AE23" s="27"/>
      <c r="AF23" s="27"/>
      <c r="AG23" s="27"/>
      <c r="AH23" s="27"/>
      <c r="AI23" s="27"/>
      <c r="AJ23" s="27"/>
      <c r="AK23" s="27"/>
      <c r="AL23" s="27"/>
      <c r="AM23" s="27"/>
      <c r="AN23" s="27"/>
      <c r="AO23" s="27"/>
      <c r="AP23" s="27"/>
      <c r="AQ23" s="27"/>
      <c r="AR23" s="27"/>
      <c r="AS23" s="27"/>
      <c r="AT23" s="27"/>
      <c r="AU23" s="27"/>
      <c r="AV23" s="27"/>
      <c r="AW23" s="27"/>
      <c r="AX23" s="27"/>
      <c r="AY23" s="27"/>
      <c r="AZ23" s="27"/>
      <c r="BA23" s="27"/>
      <c r="BB23" s="27"/>
      <c r="BC23" s="27"/>
      <c r="BD23" s="27"/>
      <c r="BE23" s="27"/>
      <c r="BF23" s="27"/>
      <c r="BG23" s="27"/>
      <c r="BH23" s="27"/>
      <c r="BI23" s="27"/>
      <c r="BJ23" s="27"/>
      <c r="BK23" s="27"/>
      <c r="BL23" s="27"/>
      <c r="BM23" s="27"/>
      <c r="BN23" s="27"/>
      <c r="BO23" s="27"/>
      <c r="BP23" s="27"/>
      <c r="BQ23" s="27"/>
      <c r="BR23" s="27"/>
      <c r="BS23" s="27"/>
      <c r="BT23" s="27"/>
      <c r="BU23" s="27"/>
      <c r="BV23" s="27"/>
      <c r="BW23" s="27"/>
      <c r="BX23" s="27"/>
      <c r="BY23" s="27"/>
      <c r="BZ23" s="27"/>
      <c r="CA23" s="27"/>
      <c r="CB23" s="27"/>
      <c r="CC23" s="27"/>
      <c r="CD23" s="27"/>
      <c r="CE23" s="27"/>
      <c r="CF23" s="27"/>
      <c r="CG23" s="27"/>
      <c r="CH23" s="27"/>
      <c r="CI23" s="27"/>
      <c r="CJ23" s="27"/>
      <c r="CK23" s="27"/>
      <c r="CL23" s="27"/>
      <c r="CM23" s="27"/>
      <c r="CN23" s="27"/>
      <c r="CO23" s="27"/>
      <c r="CP23" s="27"/>
      <c r="CQ23" s="27"/>
      <c r="CR23" s="27"/>
      <c r="CS23" s="27"/>
      <c r="CT23" s="27"/>
    </row>
    <row r="24" spans="1:98" s="32" customFormat="1">
      <c r="A24" s="27"/>
      <c r="B24" s="33" t="s">
        <v>798</v>
      </c>
      <c r="C24" s="30"/>
      <c r="D24" s="30"/>
      <c r="E24" s="30"/>
      <c r="F24" s="30"/>
      <c r="G24" s="30"/>
      <c r="H24" s="36"/>
      <c r="I24" s="30"/>
      <c r="J24" s="30"/>
      <c r="K24" s="30"/>
      <c r="L24" s="30"/>
      <c r="M24" s="30"/>
      <c r="N24" s="30"/>
      <c r="O24" s="27"/>
      <c r="P24" s="27"/>
      <c r="Q24" s="27"/>
      <c r="R24" s="27"/>
      <c r="S24" s="27"/>
      <c r="T24" s="27"/>
      <c r="U24" s="27"/>
      <c r="V24" s="27"/>
      <c r="W24" s="27"/>
      <c r="X24" s="27"/>
      <c r="Y24" s="27"/>
      <c r="Z24" s="27"/>
      <c r="AA24" s="27"/>
      <c r="AB24" s="27"/>
      <c r="AC24" s="27"/>
      <c r="AD24" s="27"/>
      <c r="AE24" s="27"/>
      <c r="AF24" s="27"/>
      <c r="AG24" s="27"/>
      <c r="AH24" s="27"/>
      <c r="AI24" s="27"/>
      <c r="AJ24" s="27"/>
      <c r="AK24" s="27"/>
      <c r="AL24" s="27"/>
      <c r="AM24" s="27"/>
      <c r="AN24" s="27"/>
      <c r="AO24" s="27"/>
      <c r="AP24" s="27"/>
      <c r="AQ24" s="27"/>
      <c r="AR24" s="27"/>
      <c r="AS24" s="27"/>
      <c r="AT24" s="27"/>
      <c r="AU24" s="27"/>
      <c r="AV24" s="27"/>
      <c r="AW24" s="27"/>
      <c r="AX24" s="27"/>
      <c r="AY24" s="27"/>
      <c r="AZ24" s="27"/>
      <c r="BA24" s="27"/>
      <c r="BB24" s="27"/>
      <c r="BC24" s="27"/>
      <c r="BD24" s="27"/>
      <c r="BE24" s="27"/>
      <c r="BF24" s="27"/>
      <c r="BG24" s="27"/>
      <c r="BH24" s="27"/>
      <c r="BI24" s="27"/>
      <c r="BJ24" s="27"/>
      <c r="BK24" s="27"/>
      <c r="BL24" s="27"/>
      <c r="BM24" s="27"/>
      <c r="BN24" s="27"/>
      <c r="BO24" s="27"/>
      <c r="BP24" s="27"/>
      <c r="BQ24" s="27"/>
      <c r="BR24" s="27"/>
      <c r="BS24" s="27"/>
      <c r="BT24" s="27"/>
      <c r="BU24" s="27"/>
      <c r="BV24" s="27"/>
      <c r="BW24" s="27"/>
      <c r="BX24" s="27"/>
      <c r="BY24" s="27"/>
      <c r="BZ24" s="27"/>
      <c r="CA24" s="27"/>
      <c r="CB24" s="27"/>
      <c r="CC24" s="27"/>
      <c r="CD24" s="27"/>
      <c r="CE24" s="27"/>
      <c r="CF24" s="27"/>
      <c r="CG24" s="27"/>
      <c r="CH24" s="27"/>
      <c r="CI24" s="27"/>
      <c r="CJ24" s="27"/>
      <c r="CK24" s="27"/>
      <c r="CL24" s="27"/>
      <c r="CM24" s="27"/>
      <c r="CN24" s="27"/>
      <c r="CO24" s="27"/>
      <c r="CP24" s="27"/>
      <c r="CQ24" s="27"/>
      <c r="CR24" s="27"/>
      <c r="CS24" s="27"/>
      <c r="CT24" s="27"/>
    </row>
    <row r="25" spans="1:98" s="32" customFormat="1" ht="12.75" customHeight="1">
      <c r="A25" s="27"/>
      <c r="B25" s="33" t="s">
        <v>799</v>
      </c>
      <c r="C25" s="30"/>
      <c r="D25" s="30"/>
      <c r="E25" s="30"/>
      <c r="F25" s="30"/>
      <c r="G25" s="30"/>
      <c r="H25" s="36"/>
      <c r="I25" s="30"/>
      <c r="J25" s="30"/>
      <c r="K25" s="30"/>
      <c r="L25" s="30"/>
      <c r="M25" s="30"/>
      <c r="N25" s="30"/>
      <c r="O25" s="27"/>
      <c r="P25" s="27"/>
      <c r="Q25" s="27"/>
      <c r="R25" s="27"/>
      <c r="S25" s="27"/>
      <c r="T25" s="27"/>
      <c r="U25" s="27"/>
      <c r="V25" s="27"/>
      <c r="W25" s="27"/>
      <c r="X25" s="27"/>
      <c r="Y25" s="27"/>
      <c r="Z25" s="27"/>
      <c r="AA25" s="27"/>
      <c r="AB25" s="27"/>
      <c r="AC25" s="27"/>
      <c r="AD25" s="27"/>
      <c r="AE25" s="27"/>
      <c r="AF25" s="27"/>
      <c r="AG25" s="27"/>
      <c r="AH25" s="27"/>
      <c r="AI25" s="27"/>
      <c r="AJ25" s="27"/>
      <c r="AK25" s="27"/>
      <c r="AL25" s="27"/>
      <c r="AM25" s="27"/>
      <c r="AN25" s="27"/>
      <c r="AO25" s="27"/>
      <c r="AP25" s="27"/>
      <c r="AQ25" s="27"/>
      <c r="AR25" s="27"/>
      <c r="AS25" s="27"/>
      <c r="AT25" s="27"/>
      <c r="AU25" s="27"/>
      <c r="AV25" s="27"/>
      <c r="AW25" s="27"/>
      <c r="AX25" s="27"/>
      <c r="AY25" s="27"/>
      <c r="AZ25" s="27"/>
      <c r="BA25" s="27"/>
      <c r="BB25" s="27"/>
      <c r="BC25" s="27"/>
      <c r="BD25" s="27"/>
      <c r="BE25" s="27"/>
      <c r="BF25" s="27"/>
      <c r="BG25" s="27"/>
      <c r="BH25" s="27"/>
      <c r="BI25" s="27"/>
      <c r="BJ25" s="27"/>
      <c r="BK25" s="27"/>
      <c r="BL25" s="27"/>
      <c r="BM25" s="27"/>
      <c r="BN25" s="27"/>
      <c r="BO25" s="27"/>
      <c r="BP25" s="27"/>
      <c r="BQ25" s="27"/>
      <c r="BR25" s="27"/>
      <c r="BS25" s="27"/>
      <c r="BT25" s="27"/>
      <c r="BU25" s="27"/>
      <c r="BV25" s="27"/>
      <c r="BW25" s="27"/>
      <c r="BX25" s="27"/>
      <c r="BY25" s="27"/>
      <c r="BZ25" s="27"/>
      <c r="CA25" s="27"/>
      <c r="CB25" s="27"/>
      <c r="CC25" s="27"/>
      <c r="CD25" s="27"/>
      <c r="CE25" s="27"/>
      <c r="CF25" s="27"/>
      <c r="CG25" s="27"/>
      <c r="CH25" s="27"/>
      <c r="CI25" s="27"/>
      <c r="CJ25" s="27"/>
      <c r="CK25" s="27"/>
      <c r="CL25" s="27"/>
      <c r="CM25" s="27"/>
      <c r="CN25" s="27"/>
      <c r="CO25" s="27"/>
      <c r="CP25" s="27"/>
      <c r="CQ25" s="27"/>
      <c r="CR25" s="27"/>
      <c r="CS25" s="27"/>
      <c r="CT25" s="27"/>
    </row>
    <row r="26" spans="1:98" s="32" customFormat="1">
      <c r="A26" s="27"/>
      <c r="B26" s="33" t="s">
        <v>800</v>
      </c>
      <c r="C26" s="30"/>
      <c r="D26" s="30"/>
      <c r="E26" s="30"/>
      <c r="F26" s="30"/>
      <c r="G26" s="30"/>
      <c r="H26" s="36"/>
      <c r="I26" s="30"/>
      <c r="J26" s="30"/>
      <c r="K26" s="30"/>
      <c r="L26" s="30"/>
      <c r="M26" s="30"/>
      <c r="N26" s="30"/>
      <c r="O26" s="27"/>
      <c r="P26" s="27"/>
      <c r="Q26" s="27"/>
      <c r="R26" s="27"/>
      <c r="S26" s="27"/>
      <c r="T26" s="27"/>
      <c r="U26" s="27"/>
      <c r="V26" s="27"/>
      <c r="W26" s="27"/>
      <c r="X26" s="27"/>
      <c r="Y26" s="27"/>
      <c r="Z26" s="27"/>
      <c r="AA26" s="27"/>
      <c r="AB26" s="27"/>
      <c r="AC26" s="27"/>
      <c r="AD26" s="27"/>
      <c r="AE26" s="27"/>
      <c r="AF26" s="27"/>
      <c r="AG26" s="27"/>
      <c r="AH26" s="27"/>
      <c r="AI26" s="27"/>
      <c r="AJ26" s="27"/>
      <c r="AK26" s="27"/>
      <c r="AL26" s="27"/>
      <c r="AM26" s="27"/>
      <c r="AN26" s="27"/>
      <c r="AO26" s="27"/>
      <c r="AP26" s="27"/>
      <c r="AQ26" s="27"/>
      <c r="AR26" s="27"/>
      <c r="AS26" s="27"/>
      <c r="AT26" s="27"/>
      <c r="AU26" s="27"/>
      <c r="AV26" s="27"/>
      <c r="AW26" s="27"/>
      <c r="AX26" s="27"/>
      <c r="AY26" s="27"/>
      <c r="AZ26" s="27"/>
      <c r="BA26" s="27"/>
      <c r="BB26" s="27"/>
      <c r="BC26" s="27"/>
      <c r="BD26" s="27"/>
      <c r="BE26" s="27"/>
      <c r="BF26" s="27"/>
      <c r="BG26" s="27"/>
      <c r="BH26" s="27"/>
      <c r="BI26" s="27"/>
      <c r="BJ26" s="27"/>
      <c r="BK26" s="27"/>
      <c r="BL26" s="27"/>
      <c r="BM26" s="27"/>
      <c r="BN26" s="27"/>
      <c r="BO26" s="27"/>
      <c r="BP26" s="27"/>
      <c r="BQ26" s="27"/>
      <c r="BR26" s="27"/>
      <c r="BS26" s="27"/>
      <c r="BT26" s="27"/>
      <c r="BU26" s="27"/>
      <c r="BV26" s="27"/>
      <c r="BW26" s="27"/>
      <c r="BX26" s="27"/>
      <c r="BY26" s="27"/>
      <c r="BZ26" s="27"/>
      <c r="CA26" s="27"/>
      <c r="CB26" s="27"/>
      <c r="CC26" s="27"/>
      <c r="CD26" s="27"/>
      <c r="CE26" s="27"/>
      <c r="CF26" s="27"/>
      <c r="CG26" s="27"/>
      <c r="CH26" s="27"/>
      <c r="CI26" s="27"/>
      <c r="CJ26" s="27"/>
      <c r="CK26" s="27"/>
      <c r="CL26" s="27"/>
      <c r="CM26" s="27"/>
      <c r="CN26" s="27"/>
      <c r="CO26" s="27"/>
      <c r="CP26" s="27"/>
      <c r="CQ26" s="27"/>
      <c r="CR26" s="27"/>
      <c r="CS26" s="27"/>
      <c r="CT26" s="27"/>
    </row>
    <row r="27" spans="1:98" s="32" customFormat="1" ht="12.75" customHeight="1">
      <c r="A27" s="27"/>
      <c r="B27" s="38" t="s">
        <v>801</v>
      </c>
      <c r="C27" s="30"/>
      <c r="D27" s="30"/>
      <c r="E27" s="30"/>
      <c r="F27" s="30"/>
      <c r="G27" s="30"/>
      <c r="H27" s="36"/>
      <c r="I27" s="30"/>
      <c r="J27" s="30"/>
      <c r="K27" s="30"/>
      <c r="L27" s="30"/>
      <c r="M27" s="30"/>
      <c r="N27" s="30"/>
      <c r="O27" s="27"/>
      <c r="P27" s="27"/>
      <c r="Q27" s="27"/>
      <c r="R27" s="27"/>
      <c r="S27" s="27"/>
      <c r="T27" s="27"/>
      <c r="U27" s="27"/>
      <c r="V27" s="27"/>
      <c r="W27" s="27"/>
      <c r="X27" s="27"/>
      <c r="Y27" s="27"/>
      <c r="Z27" s="27"/>
      <c r="AA27" s="27"/>
      <c r="AB27" s="27"/>
      <c r="AC27" s="27"/>
      <c r="AD27" s="27"/>
      <c r="AE27" s="27"/>
      <c r="AF27" s="27"/>
      <c r="AG27" s="27"/>
      <c r="AH27" s="27"/>
      <c r="AI27" s="27"/>
      <c r="AJ27" s="27"/>
      <c r="AK27" s="27"/>
      <c r="AL27" s="27"/>
      <c r="AM27" s="27"/>
      <c r="AN27" s="27"/>
      <c r="AO27" s="27"/>
      <c r="AP27" s="27"/>
      <c r="AQ27" s="27"/>
      <c r="AR27" s="27"/>
      <c r="AS27" s="27"/>
      <c r="AT27" s="27"/>
      <c r="AU27" s="27"/>
      <c r="AV27" s="27"/>
      <c r="AW27" s="27"/>
      <c r="AX27" s="27"/>
      <c r="AY27" s="27"/>
      <c r="AZ27" s="27"/>
      <c r="BA27" s="27"/>
      <c r="BB27" s="27"/>
      <c r="BC27" s="27"/>
      <c r="BD27" s="27"/>
      <c r="BE27" s="27"/>
      <c r="BF27" s="27"/>
      <c r="BG27" s="27"/>
      <c r="BH27" s="27"/>
      <c r="BI27" s="27"/>
      <c r="BJ27" s="27"/>
      <c r="BK27" s="27"/>
      <c r="BL27" s="27"/>
      <c r="BM27" s="27"/>
      <c r="BN27" s="27"/>
      <c r="BO27" s="27"/>
      <c r="BP27" s="27"/>
      <c r="BQ27" s="27"/>
      <c r="BR27" s="27"/>
      <c r="BS27" s="27"/>
      <c r="BT27" s="27"/>
      <c r="BU27" s="27"/>
      <c r="BV27" s="27"/>
      <c r="BW27" s="27"/>
      <c r="BX27" s="27"/>
      <c r="BY27" s="27"/>
      <c r="BZ27" s="27"/>
      <c r="CA27" s="27"/>
      <c r="CB27" s="27"/>
      <c r="CC27" s="27"/>
      <c r="CD27" s="27"/>
      <c r="CE27" s="27"/>
      <c r="CF27" s="27"/>
      <c r="CG27" s="27"/>
      <c r="CH27" s="27"/>
      <c r="CI27" s="27"/>
      <c r="CJ27" s="27"/>
      <c r="CK27" s="27"/>
      <c r="CL27" s="27"/>
      <c r="CM27" s="27"/>
      <c r="CN27" s="27"/>
      <c r="CO27" s="27"/>
      <c r="CP27" s="27"/>
      <c r="CQ27" s="27"/>
      <c r="CR27" s="27"/>
      <c r="CS27" s="27"/>
      <c r="CT27" s="27"/>
    </row>
    <row r="28" spans="1:98" s="32" customFormat="1">
      <c r="A28" s="27"/>
      <c r="B28" s="33" t="s">
        <v>802</v>
      </c>
      <c r="C28" s="30"/>
      <c r="D28" s="30"/>
      <c r="E28" s="30"/>
      <c r="F28" s="30"/>
      <c r="G28" s="30"/>
      <c r="H28" s="36"/>
      <c r="I28" s="30"/>
      <c r="J28" s="30"/>
      <c r="K28" s="30"/>
      <c r="L28" s="30"/>
      <c r="M28" s="30"/>
      <c r="N28" s="30"/>
      <c r="O28" s="27"/>
      <c r="P28" s="27"/>
      <c r="Q28" s="27"/>
      <c r="R28" s="27"/>
      <c r="S28" s="27"/>
      <c r="T28" s="27"/>
      <c r="U28" s="27"/>
      <c r="V28" s="27"/>
      <c r="W28" s="27"/>
      <c r="X28" s="27"/>
      <c r="Y28" s="27"/>
      <c r="Z28" s="27"/>
      <c r="AA28" s="27"/>
      <c r="AB28" s="27"/>
      <c r="AC28" s="27"/>
      <c r="AD28" s="27"/>
      <c r="AE28" s="27"/>
      <c r="AF28" s="27"/>
      <c r="AG28" s="27"/>
      <c r="AH28" s="27"/>
      <c r="AI28" s="27"/>
      <c r="AJ28" s="27"/>
      <c r="AK28" s="27"/>
      <c r="AL28" s="27"/>
      <c r="AM28" s="27"/>
      <c r="AN28" s="27"/>
      <c r="AO28" s="27"/>
      <c r="AP28" s="27"/>
      <c r="AQ28" s="27"/>
      <c r="AR28" s="27"/>
      <c r="AS28" s="27"/>
      <c r="AT28" s="27"/>
      <c r="AU28" s="27"/>
      <c r="AV28" s="27"/>
      <c r="AW28" s="27"/>
      <c r="AX28" s="27"/>
      <c r="AY28" s="27"/>
      <c r="AZ28" s="27"/>
      <c r="BA28" s="27"/>
      <c r="BB28" s="27"/>
      <c r="BC28" s="27"/>
      <c r="BD28" s="27"/>
      <c r="BE28" s="27"/>
      <c r="BF28" s="27"/>
      <c r="BG28" s="27"/>
      <c r="BH28" s="27"/>
      <c r="BI28" s="27"/>
      <c r="BJ28" s="27"/>
      <c r="BK28" s="27"/>
      <c r="BL28" s="27"/>
      <c r="BM28" s="27"/>
      <c r="BN28" s="27"/>
      <c r="BO28" s="27"/>
      <c r="BP28" s="27"/>
      <c r="BQ28" s="27"/>
      <c r="BR28" s="27"/>
      <c r="BS28" s="27"/>
      <c r="BT28" s="27"/>
      <c r="BU28" s="27"/>
      <c r="BV28" s="27"/>
      <c r="BW28" s="27"/>
      <c r="BX28" s="27"/>
      <c r="BY28" s="27"/>
      <c r="BZ28" s="27"/>
      <c r="CA28" s="27"/>
      <c r="CB28" s="27"/>
      <c r="CC28" s="27"/>
      <c r="CD28" s="27"/>
      <c r="CE28" s="27"/>
      <c r="CF28" s="27"/>
      <c r="CG28" s="27"/>
      <c r="CH28" s="27"/>
      <c r="CI28" s="27"/>
      <c r="CJ28" s="27"/>
      <c r="CK28" s="27"/>
      <c r="CL28" s="27"/>
      <c r="CM28" s="27"/>
      <c r="CN28" s="27"/>
      <c r="CO28" s="27"/>
      <c r="CP28" s="27"/>
      <c r="CQ28" s="27"/>
      <c r="CR28" s="27"/>
      <c r="CS28" s="27"/>
      <c r="CT28" s="27"/>
    </row>
    <row r="29" spans="1:98" s="32" customFormat="1">
      <c r="A29" s="27"/>
      <c r="B29" s="33" t="s">
        <v>803</v>
      </c>
      <c r="C29" s="30"/>
      <c r="D29" s="30"/>
      <c r="E29" s="30"/>
      <c r="F29" s="30"/>
      <c r="G29" s="30"/>
      <c r="H29" s="36"/>
      <c r="I29" s="30"/>
      <c r="J29" s="30"/>
      <c r="K29" s="30"/>
      <c r="L29" s="30"/>
      <c r="M29" s="30"/>
      <c r="N29" s="30"/>
      <c r="O29" s="27"/>
      <c r="P29" s="27"/>
      <c r="Q29" s="27"/>
      <c r="R29" s="27"/>
      <c r="S29" s="27"/>
      <c r="T29" s="27"/>
      <c r="U29" s="27"/>
      <c r="V29" s="27"/>
      <c r="W29" s="27"/>
      <c r="X29" s="27"/>
      <c r="Y29" s="27"/>
      <c r="Z29" s="27"/>
      <c r="AA29" s="27"/>
      <c r="AB29" s="27"/>
      <c r="AC29" s="27"/>
      <c r="AD29" s="27"/>
      <c r="AE29" s="27"/>
      <c r="AF29" s="27"/>
      <c r="AG29" s="27"/>
      <c r="AH29" s="27"/>
      <c r="AI29" s="27"/>
      <c r="AJ29" s="27"/>
      <c r="AK29" s="27"/>
      <c r="AL29" s="27"/>
      <c r="AM29" s="27"/>
      <c r="AN29" s="27"/>
      <c r="AO29" s="27"/>
      <c r="AP29" s="27"/>
      <c r="AQ29" s="27"/>
      <c r="AR29" s="27"/>
      <c r="AS29" s="27"/>
      <c r="AT29" s="27"/>
      <c r="AU29" s="27"/>
      <c r="AV29" s="27"/>
      <c r="AW29" s="27"/>
      <c r="AX29" s="27"/>
      <c r="AY29" s="27"/>
      <c r="AZ29" s="27"/>
      <c r="BA29" s="27"/>
      <c r="BB29" s="27"/>
      <c r="BC29" s="27"/>
      <c r="BD29" s="27"/>
      <c r="BE29" s="27"/>
      <c r="BF29" s="27"/>
      <c r="BG29" s="27"/>
      <c r="BH29" s="27"/>
      <c r="BI29" s="27"/>
      <c r="BJ29" s="27"/>
      <c r="BK29" s="27"/>
      <c r="BL29" s="27"/>
      <c r="BM29" s="27"/>
      <c r="BN29" s="27"/>
      <c r="BO29" s="27"/>
      <c r="BP29" s="27"/>
      <c r="BQ29" s="27"/>
      <c r="BR29" s="27"/>
      <c r="BS29" s="27"/>
      <c r="BT29" s="27"/>
      <c r="BU29" s="27"/>
      <c r="BV29" s="27"/>
      <c r="BW29" s="27"/>
      <c r="BX29" s="27"/>
      <c r="BY29" s="27"/>
      <c r="BZ29" s="27"/>
      <c r="CA29" s="27"/>
      <c r="CB29" s="27"/>
      <c r="CC29" s="27"/>
      <c r="CD29" s="27"/>
      <c r="CE29" s="27"/>
      <c r="CF29" s="27"/>
      <c r="CG29" s="27"/>
      <c r="CH29" s="27"/>
      <c r="CI29" s="27"/>
      <c r="CJ29" s="27"/>
      <c r="CK29" s="27"/>
      <c r="CL29" s="27"/>
      <c r="CM29" s="27"/>
      <c r="CN29" s="27"/>
      <c r="CO29" s="27"/>
      <c r="CP29" s="27"/>
      <c r="CQ29" s="27"/>
      <c r="CR29" s="27"/>
      <c r="CS29" s="27"/>
      <c r="CT29" s="27"/>
    </row>
    <row r="30" spans="1:98" s="32" customFormat="1">
      <c r="A30" s="27"/>
      <c r="B30" s="33" t="s">
        <v>804</v>
      </c>
      <c r="C30" s="30"/>
      <c r="D30" s="30"/>
      <c r="E30" s="30"/>
      <c r="F30" s="30"/>
      <c r="G30" s="30"/>
      <c r="H30" s="36"/>
      <c r="I30" s="30"/>
      <c r="J30" s="30"/>
      <c r="K30" s="30"/>
      <c r="L30" s="30"/>
      <c r="M30" s="30"/>
      <c r="N30" s="30"/>
      <c r="O30" s="27"/>
      <c r="P30" s="27"/>
      <c r="Q30" s="27"/>
      <c r="R30" s="27"/>
      <c r="S30" s="27"/>
      <c r="T30" s="27"/>
      <c r="U30" s="27"/>
      <c r="V30" s="27"/>
      <c r="W30" s="27"/>
      <c r="X30" s="27"/>
      <c r="Y30" s="27"/>
      <c r="Z30" s="27"/>
      <c r="AA30" s="27"/>
      <c r="AB30" s="27"/>
      <c r="AC30" s="27"/>
      <c r="AD30" s="27"/>
      <c r="AE30" s="27"/>
      <c r="AF30" s="27"/>
      <c r="AG30" s="27"/>
      <c r="AH30" s="27"/>
      <c r="AI30" s="27"/>
      <c r="AJ30" s="27"/>
      <c r="AK30" s="27"/>
      <c r="AL30" s="27"/>
      <c r="AM30" s="27"/>
      <c r="AN30" s="27"/>
      <c r="AO30" s="27"/>
      <c r="AP30" s="27"/>
      <c r="AQ30" s="27"/>
      <c r="AR30" s="27"/>
      <c r="AS30" s="27"/>
      <c r="AT30" s="27"/>
      <c r="AU30" s="27"/>
      <c r="AV30" s="27"/>
      <c r="AW30" s="27"/>
      <c r="AX30" s="27"/>
      <c r="AY30" s="27"/>
      <c r="AZ30" s="27"/>
      <c r="BA30" s="27"/>
      <c r="BB30" s="27"/>
      <c r="BC30" s="27"/>
      <c r="BD30" s="27"/>
      <c r="BE30" s="27"/>
      <c r="BF30" s="27"/>
      <c r="BG30" s="27"/>
      <c r="BH30" s="27"/>
      <c r="BI30" s="27"/>
      <c r="BJ30" s="27"/>
      <c r="BK30" s="27"/>
      <c r="BL30" s="27"/>
      <c r="BM30" s="27"/>
      <c r="BN30" s="27"/>
      <c r="BO30" s="27"/>
      <c r="BP30" s="27"/>
      <c r="BQ30" s="27"/>
      <c r="BR30" s="27"/>
      <c r="BS30" s="27"/>
      <c r="BT30" s="27"/>
      <c r="BU30" s="27"/>
      <c r="BV30" s="27"/>
      <c r="BW30" s="27"/>
      <c r="BX30" s="27"/>
      <c r="BY30" s="27"/>
      <c r="BZ30" s="27"/>
      <c r="CA30" s="27"/>
      <c r="CB30" s="27"/>
      <c r="CC30" s="27"/>
      <c r="CD30" s="27"/>
      <c r="CE30" s="27"/>
      <c r="CF30" s="27"/>
      <c r="CG30" s="27"/>
      <c r="CH30" s="27"/>
      <c r="CI30" s="27"/>
      <c r="CJ30" s="27"/>
      <c r="CK30" s="27"/>
      <c r="CL30" s="27"/>
      <c r="CM30" s="27"/>
      <c r="CN30" s="27"/>
      <c r="CO30" s="27"/>
      <c r="CP30" s="27"/>
      <c r="CQ30" s="27"/>
      <c r="CR30" s="27"/>
      <c r="CS30" s="27"/>
      <c r="CT30" s="27"/>
    </row>
    <row r="31" spans="1:98" s="32" customFormat="1">
      <c r="A31" s="27"/>
      <c r="B31" s="33" t="s">
        <v>805</v>
      </c>
      <c r="C31" s="30"/>
      <c r="D31" s="30"/>
      <c r="E31" s="30"/>
      <c r="F31" s="30"/>
      <c r="G31" s="30"/>
      <c r="H31" s="36"/>
      <c r="I31" s="30"/>
      <c r="J31" s="30"/>
      <c r="K31" s="30"/>
      <c r="L31" s="30"/>
      <c r="M31" s="30"/>
      <c r="N31" s="30"/>
      <c r="O31" s="27"/>
      <c r="P31" s="27"/>
      <c r="Q31" s="27"/>
      <c r="R31" s="27"/>
      <c r="S31" s="27"/>
      <c r="T31" s="27"/>
      <c r="U31" s="27"/>
      <c r="V31" s="27"/>
      <c r="W31" s="27"/>
      <c r="X31" s="27"/>
      <c r="Y31" s="27"/>
      <c r="Z31" s="27"/>
      <c r="AA31" s="27"/>
      <c r="AB31" s="27"/>
      <c r="AC31" s="27"/>
      <c r="AD31" s="27"/>
      <c r="AE31" s="27"/>
      <c r="AF31" s="27"/>
      <c r="AG31" s="27"/>
      <c r="AH31" s="27"/>
      <c r="AI31" s="27"/>
      <c r="AJ31" s="27"/>
      <c r="AK31" s="27"/>
      <c r="AL31" s="27"/>
      <c r="AM31" s="27"/>
      <c r="AN31" s="27"/>
      <c r="AO31" s="27"/>
      <c r="AP31" s="27"/>
      <c r="AQ31" s="27"/>
      <c r="AR31" s="27"/>
      <c r="AS31" s="27"/>
      <c r="AT31" s="27"/>
      <c r="AU31" s="27"/>
      <c r="AV31" s="27"/>
      <c r="AW31" s="27"/>
      <c r="AX31" s="27"/>
      <c r="AY31" s="27"/>
      <c r="AZ31" s="27"/>
      <c r="BA31" s="27"/>
      <c r="BB31" s="27"/>
      <c r="BC31" s="27"/>
      <c r="BD31" s="27"/>
      <c r="BE31" s="27"/>
      <c r="BF31" s="27"/>
      <c r="BG31" s="27"/>
      <c r="BH31" s="27"/>
      <c r="BI31" s="27"/>
      <c r="BJ31" s="27"/>
      <c r="BK31" s="27"/>
      <c r="BL31" s="27"/>
      <c r="BM31" s="27"/>
      <c r="BN31" s="27"/>
      <c r="BO31" s="27"/>
      <c r="BP31" s="27"/>
      <c r="BQ31" s="27"/>
      <c r="BR31" s="27"/>
      <c r="BS31" s="27"/>
      <c r="BT31" s="27"/>
      <c r="BU31" s="27"/>
      <c r="BV31" s="27"/>
      <c r="BW31" s="27"/>
      <c r="BX31" s="27"/>
      <c r="BY31" s="27"/>
      <c r="BZ31" s="27"/>
      <c r="CA31" s="27"/>
      <c r="CB31" s="27"/>
      <c r="CC31" s="27"/>
      <c r="CD31" s="27"/>
      <c r="CE31" s="27"/>
      <c r="CF31" s="27"/>
      <c r="CG31" s="27"/>
      <c r="CH31" s="27"/>
      <c r="CI31" s="27"/>
      <c r="CJ31" s="27"/>
      <c r="CK31" s="27"/>
      <c r="CL31" s="27"/>
      <c r="CM31" s="27"/>
      <c r="CN31" s="27"/>
      <c r="CO31" s="27"/>
      <c r="CP31" s="27"/>
      <c r="CQ31" s="27"/>
      <c r="CR31" s="27"/>
      <c r="CS31" s="27"/>
      <c r="CT31" s="27"/>
    </row>
    <row r="32" spans="1:98" s="32" customFormat="1" ht="12.75" customHeight="1">
      <c r="A32" s="27"/>
      <c r="B32" s="33" t="s">
        <v>806</v>
      </c>
      <c r="C32" s="30"/>
      <c r="D32" s="30"/>
      <c r="E32" s="30"/>
      <c r="F32" s="30"/>
      <c r="G32" s="30"/>
      <c r="H32" s="36"/>
      <c r="I32" s="30"/>
      <c r="J32" s="30"/>
      <c r="K32" s="30"/>
      <c r="L32" s="30"/>
      <c r="M32" s="30"/>
      <c r="N32" s="30"/>
      <c r="O32" s="27"/>
      <c r="P32" s="27"/>
      <c r="Q32" s="27"/>
      <c r="R32" s="27"/>
      <c r="S32" s="27"/>
      <c r="T32" s="27"/>
      <c r="U32" s="27"/>
      <c r="V32" s="27"/>
      <c r="W32" s="27"/>
      <c r="X32" s="27"/>
      <c r="Y32" s="27"/>
      <c r="Z32" s="27"/>
      <c r="AA32" s="27"/>
      <c r="AB32" s="27"/>
      <c r="AC32" s="27"/>
      <c r="AD32" s="27"/>
      <c r="AE32" s="27"/>
      <c r="AF32" s="27"/>
      <c r="AG32" s="27"/>
      <c r="AH32" s="27"/>
      <c r="AI32" s="27"/>
      <c r="AJ32" s="27"/>
      <c r="AK32" s="27"/>
      <c r="AL32" s="27"/>
      <c r="AM32" s="27"/>
      <c r="AN32" s="27"/>
      <c r="AO32" s="27"/>
      <c r="AP32" s="27"/>
      <c r="AQ32" s="27"/>
      <c r="AR32" s="27"/>
      <c r="AS32" s="27"/>
      <c r="AT32" s="27"/>
      <c r="AU32" s="27"/>
      <c r="AV32" s="27"/>
      <c r="AW32" s="27"/>
      <c r="AX32" s="27"/>
      <c r="AY32" s="27"/>
      <c r="AZ32" s="27"/>
      <c r="BA32" s="27"/>
      <c r="BB32" s="27"/>
      <c r="BC32" s="27"/>
      <c r="BD32" s="27"/>
      <c r="BE32" s="27"/>
      <c r="BF32" s="27"/>
      <c r="BG32" s="27"/>
      <c r="BH32" s="27"/>
      <c r="BI32" s="27"/>
      <c r="BJ32" s="27"/>
      <c r="BK32" s="27"/>
      <c r="BL32" s="27"/>
      <c r="BM32" s="27"/>
      <c r="BN32" s="27"/>
      <c r="BO32" s="27"/>
      <c r="BP32" s="27"/>
      <c r="BQ32" s="27"/>
      <c r="BR32" s="27"/>
      <c r="BS32" s="27"/>
      <c r="BT32" s="27"/>
      <c r="BU32" s="27"/>
      <c r="BV32" s="27"/>
      <c r="BW32" s="27"/>
      <c r="BX32" s="27"/>
      <c r="BY32" s="27"/>
      <c r="BZ32" s="27"/>
      <c r="CA32" s="27"/>
      <c r="CB32" s="27"/>
      <c r="CC32" s="27"/>
      <c r="CD32" s="27"/>
      <c r="CE32" s="27"/>
      <c r="CF32" s="27"/>
      <c r="CG32" s="27"/>
      <c r="CH32" s="27"/>
      <c r="CI32" s="27"/>
      <c r="CJ32" s="27"/>
      <c r="CK32" s="27"/>
      <c r="CL32" s="27"/>
      <c r="CM32" s="27"/>
      <c r="CN32" s="27"/>
      <c r="CO32" s="27"/>
      <c r="CP32" s="27"/>
      <c r="CQ32" s="27"/>
      <c r="CR32" s="27"/>
      <c r="CS32" s="27"/>
      <c r="CT32" s="27"/>
    </row>
    <row r="33" spans="1:98" s="32" customFormat="1">
      <c r="A33" s="27"/>
      <c r="B33" s="33" t="s">
        <v>807</v>
      </c>
      <c r="C33" s="30"/>
      <c r="D33" s="30"/>
      <c r="E33" s="30"/>
      <c r="F33" s="30"/>
      <c r="G33" s="30"/>
      <c r="H33" s="36"/>
      <c r="I33" s="30"/>
      <c r="J33" s="30"/>
      <c r="K33" s="30"/>
      <c r="L33" s="30"/>
      <c r="M33" s="30"/>
      <c r="N33" s="30"/>
      <c r="O33" s="27"/>
      <c r="P33" s="27"/>
      <c r="Q33" s="27"/>
      <c r="R33" s="27"/>
      <c r="S33" s="27"/>
      <c r="T33" s="27"/>
      <c r="U33" s="27"/>
      <c r="V33" s="27"/>
      <c r="W33" s="27"/>
      <c r="X33" s="27"/>
      <c r="Y33" s="27"/>
      <c r="Z33" s="27"/>
      <c r="AA33" s="27"/>
      <c r="AB33" s="27"/>
      <c r="AC33" s="27"/>
      <c r="AD33" s="27"/>
      <c r="AE33" s="27"/>
      <c r="AF33" s="27"/>
      <c r="AG33" s="27"/>
      <c r="AH33" s="27"/>
      <c r="AI33" s="27"/>
      <c r="AJ33" s="27"/>
      <c r="AK33" s="27"/>
      <c r="AL33" s="27"/>
      <c r="AM33" s="27"/>
      <c r="AN33" s="27"/>
      <c r="AO33" s="27"/>
      <c r="AP33" s="27"/>
      <c r="AQ33" s="27"/>
      <c r="AR33" s="27"/>
      <c r="AS33" s="27"/>
      <c r="AT33" s="27"/>
      <c r="AU33" s="27"/>
      <c r="AV33" s="27"/>
      <c r="AW33" s="27"/>
      <c r="AX33" s="27"/>
      <c r="AY33" s="27"/>
      <c r="AZ33" s="27"/>
      <c r="BA33" s="27"/>
      <c r="BB33" s="27"/>
      <c r="BC33" s="27"/>
      <c r="BD33" s="27"/>
      <c r="BE33" s="27"/>
      <c r="BF33" s="27"/>
      <c r="BG33" s="27"/>
      <c r="BH33" s="27"/>
      <c r="BI33" s="27"/>
      <c r="BJ33" s="27"/>
      <c r="BK33" s="27"/>
      <c r="BL33" s="27"/>
      <c r="BM33" s="27"/>
      <c r="BN33" s="27"/>
      <c r="BO33" s="27"/>
      <c r="BP33" s="27"/>
      <c r="BQ33" s="27"/>
      <c r="BR33" s="27"/>
      <c r="BS33" s="27"/>
      <c r="BT33" s="27"/>
      <c r="BU33" s="27"/>
      <c r="BV33" s="27"/>
      <c r="BW33" s="27"/>
      <c r="BX33" s="27"/>
      <c r="BY33" s="27"/>
      <c r="BZ33" s="27"/>
      <c r="CA33" s="27"/>
      <c r="CB33" s="27"/>
      <c r="CC33" s="27"/>
      <c r="CD33" s="27"/>
      <c r="CE33" s="27"/>
      <c r="CF33" s="27"/>
      <c r="CG33" s="27"/>
      <c r="CH33" s="27"/>
      <c r="CI33" s="27"/>
      <c r="CJ33" s="27"/>
      <c r="CK33" s="27"/>
      <c r="CL33" s="27"/>
      <c r="CM33" s="27"/>
      <c r="CN33" s="27"/>
      <c r="CO33" s="27"/>
      <c r="CP33" s="27"/>
      <c r="CQ33" s="27"/>
      <c r="CR33" s="27"/>
      <c r="CS33" s="27"/>
      <c r="CT33" s="27"/>
    </row>
    <row r="34" spans="1:98" s="32" customFormat="1">
      <c r="A34" s="27"/>
      <c r="B34" s="33" t="s">
        <v>242</v>
      </c>
      <c r="C34" s="30"/>
      <c r="D34" s="30"/>
      <c r="E34" s="30"/>
      <c r="F34" s="30"/>
      <c r="G34" s="30"/>
      <c r="H34" s="36"/>
      <c r="I34" s="30"/>
      <c r="J34" s="30"/>
      <c r="K34" s="30"/>
      <c r="L34" s="30"/>
      <c r="M34" s="30"/>
      <c r="N34" s="30"/>
      <c r="O34" s="27"/>
      <c r="P34" s="27"/>
      <c r="Q34" s="27"/>
      <c r="R34" s="27"/>
      <c r="S34" s="27"/>
      <c r="T34" s="27"/>
      <c r="U34" s="27"/>
      <c r="V34" s="27"/>
      <c r="W34" s="27"/>
      <c r="X34" s="27"/>
      <c r="Y34" s="27"/>
      <c r="Z34" s="27"/>
      <c r="AA34" s="27"/>
      <c r="AB34" s="27"/>
      <c r="AC34" s="27"/>
      <c r="AD34" s="27"/>
      <c r="AE34" s="27"/>
      <c r="AF34" s="27"/>
      <c r="AG34" s="27"/>
      <c r="AH34" s="27"/>
      <c r="AI34" s="27"/>
      <c r="AJ34" s="27"/>
      <c r="AK34" s="27"/>
      <c r="AL34" s="27"/>
      <c r="AM34" s="27"/>
      <c r="AN34" s="27"/>
      <c r="AO34" s="27"/>
      <c r="AP34" s="27"/>
      <c r="AQ34" s="27"/>
      <c r="AR34" s="27"/>
      <c r="AS34" s="27"/>
      <c r="AT34" s="27"/>
      <c r="AU34" s="27"/>
      <c r="AV34" s="27"/>
      <c r="AW34" s="27"/>
      <c r="AX34" s="27"/>
      <c r="AY34" s="27"/>
      <c r="AZ34" s="27"/>
      <c r="BA34" s="27"/>
      <c r="BB34" s="27"/>
      <c r="BC34" s="27"/>
      <c r="BD34" s="27"/>
      <c r="BE34" s="27"/>
      <c r="BF34" s="27"/>
      <c r="BG34" s="27"/>
      <c r="BH34" s="27"/>
      <c r="BI34" s="27"/>
      <c r="BJ34" s="27"/>
      <c r="BK34" s="27"/>
      <c r="BL34" s="27"/>
      <c r="BM34" s="27"/>
      <c r="BN34" s="27"/>
      <c r="BO34" s="27"/>
      <c r="BP34" s="27"/>
      <c r="BQ34" s="27"/>
      <c r="BR34" s="27"/>
      <c r="BS34" s="27"/>
      <c r="BT34" s="27"/>
      <c r="BU34" s="27"/>
      <c r="BV34" s="27"/>
      <c r="BW34" s="27"/>
      <c r="BX34" s="27"/>
      <c r="BY34" s="27"/>
      <c r="BZ34" s="27"/>
      <c r="CA34" s="27"/>
      <c r="CB34" s="27"/>
      <c r="CC34" s="27"/>
      <c r="CD34" s="27"/>
      <c r="CE34" s="27"/>
      <c r="CF34" s="27"/>
      <c r="CG34" s="27"/>
      <c r="CH34" s="27"/>
      <c r="CI34" s="27"/>
      <c r="CJ34" s="27"/>
      <c r="CK34" s="27"/>
      <c r="CL34" s="27"/>
      <c r="CM34" s="27"/>
      <c r="CN34" s="27"/>
      <c r="CO34" s="27"/>
      <c r="CP34" s="27"/>
      <c r="CQ34" s="27"/>
      <c r="CR34" s="27"/>
      <c r="CS34" s="27"/>
      <c r="CT34" s="27"/>
    </row>
    <row r="35" spans="1:98" s="32" customFormat="1">
      <c r="A35" s="27"/>
      <c r="B35" s="33" t="s">
        <v>245</v>
      </c>
      <c r="C35" s="30"/>
      <c r="D35" s="30"/>
      <c r="E35" s="30"/>
      <c r="F35" s="30"/>
      <c r="G35" s="30"/>
      <c r="H35" s="36"/>
      <c r="I35" s="30"/>
      <c r="J35" s="30"/>
      <c r="K35" s="30"/>
      <c r="L35" s="30"/>
      <c r="M35" s="30"/>
      <c r="N35" s="30"/>
      <c r="O35" s="27"/>
      <c r="P35" s="27"/>
      <c r="Q35" s="27"/>
      <c r="R35" s="27"/>
      <c r="S35" s="27"/>
      <c r="T35" s="27"/>
      <c r="U35" s="27"/>
      <c r="V35" s="27"/>
      <c r="W35" s="27"/>
      <c r="X35" s="27"/>
      <c r="Y35" s="27"/>
      <c r="Z35" s="27"/>
      <c r="AA35" s="27"/>
      <c r="AB35" s="27"/>
      <c r="AC35" s="27"/>
      <c r="AD35" s="27"/>
      <c r="AE35" s="27"/>
      <c r="AF35" s="27"/>
      <c r="AG35" s="27"/>
      <c r="AH35" s="27"/>
      <c r="AI35" s="27"/>
      <c r="AJ35" s="27"/>
      <c r="AK35" s="27"/>
      <c r="AL35" s="27"/>
      <c r="AM35" s="27"/>
      <c r="AN35" s="27"/>
      <c r="AO35" s="27"/>
      <c r="AP35" s="27"/>
      <c r="AQ35" s="27"/>
      <c r="AR35" s="27"/>
      <c r="AS35" s="27"/>
      <c r="AT35" s="27"/>
      <c r="AU35" s="27"/>
      <c r="AV35" s="27"/>
      <c r="AW35" s="27"/>
      <c r="AX35" s="27"/>
      <c r="AY35" s="27"/>
      <c r="AZ35" s="27"/>
      <c r="BA35" s="27"/>
      <c r="BB35" s="27"/>
      <c r="BC35" s="27"/>
      <c r="BD35" s="27"/>
      <c r="BE35" s="27"/>
      <c r="BF35" s="27"/>
      <c r="BG35" s="27"/>
      <c r="BH35" s="27"/>
      <c r="BI35" s="27"/>
      <c r="BJ35" s="27"/>
      <c r="BK35" s="27"/>
      <c r="BL35" s="27"/>
      <c r="BM35" s="27"/>
      <c r="BN35" s="27"/>
      <c r="BO35" s="27"/>
      <c r="BP35" s="27"/>
      <c r="BQ35" s="27"/>
      <c r="BR35" s="27"/>
      <c r="BS35" s="27"/>
      <c r="BT35" s="27"/>
      <c r="BU35" s="27"/>
      <c r="BV35" s="27"/>
      <c r="BW35" s="27"/>
      <c r="BX35" s="27"/>
      <c r="BY35" s="27"/>
      <c r="BZ35" s="27"/>
      <c r="CA35" s="27"/>
      <c r="CB35" s="27"/>
      <c r="CC35" s="27"/>
      <c r="CD35" s="27"/>
      <c r="CE35" s="27"/>
      <c r="CF35" s="27"/>
      <c r="CG35" s="27"/>
      <c r="CH35" s="27"/>
      <c r="CI35" s="27"/>
      <c r="CJ35" s="27"/>
      <c r="CK35" s="27"/>
      <c r="CL35" s="27"/>
      <c r="CM35" s="27"/>
      <c r="CN35" s="27"/>
      <c r="CO35" s="27"/>
      <c r="CP35" s="27"/>
      <c r="CQ35" s="27"/>
      <c r="CR35" s="27"/>
      <c r="CS35" s="27"/>
      <c r="CT35" s="27"/>
    </row>
    <row r="36" spans="1:98" s="32" customFormat="1">
      <c r="A36" s="27"/>
      <c r="B36" s="33" t="s">
        <v>808</v>
      </c>
      <c r="C36" s="30"/>
      <c r="D36" s="30"/>
      <c r="E36" s="30"/>
      <c r="F36" s="30"/>
      <c r="G36" s="30"/>
      <c r="H36" s="36"/>
      <c r="I36" s="30"/>
      <c r="J36" s="30"/>
      <c r="K36" s="30"/>
      <c r="L36" s="30"/>
      <c r="M36" s="30"/>
      <c r="N36" s="30"/>
      <c r="O36" s="27"/>
      <c r="P36" s="27"/>
      <c r="Q36" s="27"/>
      <c r="R36" s="27"/>
      <c r="S36" s="27"/>
      <c r="T36" s="27"/>
      <c r="U36" s="27"/>
      <c r="V36" s="27"/>
      <c r="W36" s="27"/>
      <c r="X36" s="27"/>
      <c r="Y36" s="27"/>
      <c r="Z36" s="27"/>
      <c r="AA36" s="27"/>
      <c r="AB36" s="27"/>
      <c r="AC36" s="27"/>
      <c r="AD36" s="27"/>
      <c r="AE36" s="27"/>
      <c r="AF36" s="27"/>
      <c r="AG36" s="27"/>
      <c r="AH36" s="27"/>
      <c r="AI36" s="27"/>
      <c r="AJ36" s="27"/>
      <c r="AK36" s="27"/>
      <c r="AL36" s="27"/>
      <c r="AM36" s="27"/>
      <c r="AN36" s="27"/>
      <c r="AO36" s="27"/>
      <c r="AP36" s="27"/>
      <c r="AQ36" s="27"/>
      <c r="AR36" s="27"/>
      <c r="AS36" s="27"/>
      <c r="AT36" s="27"/>
      <c r="AU36" s="27"/>
      <c r="AV36" s="27"/>
      <c r="AW36" s="27"/>
      <c r="AX36" s="27"/>
      <c r="AY36" s="27"/>
      <c r="AZ36" s="27"/>
      <c r="BA36" s="27"/>
      <c r="BB36" s="27"/>
      <c r="BC36" s="27"/>
      <c r="BD36" s="27"/>
      <c r="BE36" s="27"/>
      <c r="BF36" s="27"/>
      <c r="BG36" s="27"/>
      <c r="BH36" s="27"/>
      <c r="BI36" s="27"/>
      <c r="BJ36" s="27"/>
      <c r="BK36" s="27"/>
      <c r="BL36" s="27"/>
      <c r="BM36" s="27"/>
      <c r="BN36" s="27"/>
      <c r="BO36" s="27"/>
      <c r="BP36" s="27"/>
      <c r="BQ36" s="27"/>
      <c r="BR36" s="27"/>
      <c r="BS36" s="27"/>
      <c r="BT36" s="27"/>
      <c r="BU36" s="27"/>
      <c r="BV36" s="27"/>
      <c r="BW36" s="27"/>
      <c r="BX36" s="27"/>
      <c r="BY36" s="27"/>
      <c r="BZ36" s="27"/>
      <c r="CA36" s="27"/>
      <c r="CB36" s="27"/>
      <c r="CC36" s="27"/>
      <c r="CD36" s="27"/>
      <c r="CE36" s="27"/>
      <c r="CF36" s="27"/>
      <c r="CG36" s="27"/>
      <c r="CH36" s="27"/>
      <c r="CI36" s="27"/>
      <c r="CJ36" s="27"/>
      <c r="CK36" s="27"/>
      <c r="CL36" s="27"/>
      <c r="CM36" s="27"/>
      <c r="CN36" s="27"/>
      <c r="CO36" s="27"/>
      <c r="CP36" s="27"/>
      <c r="CQ36" s="27"/>
      <c r="CR36" s="27"/>
      <c r="CS36" s="27"/>
      <c r="CT36" s="27"/>
    </row>
    <row r="37" spans="1:98" s="32" customFormat="1">
      <c r="A37" s="27"/>
      <c r="B37" s="33" t="s">
        <v>248</v>
      </c>
      <c r="C37" s="30"/>
      <c r="D37" s="30"/>
      <c r="E37" s="30"/>
      <c r="F37" s="30"/>
      <c r="G37" s="30"/>
      <c r="H37" s="36"/>
      <c r="I37" s="30"/>
      <c r="J37" s="30"/>
      <c r="K37" s="30"/>
      <c r="L37" s="30"/>
      <c r="M37" s="30"/>
      <c r="N37" s="30"/>
      <c r="O37" s="27"/>
      <c r="P37" s="27"/>
      <c r="Q37" s="27"/>
      <c r="R37" s="27"/>
      <c r="S37" s="27"/>
      <c r="T37" s="27"/>
      <c r="U37" s="27"/>
      <c r="V37" s="27"/>
      <c r="W37" s="27"/>
      <c r="X37" s="27"/>
      <c r="Y37" s="27"/>
      <c r="Z37" s="27"/>
      <c r="AA37" s="27"/>
      <c r="AB37" s="27"/>
      <c r="AC37" s="27"/>
      <c r="AD37" s="27"/>
      <c r="AE37" s="27"/>
      <c r="AF37" s="27"/>
      <c r="AG37" s="27"/>
      <c r="AH37" s="27"/>
      <c r="AI37" s="27"/>
      <c r="AJ37" s="27"/>
      <c r="AK37" s="27"/>
      <c r="AL37" s="27"/>
      <c r="AM37" s="27"/>
      <c r="AN37" s="27"/>
      <c r="AO37" s="27"/>
      <c r="AP37" s="27"/>
      <c r="AQ37" s="27"/>
      <c r="AR37" s="27"/>
      <c r="AS37" s="27"/>
      <c r="AT37" s="27"/>
      <c r="AU37" s="27"/>
      <c r="AV37" s="27"/>
      <c r="AW37" s="27"/>
      <c r="AX37" s="27"/>
      <c r="AY37" s="27"/>
      <c r="AZ37" s="27"/>
      <c r="BA37" s="27"/>
      <c r="BB37" s="27"/>
      <c r="BC37" s="27"/>
      <c r="BD37" s="27"/>
      <c r="BE37" s="27"/>
      <c r="BF37" s="27"/>
      <c r="BG37" s="27"/>
      <c r="BH37" s="27"/>
      <c r="BI37" s="27"/>
      <c r="BJ37" s="27"/>
      <c r="BK37" s="27"/>
      <c r="BL37" s="27"/>
      <c r="BM37" s="27"/>
      <c r="BN37" s="27"/>
      <c r="BO37" s="27"/>
      <c r="BP37" s="27"/>
      <c r="BQ37" s="27"/>
      <c r="BR37" s="27"/>
      <c r="BS37" s="27"/>
      <c r="BT37" s="27"/>
      <c r="BU37" s="27"/>
      <c r="BV37" s="27"/>
      <c r="BW37" s="27"/>
      <c r="BX37" s="27"/>
      <c r="BY37" s="27"/>
      <c r="BZ37" s="27"/>
      <c r="CA37" s="27"/>
      <c r="CB37" s="27"/>
      <c r="CC37" s="27"/>
      <c r="CD37" s="27"/>
      <c r="CE37" s="27"/>
      <c r="CF37" s="27"/>
      <c r="CG37" s="27"/>
      <c r="CH37" s="27"/>
      <c r="CI37" s="27"/>
      <c r="CJ37" s="27"/>
      <c r="CK37" s="27"/>
      <c r="CL37" s="27"/>
      <c r="CM37" s="27"/>
      <c r="CN37" s="27"/>
      <c r="CO37" s="27"/>
      <c r="CP37" s="27"/>
      <c r="CQ37" s="27"/>
      <c r="CR37" s="27"/>
      <c r="CS37" s="27"/>
      <c r="CT37" s="27"/>
    </row>
    <row r="38" spans="1:98" s="32" customFormat="1">
      <c r="A38" s="27"/>
      <c r="B38" s="33" t="s">
        <v>809</v>
      </c>
      <c r="C38" s="30"/>
      <c r="D38" s="30"/>
      <c r="E38" s="30"/>
      <c r="F38" s="30"/>
      <c r="G38" s="30"/>
      <c r="H38" s="36"/>
      <c r="I38" s="30"/>
      <c r="J38" s="30"/>
      <c r="K38" s="30"/>
      <c r="L38" s="30"/>
      <c r="M38" s="30"/>
      <c r="N38" s="30"/>
      <c r="O38" s="27"/>
      <c r="P38" s="27"/>
      <c r="Q38" s="27"/>
      <c r="R38" s="27"/>
      <c r="S38" s="27"/>
      <c r="T38" s="27"/>
      <c r="U38" s="27"/>
      <c r="V38" s="27"/>
      <c r="W38" s="27"/>
      <c r="X38" s="27"/>
      <c r="Y38" s="27"/>
      <c r="Z38" s="27"/>
      <c r="AA38" s="27"/>
      <c r="AB38" s="27"/>
      <c r="AC38" s="27"/>
      <c r="AD38" s="27"/>
      <c r="AE38" s="27"/>
      <c r="AF38" s="27"/>
      <c r="AG38" s="27"/>
      <c r="AH38" s="27"/>
      <c r="AI38" s="27"/>
      <c r="AJ38" s="27"/>
      <c r="AK38" s="27"/>
      <c r="AL38" s="27"/>
      <c r="AM38" s="27"/>
      <c r="AN38" s="27"/>
      <c r="AO38" s="27"/>
      <c r="AP38" s="27"/>
      <c r="AQ38" s="27"/>
      <c r="AR38" s="27"/>
      <c r="AS38" s="27"/>
      <c r="AT38" s="27"/>
      <c r="AU38" s="27"/>
      <c r="AV38" s="27"/>
      <c r="AW38" s="27"/>
      <c r="AX38" s="27"/>
      <c r="AY38" s="27"/>
      <c r="AZ38" s="27"/>
      <c r="BA38" s="27"/>
      <c r="BB38" s="27"/>
      <c r="BC38" s="27"/>
      <c r="BD38" s="27"/>
      <c r="BE38" s="27"/>
      <c r="BF38" s="27"/>
      <c r="BG38" s="27"/>
      <c r="BH38" s="27"/>
      <c r="BI38" s="27"/>
      <c r="BJ38" s="27"/>
      <c r="BK38" s="27"/>
      <c r="BL38" s="27"/>
      <c r="BM38" s="27"/>
      <c r="BN38" s="27"/>
      <c r="BO38" s="27"/>
      <c r="BP38" s="27"/>
      <c r="BQ38" s="27"/>
      <c r="BR38" s="27"/>
      <c r="BS38" s="27"/>
      <c r="BT38" s="27"/>
      <c r="BU38" s="27"/>
      <c r="BV38" s="27"/>
      <c r="BW38" s="27"/>
      <c r="BX38" s="27"/>
      <c r="BY38" s="27"/>
      <c r="BZ38" s="27"/>
      <c r="CA38" s="27"/>
      <c r="CB38" s="27"/>
      <c r="CC38" s="27"/>
      <c r="CD38" s="27"/>
      <c r="CE38" s="27"/>
      <c r="CF38" s="27"/>
      <c r="CG38" s="27"/>
      <c r="CH38" s="27"/>
      <c r="CI38" s="27"/>
      <c r="CJ38" s="27"/>
      <c r="CK38" s="27"/>
      <c r="CL38" s="27"/>
      <c r="CM38" s="27"/>
      <c r="CN38" s="27"/>
      <c r="CO38" s="27"/>
      <c r="CP38" s="27"/>
      <c r="CQ38" s="27"/>
      <c r="CR38" s="27"/>
      <c r="CS38" s="27"/>
      <c r="CT38" s="27"/>
    </row>
    <row r="39" spans="1:98" s="32" customFormat="1" ht="12.75" customHeight="1">
      <c r="A39" s="27"/>
      <c r="B39" s="33" t="s">
        <v>250</v>
      </c>
      <c r="C39" s="30"/>
      <c r="D39" s="30"/>
      <c r="E39" s="30"/>
      <c r="F39" s="30"/>
      <c r="G39" s="30"/>
      <c r="H39" s="36"/>
      <c r="I39" s="30"/>
      <c r="J39" s="30"/>
      <c r="K39" s="30"/>
      <c r="L39" s="30"/>
      <c r="M39" s="30"/>
      <c r="N39" s="30"/>
      <c r="O39" s="27"/>
      <c r="P39" s="27"/>
      <c r="Q39" s="27"/>
      <c r="R39" s="27"/>
      <c r="S39" s="27"/>
      <c r="T39" s="27"/>
      <c r="U39" s="27"/>
      <c r="V39" s="27"/>
      <c r="W39" s="27"/>
      <c r="X39" s="27"/>
      <c r="Y39" s="27"/>
      <c r="Z39" s="27"/>
      <c r="AA39" s="27"/>
      <c r="AB39" s="27"/>
      <c r="AC39" s="27"/>
      <c r="AD39" s="27"/>
      <c r="AE39" s="27"/>
      <c r="AF39" s="27"/>
      <c r="AG39" s="27"/>
      <c r="AH39" s="27"/>
      <c r="AI39" s="27"/>
      <c r="AJ39" s="27"/>
      <c r="AK39" s="27"/>
      <c r="AL39" s="27"/>
      <c r="AM39" s="27"/>
      <c r="AN39" s="27"/>
      <c r="AO39" s="27"/>
      <c r="AP39" s="27"/>
      <c r="AQ39" s="27"/>
      <c r="AR39" s="27"/>
      <c r="AS39" s="27"/>
      <c r="AT39" s="27"/>
      <c r="AU39" s="27"/>
      <c r="AV39" s="27"/>
      <c r="AW39" s="27"/>
      <c r="AX39" s="27"/>
      <c r="AY39" s="27"/>
      <c r="AZ39" s="27"/>
      <c r="BA39" s="27"/>
      <c r="BB39" s="27"/>
      <c r="BC39" s="27"/>
      <c r="BD39" s="27"/>
      <c r="BE39" s="27"/>
      <c r="BF39" s="27"/>
      <c r="BG39" s="27"/>
      <c r="BH39" s="27"/>
      <c r="BI39" s="27"/>
      <c r="BJ39" s="27"/>
      <c r="BK39" s="27"/>
      <c r="BL39" s="27"/>
      <c r="BM39" s="27"/>
      <c r="BN39" s="27"/>
      <c r="BO39" s="27"/>
      <c r="BP39" s="27"/>
      <c r="BQ39" s="27"/>
      <c r="BR39" s="27"/>
      <c r="BS39" s="27"/>
      <c r="BT39" s="27"/>
      <c r="BU39" s="27"/>
      <c r="BV39" s="27"/>
      <c r="BW39" s="27"/>
      <c r="BX39" s="27"/>
      <c r="BY39" s="27"/>
      <c r="BZ39" s="27"/>
      <c r="CA39" s="27"/>
      <c r="CB39" s="27"/>
      <c r="CC39" s="27"/>
      <c r="CD39" s="27"/>
      <c r="CE39" s="27"/>
      <c r="CF39" s="27"/>
      <c r="CG39" s="27"/>
      <c r="CH39" s="27"/>
      <c r="CI39" s="27"/>
      <c r="CJ39" s="27"/>
      <c r="CK39" s="27"/>
      <c r="CL39" s="27"/>
      <c r="CM39" s="27"/>
      <c r="CN39" s="27"/>
      <c r="CO39" s="27"/>
      <c r="CP39" s="27"/>
      <c r="CQ39" s="27"/>
      <c r="CR39" s="27"/>
      <c r="CS39" s="27"/>
      <c r="CT39" s="27"/>
    </row>
    <row r="40" spans="1:98" s="32" customFormat="1">
      <c r="A40" s="27"/>
      <c r="B40" s="33" t="s">
        <v>23</v>
      </c>
      <c r="C40" s="30"/>
      <c r="D40" s="30"/>
      <c r="E40" s="30"/>
      <c r="F40" s="30"/>
      <c r="G40" s="30"/>
      <c r="H40" s="36"/>
      <c r="I40" s="30"/>
      <c r="J40" s="30"/>
      <c r="K40" s="30"/>
      <c r="L40" s="30"/>
      <c r="M40" s="30"/>
      <c r="N40" s="30"/>
      <c r="O40" s="27"/>
      <c r="P40" s="27"/>
      <c r="Q40" s="27"/>
      <c r="R40" s="27"/>
      <c r="S40" s="27"/>
      <c r="T40" s="27"/>
      <c r="U40" s="27"/>
      <c r="V40" s="27"/>
      <c r="W40" s="27"/>
      <c r="X40" s="27"/>
      <c r="Y40" s="27"/>
      <c r="Z40" s="27"/>
      <c r="AA40" s="27"/>
      <c r="AB40" s="27"/>
      <c r="AC40" s="27"/>
      <c r="AD40" s="27"/>
      <c r="AE40" s="27"/>
      <c r="AF40" s="27"/>
      <c r="AG40" s="27"/>
      <c r="AH40" s="27"/>
      <c r="AI40" s="27"/>
      <c r="AJ40" s="27"/>
      <c r="AK40" s="27"/>
      <c r="AL40" s="27"/>
      <c r="AM40" s="27"/>
      <c r="AN40" s="27"/>
      <c r="AO40" s="27"/>
      <c r="AP40" s="27"/>
      <c r="AQ40" s="27"/>
      <c r="AR40" s="27"/>
      <c r="AS40" s="27"/>
      <c r="AT40" s="27"/>
      <c r="AU40" s="27"/>
      <c r="AV40" s="27"/>
      <c r="AW40" s="27"/>
      <c r="AX40" s="27"/>
      <c r="AY40" s="27"/>
      <c r="AZ40" s="27"/>
      <c r="BA40" s="27"/>
      <c r="BB40" s="27"/>
      <c r="BC40" s="27"/>
      <c r="BD40" s="27"/>
      <c r="BE40" s="27"/>
      <c r="BF40" s="27"/>
      <c r="BG40" s="27"/>
      <c r="BH40" s="27"/>
      <c r="BI40" s="27"/>
      <c r="BJ40" s="27"/>
      <c r="BK40" s="27"/>
      <c r="BL40" s="27"/>
      <c r="BM40" s="27"/>
      <c r="BN40" s="27"/>
      <c r="BO40" s="27"/>
      <c r="BP40" s="27"/>
      <c r="BQ40" s="27"/>
      <c r="BR40" s="27"/>
      <c r="BS40" s="27"/>
      <c r="BT40" s="27"/>
      <c r="BU40" s="27"/>
      <c r="BV40" s="27"/>
      <c r="BW40" s="27"/>
      <c r="BX40" s="27"/>
      <c r="BY40" s="27"/>
      <c r="BZ40" s="27"/>
      <c r="CA40" s="27"/>
      <c r="CB40" s="27"/>
      <c r="CC40" s="27"/>
      <c r="CD40" s="27"/>
      <c r="CE40" s="27"/>
      <c r="CF40" s="27"/>
      <c r="CG40" s="27"/>
      <c r="CH40" s="27"/>
      <c r="CI40" s="27"/>
      <c r="CJ40" s="27"/>
      <c r="CK40" s="27"/>
      <c r="CL40" s="27"/>
      <c r="CM40" s="27"/>
      <c r="CN40" s="27"/>
      <c r="CO40" s="27"/>
      <c r="CP40" s="27"/>
      <c r="CQ40" s="27"/>
      <c r="CR40" s="27"/>
      <c r="CS40" s="27"/>
      <c r="CT40" s="27"/>
    </row>
    <row r="41" spans="1:98" s="32" customFormat="1" ht="12.75" customHeight="1">
      <c r="A41" s="27"/>
      <c r="B41" s="33" t="s">
        <v>810</v>
      </c>
      <c r="C41" s="30"/>
      <c r="D41" s="30"/>
      <c r="E41" s="30"/>
      <c r="F41" s="30"/>
      <c r="G41" s="30"/>
      <c r="H41" s="36"/>
      <c r="I41" s="30"/>
      <c r="J41" s="30"/>
      <c r="K41" s="30"/>
      <c r="L41" s="30"/>
      <c r="M41" s="30"/>
      <c r="N41" s="30"/>
      <c r="O41" s="27"/>
      <c r="P41" s="27"/>
      <c r="Q41" s="27"/>
      <c r="R41" s="27"/>
      <c r="S41" s="27"/>
      <c r="T41" s="27"/>
      <c r="U41" s="27"/>
      <c r="V41" s="27"/>
      <c r="W41" s="27"/>
      <c r="X41" s="27"/>
      <c r="Y41" s="27"/>
      <c r="Z41" s="27"/>
      <c r="AA41" s="27"/>
      <c r="AB41" s="27"/>
      <c r="AC41" s="27"/>
      <c r="AD41" s="27"/>
      <c r="AE41" s="27"/>
      <c r="AF41" s="27"/>
      <c r="AG41" s="27"/>
      <c r="AH41" s="27"/>
      <c r="AI41" s="27"/>
      <c r="AJ41" s="27"/>
      <c r="AK41" s="27"/>
      <c r="AL41" s="27"/>
      <c r="AM41" s="27"/>
      <c r="AN41" s="27"/>
      <c r="AO41" s="27"/>
      <c r="AP41" s="27"/>
      <c r="AQ41" s="27"/>
      <c r="AR41" s="27"/>
      <c r="AS41" s="27"/>
      <c r="AT41" s="27"/>
      <c r="AU41" s="27"/>
      <c r="AV41" s="27"/>
      <c r="AW41" s="27"/>
      <c r="AX41" s="27"/>
      <c r="AY41" s="27"/>
      <c r="AZ41" s="27"/>
      <c r="BA41" s="27"/>
      <c r="BB41" s="27"/>
      <c r="BC41" s="27"/>
      <c r="BD41" s="27"/>
      <c r="BE41" s="27"/>
      <c r="BF41" s="27"/>
      <c r="BG41" s="27"/>
      <c r="BH41" s="27"/>
      <c r="BI41" s="27"/>
      <c r="BJ41" s="27"/>
      <c r="BK41" s="27"/>
      <c r="BL41" s="27"/>
      <c r="BM41" s="27"/>
      <c r="BN41" s="27"/>
      <c r="BO41" s="27"/>
      <c r="BP41" s="27"/>
      <c r="BQ41" s="27"/>
      <c r="BR41" s="27"/>
      <c r="BS41" s="27"/>
      <c r="BT41" s="27"/>
      <c r="BU41" s="27"/>
      <c r="BV41" s="27"/>
      <c r="BW41" s="27"/>
      <c r="BX41" s="27"/>
      <c r="BY41" s="27"/>
      <c r="BZ41" s="27"/>
      <c r="CA41" s="27"/>
      <c r="CB41" s="27"/>
      <c r="CC41" s="27"/>
      <c r="CD41" s="27"/>
      <c r="CE41" s="27"/>
      <c r="CF41" s="27"/>
      <c r="CG41" s="27"/>
      <c r="CH41" s="27"/>
      <c r="CI41" s="27"/>
      <c r="CJ41" s="27"/>
      <c r="CK41" s="27"/>
      <c r="CL41" s="27"/>
      <c r="CM41" s="27"/>
      <c r="CN41" s="27"/>
      <c r="CO41" s="27"/>
      <c r="CP41" s="27"/>
      <c r="CQ41" s="27"/>
      <c r="CR41" s="27"/>
      <c r="CS41" s="27"/>
      <c r="CT41" s="27"/>
    </row>
    <row r="42" spans="1:98" s="32" customFormat="1">
      <c r="A42" s="27"/>
      <c r="B42" s="33" t="s">
        <v>811</v>
      </c>
      <c r="C42" s="30"/>
      <c r="D42" s="30"/>
      <c r="E42" s="30"/>
      <c r="F42" s="30"/>
      <c r="G42" s="30"/>
      <c r="H42" s="36"/>
      <c r="I42" s="30"/>
      <c r="J42" s="30"/>
      <c r="K42" s="30"/>
      <c r="L42" s="30"/>
      <c r="M42" s="30"/>
      <c r="N42" s="30"/>
      <c r="O42" s="27"/>
      <c r="P42" s="27"/>
      <c r="Q42" s="27"/>
      <c r="R42" s="27"/>
      <c r="S42" s="27"/>
      <c r="T42" s="27"/>
      <c r="U42" s="27"/>
      <c r="V42" s="27"/>
      <c r="W42" s="27"/>
      <c r="X42" s="27"/>
      <c r="Y42" s="27"/>
      <c r="Z42" s="27"/>
      <c r="AA42" s="27"/>
      <c r="AB42" s="27"/>
      <c r="AC42" s="27"/>
      <c r="AD42" s="27"/>
      <c r="AE42" s="27"/>
      <c r="AF42" s="27"/>
      <c r="AG42" s="27"/>
      <c r="AH42" s="27"/>
      <c r="AI42" s="27"/>
      <c r="AJ42" s="27"/>
      <c r="AK42" s="27"/>
      <c r="AL42" s="27"/>
      <c r="AM42" s="27"/>
      <c r="AN42" s="27"/>
      <c r="AO42" s="27"/>
      <c r="AP42" s="27"/>
      <c r="AQ42" s="27"/>
      <c r="AR42" s="27"/>
      <c r="AS42" s="27"/>
      <c r="AT42" s="27"/>
      <c r="AU42" s="27"/>
      <c r="AV42" s="27"/>
      <c r="AW42" s="27"/>
      <c r="AX42" s="27"/>
      <c r="AY42" s="27"/>
      <c r="AZ42" s="27"/>
      <c r="BA42" s="27"/>
      <c r="BB42" s="27"/>
      <c r="BC42" s="27"/>
      <c r="BD42" s="27"/>
      <c r="BE42" s="27"/>
      <c r="BF42" s="27"/>
      <c r="BG42" s="27"/>
      <c r="BH42" s="27"/>
      <c r="BI42" s="27"/>
      <c r="BJ42" s="27"/>
      <c r="BK42" s="27"/>
      <c r="BL42" s="27"/>
      <c r="BM42" s="27"/>
      <c r="BN42" s="27"/>
      <c r="BO42" s="27"/>
      <c r="BP42" s="27"/>
      <c r="BQ42" s="27"/>
      <c r="BR42" s="27"/>
      <c r="BS42" s="27"/>
      <c r="BT42" s="27"/>
      <c r="BU42" s="27"/>
      <c r="BV42" s="27"/>
      <c r="BW42" s="27"/>
      <c r="BX42" s="27"/>
      <c r="BY42" s="27"/>
      <c r="BZ42" s="27"/>
      <c r="CA42" s="27"/>
      <c r="CB42" s="27"/>
      <c r="CC42" s="27"/>
      <c r="CD42" s="27"/>
      <c r="CE42" s="27"/>
      <c r="CF42" s="27"/>
      <c r="CG42" s="27"/>
      <c r="CH42" s="27"/>
      <c r="CI42" s="27"/>
      <c r="CJ42" s="27"/>
      <c r="CK42" s="27"/>
      <c r="CL42" s="27"/>
      <c r="CM42" s="27"/>
      <c r="CN42" s="27"/>
      <c r="CO42" s="27"/>
      <c r="CP42" s="27"/>
      <c r="CQ42" s="27"/>
      <c r="CR42" s="27"/>
      <c r="CS42" s="27"/>
      <c r="CT42" s="27"/>
    </row>
    <row r="43" spans="1:98" s="32" customFormat="1" ht="12.75" customHeight="1">
      <c r="A43" s="27"/>
      <c r="B43" s="33" t="s">
        <v>812</v>
      </c>
      <c r="C43" s="30"/>
      <c r="D43" s="30"/>
      <c r="E43" s="30"/>
      <c r="F43" s="30"/>
      <c r="G43" s="30"/>
      <c r="H43" s="36"/>
      <c r="I43" s="30"/>
      <c r="J43" s="30"/>
      <c r="K43" s="30"/>
      <c r="L43" s="30"/>
      <c r="M43" s="30"/>
      <c r="N43" s="30"/>
      <c r="O43" s="27"/>
      <c r="P43" s="27"/>
      <c r="Q43" s="27"/>
      <c r="R43" s="27"/>
      <c r="S43" s="27"/>
      <c r="T43" s="27"/>
      <c r="U43" s="27"/>
      <c r="V43" s="27"/>
      <c r="W43" s="27"/>
      <c r="X43" s="27"/>
      <c r="Y43" s="27"/>
      <c r="Z43" s="27"/>
      <c r="AA43" s="27"/>
      <c r="AB43" s="27"/>
      <c r="AC43" s="27"/>
      <c r="AD43" s="27"/>
      <c r="AE43" s="27"/>
      <c r="AF43" s="27"/>
      <c r="AG43" s="27"/>
      <c r="AH43" s="27"/>
      <c r="AI43" s="27"/>
      <c r="AJ43" s="27"/>
      <c r="AK43" s="27"/>
      <c r="AL43" s="27"/>
      <c r="AM43" s="27"/>
      <c r="AN43" s="27"/>
      <c r="AO43" s="27"/>
      <c r="AP43" s="27"/>
      <c r="AQ43" s="27"/>
      <c r="AR43" s="27"/>
      <c r="AS43" s="27"/>
      <c r="AT43" s="27"/>
      <c r="AU43" s="27"/>
      <c r="AV43" s="27"/>
      <c r="AW43" s="27"/>
      <c r="AX43" s="27"/>
      <c r="AY43" s="27"/>
      <c r="AZ43" s="27"/>
      <c r="BA43" s="27"/>
      <c r="BB43" s="27"/>
      <c r="BC43" s="27"/>
      <c r="BD43" s="27"/>
      <c r="BE43" s="27"/>
      <c r="BF43" s="27"/>
      <c r="BG43" s="27"/>
      <c r="BH43" s="27"/>
      <c r="BI43" s="27"/>
      <c r="BJ43" s="27"/>
      <c r="BK43" s="27"/>
      <c r="BL43" s="27"/>
      <c r="BM43" s="27"/>
      <c r="BN43" s="27"/>
      <c r="BO43" s="27"/>
      <c r="BP43" s="27"/>
      <c r="BQ43" s="27"/>
      <c r="BR43" s="27"/>
      <c r="BS43" s="27"/>
      <c r="BT43" s="27"/>
      <c r="BU43" s="27"/>
      <c r="BV43" s="27"/>
      <c r="BW43" s="27"/>
      <c r="BX43" s="27"/>
      <c r="BY43" s="27"/>
      <c r="BZ43" s="27"/>
      <c r="CA43" s="27"/>
      <c r="CB43" s="27"/>
      <c r="CC43" s="27"/>
      <c r="CD43" s="27"/>
      <c r="CE43" s="27"/>
      <c r="CF43" s="27"/>
      <c r="CG43" s="27"/>
      <c r="CH43" s="27"/>
      <c r="CI43" s="27"/>
      <c r="CJ43" s="27"/>
      <c r="CK43" s="27"/>
      <c r="CL43" s="27"/>
      <c r="CM43" s="27"/>
      <c r="CN43" s="27"/>
      <c r="CO43" s="27"/>
      <c r="CP43" s="27"/>
      <c r="CQ43" s="27"/>
      <c r="CR43" s="27"/>
      <c r="CS43" s="27"/>
      <c r="CT43" s="27"/>
    </row>
    <row r="44" spans="1:98" s="32" customFormat="1">
      <c r="A44" s="27"/>
      <c r="B44" s="33" t="s">
        <v>813</v>
      </c>
      <c r="C44" s="30"/>
      <c r="D44" s="30"/>
      <c r="E44" s="30"/>
      <c r="F44" s="30"/>
      <c r="G44" s="30"/>
      <c r="H44" s="36"/>
      <c r="I44" s="30"/>
      <c r="J44" s="30"/>
      <c r="K44" s="30"/>
      <c r="L44" s="30"/>
      <c r="M44" s="30"/>
      <c r="N44" s="30"/>
      <c r="O44" s="27"/>
      <c r="P44" s="27"/>
      <c r="Q44" s="27"/>
      <c r="R44" s="27"/>
      <c r="S44" s="27"/>
      <c r="T44" s="27"/>
      <c r="U44" s="27"/>
      <c r="V44" s="27"/>
      <c r="W44" s="27"/>
      <c r="X44" s="27"/>
      <c r="Y44" s="27"/>
      <c r="Z44" s="27"/>
      <c r="AA44" s="27"/>
      <c r="AB44" s="27"/>
      <c r="AC44" s="27"/>
      <c r="AD44" s="27"/>
      <c r="AE44" s="27"/>
      <c r="AF44" s="27"/>
      <c r="AG44" s="27"/>
      <c r="AH44" s="27"/>
      <c r="AI44" s="27"/>
      <c r="AJ44" s="27"/>
      <c r="AK44" s="27"/>
      <c r="AL44" s="27"/>
      <c r="AM44" s="27"/>
      <c r="AN44" s="27"/>
      <c r="AO44" s="27"/>
      <c r="AP44" s="27"/>
      <c r="AQ44" s="27"/>
      <c r="AR44" s="27"/>
      <c r="AS44" s="27"/>
      <c r="AT44" s="27"/>
      <c r="AU44" s="27"/>
      <c r="AV44" s="27"/>
      <c r="AW44" s="27"/>
      <c r="AX44" s="27"/>
      <c r="AY44" s="27"/>
      <c r="AZ44" s="27"/>
      <c r="BA44" s="27"/>
      <c r="BB44" s="27"/>
      <c r="BC44" s="27"/>
      <c r="BD44" s="27"/>
      <c r="BE44" s="27"/>
      <c r="BF44" s="27"/>
      <c r="BG44" s="27"/>
      <c r="BH44" s="27"/>
      <c r="BI44" s="27"/>
      <c r="BJ44" s="27"/>
      <c r="BK44" s="27"/>
      <c r="BL44" s="27"/>
      <c r="BM44" s="27"/>
      <c r="BN44" s="27"/>
      <c r="BO44" s="27"/>
      <c r="BP44" s="27"/>
      <c r="BQ44" s="27"/>
      <c r="BR44" s="27"/>
      <c r="BS44" s="27"/>
      <c r="BT44" s="27"/>
      <c r="BU44" s="27"/>
      <c r="BV44" s="27"/>
      <c r="BW44" s="27"/>
      <c r="BX44" s="27"/>
      <c r="BY44" s="27"/>
      <c r="BZ44" s="27"/>
      <c r="CA44" s="27"/>
      <c r="CB44" s="27"/>
      <c r="CC44" s="27"/>
      <c r="CD44" s="27"/>
      <c r="CE44" s="27"/>
      <c r="CF44" s="27"/>
      <c r="CG44" s="27"/>
      <c r="CH44" s="27"/>
      <c r="CI44" s="27"/>
      <c r="CJ44" s="27"/>
      <c r="CK44" s="27"/>
      <c r="CL44" s="27"/>
      <c r="CM44" s="27"/>
      <c r="CN44" s="27"/>
      <c r="CO44" s="27"/>
      <c r="CP44" s="27"/>
      <c r="CQ44" s="27"/>
      <c r="CR44" s="27"/>
      <c r="CS44" s="27"/>
      <c r="CT44" s="27"/>
    </row>
    <row r="45" spans="1:98" s="32" customFormat="1" ht="12.75" customHeight="1">
      <c r="A45" s="27"/>
      <c r="B45" s="33" t="s">
        <v>814</v>
      </c>
      <c r="C45" s="30"/>
      <c r="D45" s="30"/>
      <c r="E45" s="30"/>
      <c r="F45" s="30"/>
      <c r="G45" s="30"/>
      <c r="H45" s="36"/>
      <c r="I45" s="30"/>
      <c r="J45" s="30"/>
      <c r="K45" s="30"/>
      <c r="L45" s="30"/>
      <c r="M45" s="30"/>
      <c r="N45" s="30"/>
      <c r="O45" s="27"/>
      <c r="P45" s="27"/>
      <c r="Q45" s="27"/>
      <c r="R45" s="27"/>
      <c r="S45" s="27"/>
      <c r="T45" s="27"/>
      <c r="U45" s="27"/>
      <c r="V45" s="27"/>
      <c r="W45" s="27"/>
      <c r="X45" s="27"/>
      <c r="Y45" s="27"/>
      <c r="Z45" s="27"/>
      <c r="AA45" s="27"/>
      <c r="AB45" s="27"/>
      <c r="AC45" s="27"/>
      <c r="AD45" s="27"/>
      <c r="AE45" s="27"/>
      <c r="AF45" s="27"/>
      <c r="AG45" s="27"/>
      <c r="AH45" s="27"/>
      <c r="AI45" s="27"/>
      <c r="AJ45" s="27"/>
      <c r="AK45" s="27"/>
      <c r="AL45" s="27"/>
      <c r="AM45" s="27"/>
      <c r="AN45" s="27"/>
      <c r="AO45" s="27"/>
      <c r="AP45" s="27"/>
      <c r="AQ45" s="27"/>
      <c r="AR45" s="27"/>
      <c r="AS45" s="27"/>
      <c r="AT45" s="27"/>
      <c r="AU45" s="27"/>
      <c r="AV45" s="27"/>
      <c r="AW45" s="27"/>
      <c r="AX45" s="27"/>
      <c r="AY45" s="27"/>
      <c r="AZ45" s="27"/>
      <c r="BA45" s="27"/>
      <c r="BB45" s="27"/>
      <c r="BC45" s="27"/>
      <c r="BD45" s="27"/>
      <c r="BE45" s="27"/>
      <c r="BF45" s="27"/>
      <c r="BG45" s="27"/>
      <c r="BH45" s="27"/>
      <c r="BI45" s="27"/>
      <c r="BJ45" s="27"/>
      <c r="BK45" s="27"/>
      <c r="BL45" s="27"/>
      <c r="BM45" s="27"/>
      <c r="BN45" s="27"/>
      <c r="BO45" s="27"/>
      <c r="BP45" s="27"/>
      <c r="BQ45" s="27"/>
      <c r="BR45" s="27"/>
      <c r="BS45" s="27"/>
      <c r="BT45" s="27"/>
      <c r="BU45" s="27"/>
      <c r="BV45" s="27"/>
      <c r="BW45" s="27"/>
      <c r="BX45" s="27"/>
      <c r="BY45" s="27"/>
      <c r="BZ45" s="27"/>
      <c r="CA45" s="27"/>
      <c r="CB45" s="27"/>
      <c r="CC45" s="27"/>
      <c r="CD45" s="27"/>
      <c r="CE45" s="27"/>
      <c r="CF45" s="27"/>
      <c r="CG45" s="27"/>
      <c r="CH45" s="27"/>
      <c r="CI45" s="27"/>
      <c r="CJ45" s="27"/>
      <c r="CK45" s="27"/>
      <c r="CL45" s="27"/>
      <c r="CM45" s="27"/>
      <c r="CN45" s="27"/>
      <c r="CO45" s="27"/>
      <c r="CP45" s="27"/>
      <c r="CQ45" s="27"/>
      <c r="CR45" s="27"/>
      <c r="CS45" s="27"/>
      <c r="CT45" s="27"/>
    </row>
    <row r="46" spans="1:98" s="32" customFormat="1" ht="12.75" customHeight="1">
      <c r="A46" s="27"/>
      <c r="B46" s="33" t="s">
        <v>34</v>
      </c>
      <c r="C46" s="30"/>
      <c r="D46" s="30"/>
      <c r="E46" s="30"/>
      <c r="F46" s="30"/>
      <c r="G46" s="30"/>
      <c r="H46" s="36"/>
      <c r="I46" s="30"/>
      <c r="J46" s="30"/>
      <c r="K46" s="30"/>
      <c r="L46" s="30"/>
      <c r="M46" s="30"/>
      <c r="N46" s="30"/>
      <c r="O46" s="27"/>
      <c r="P46" s="27"/>
      <c r="Q46" s="27"/>
      <c r="R46" s="27"/>
      <c r="S46" s="27"/>
      <c r="T46" s="27"/>
      <c r="U46" s="27"/>
      <c r="V46" s="27"/>
      <c r="W46" s="27"/>
      <c r="X46" s="27"/>
      <c r="Y46" s="27"/>
      <c r="Z46" s="27"/>
      <c r="AA46" s="27"/>
      <c r="AB46" s="27"/>
      <c r="AC46" s="27"/>
      <c r="AD46" s="27"/>
      <c r="AE46" s="27"/>
      <c r="AF46" s="27"/>
      <c r="AG46" s="27"/>
      <c r="AH46" s="27"/>
      <c r="AI46" s="27"/>
      <c r="AJ46" s="27"/>
      <c r="AK46" s="27"/>
      <c r="AL46" s="27"/>
      <c r="AM46" s="27"/>
      <c r="AN46" s="27"/>
      <c r="AO46" s="27"/>
      <c r="AP46" s="27"/>
      <c r="AQ46" s="27"/>
      <c r="AR46" s="27"/>
      <c r="AS46" s="27"/>
      <c r="AT46" s="27"/>
      <c r="AU46" s="27"/>
      <c r="AV46" s="27"/>
      <c r="AW46" s="27"/>
      <c r="AX46" s="27"/>
      <c r="AY46" s="27"/>
      <c r="AZ46" s="27"/>
      <c r="BA46" s="27"/>
      <c r="BB46" s="27"/>
      <c r="BC46" s="27"/>
      <c r="BD46" s="27"/>
      <c r="BE46" s="27"/>
      <c r="BF46" s="27"/>
      <c r="BG46" s="27"/>
      <c r="BH46" s="27"/>
      <c r="BI46" s="27"/>
      <c r="BJ46" s="27"/>
      <c r="BK46" s="27"/>
      <c r="BL46" s="27"/>
      <c r="BM46" s="27"/>
      <c r="BN46" s="27"/>
      <c r="BO46" s="27"/>
      <c r="BP46" s="27"/>
      <c r="BQ46" s="27"/>
      <c r="BR46" s="27"/>
      <c r="BS46" s="27"/>
      <c r="BT46" s="27"/>
      <c r="BU46" s="27"/>
      <c r="BV46" s="27"/>
      <c r="BW46" s="27"/>
      <c r="BX46" s="27"/>
      <c r="BY46" s="27"/>
      <c r="BZ46" s="27"/>
      <c r="CA46" s="27"/>
      <c r="CB46" s="27"/>
      <c r="CC46" s="27"/>
      <c r="CD46" s="27"/>
      <c r="CE46" s="27"/>
      <c r="CF46" s="27"/>
      <c r="CG46" s="27"/>
      <c r="CH46" s="27"/>
      <c r="CI46" s="27"/>
      <c r="CJ46" s="27"/>
      <c r="CK46" s="27"/>
      <c r="CL46" s="27"/>
      <c r="CM46" s="27"/>
      <c r="CN46" s="27"/>
      <c r="CO46" s="27"/>
      <c r="CP46" s="27"/>
      <c r="CQ46" s="27"/>
      <c r="CR46" s="27"/>
      <c r="CS46" s="27"/>
      <c r="CT46" s="27"/>
    </row>
    <row r="47" spans="1:98" s="32" customFormat="1" ht="12.75" customHeight="1">
      <c r="A47" s="27"/>
      <c r="B47" s="33" t="s">
        <v>815</v>
      </c>
      <c r="C47" s="30"/>
      <c r="D47" s="30"/>
      <c r="E47" s="30"/>
      <c r="F47" s="30"/>
      <c r="G47" s="30"/>
      <c r="H47" s="36"/>
      <c r="I47" s="30"/>
      <c r="J47" s="30"/>
      <c r="K47" s="30"/>
      <c r="L47" s="30"/>
      <c r="M47" s="30"/>
      <c r="N47" s="30"/>
      <c r="O47" s="27"/>
      <c r="P47" s="27"/>
      <c r="Q47" s="27"/>
      <c r="R47" s="27"/>
      <c r="S47" s="27"/>
      <c r="T47" s="27"/>
      <c r="U47" s="27"/>
      <c r="V47" s="27"/>
      <c r="W47" s="27"/>
      <c r="X47" s="27"/>
      <c r="Y47" s="27"/>
      <c r="Z47" s="27"/>
      <c r="AA47" s="27"/>
      <c r="AB47" s="27"/>
      <c r="AC47" s="27"/>
      <c r="AD47" s="27"/>
      <c r="AE47" s="27"/>
      <c r="AF47" s="27"/>
      <c r="AG47" s="27"/>
      <c r="AH47" s="27"/>
      <c r="AI47" s="27"/>
      <c r="AJ47" s="27"/>
      <c r="AK47" s="27"/>
      <c r="AL47" s="27"/>
      <c r="AM47" s="27"/>
      <c r="AN47" s="27"/>
      <c r="AO47" s="27"/>
      <c r="AP47" s="27"/>
      <c r="AQ47" s="27"/>
      <c r="AR47" s="27"/>
      <c r="AS47" s="27"/>
      <c r="AT47" s="27"/>
      <c r="AU47" s="27"/>
      <c r="AV47" s="27"/>
      <c r="AW47" s="27"/>
      <c r="AX47" s="27"/>
      <c r="AY47" s="27"/>
      <c r="AZ47" s="27"/>
      <c r="BA47" s="27"/>
      <c r="BB47" s="27"/>
      <c r="BC47" s="27"/>
      <c r="BD47" s="27"/>
      <c r="BE47" s="27"/>
      <c r="BF47" s="27"/>
      <c r="BG47" s="27"/>
      <c r="BH47" s="27"/>
      <c r="BI47" s="27"/>
      <c r="BJ47" s="27"/>
      <c r="BK47" s="27"/>
      <c r="BL47" s="27"/>
      <c r="BM47" s="27"/>
      <c r="BN47" s="27"/>
      <c r="BO47" s="27"/>
      <c r="BP47" s="27"/>
      <c r="BQ47" s="27"/>
      <c r="BR47" s="27"/>
      <c r="BS47" s="27"/>
      <c r="BT47" s="27"/>
      <c r="BU47" s="27"/>
      <c r="BV47" s="27"/>
      <c r="BW47" s="27"/>
      <c r="BX47" s="27"/>
      <c r="BY47" s="27"/>
      <c r="BZ47" s="27"/>
      <c r="CA47" s="27"/>
      <c r="CB47" s="27"/>
      <c r="CC47" s="27"/>
      <c r="CD47" s="27"/>
      <c r="CE47" s="27"/>
      <c r="CF47" s="27"/>
      <c r="CG47" s="27"/>
      <c r="CH47" s="27"/>
      <c r="CI47" s="27"/>
      <c r="CJ47" s="27"/>
      <c r="CK47" s="27"/>
      <c r="CL47" s="27"/>
      <c r="CM47" s="27"/>
      <c r="CN47" s="27"/>
      <c r="CO47" s="27"/>
      <c r="CP47" s="27"/>
      <c r="CQ47" s="27"/>
      <c r="CR47" s="27"/>
      <c r="CS47" s="27"/>
      <c r="CT47" s="27"/>
    </row>
    <row r="48" spans="1:98" s="32" customFormat="1" ht="12.75" customHeight="1">
      <c r="A48" s="27"/>
      <c r="B48" s="38" t="s">
        <v>816</v>
      </c>
      <c r="C48" s="30"/>
      <c r="D48" s="30"/>
      <c r="E48" s="30"/>
      <c r="F48" s="30"/>
      <c r="G48" s="30"/>
      <c r="H48" s="36"/>
      <c r="I48" s="30"/>
      <c r="J48" s="30"/>
      <c r="K48" s="30"/>
      <c r="L48" s="30"/>
      <c r="M48" s="30"/>
      <c r="N48" s="30"/>
      <c r="O48" s="27"/>
      <c r="P48" s="27"/>
      <c r="Q48" s="27"/>
      <c r="R48" s="27"/>
      <c r="S48" s="27"/>
      <c r="T48" s="27"/>
      <c r="U48" s="27"/>
      <c r="V48" s="27"/>
      <c r="W48" s="27"/>
      <c r="X48" s="27"/>
      <c r="Y48" s="27"/>
      <c r="Z48" s="27"/>
      <c r="AA48" s="27"/>
      <c r="AB48" s="27"/>
      <c r="AC48" s="27"/>
      <c r="AD48" s="27"/>
      <c r="AE48" s="27"/>
      <c r="AF48" s="27"/>
      <c r="AG48" s="27"/>
      <c r="AH48" s="27"/>
      <c r="AI48" s="27"/>
      <c r="AJ48" s="27"/>
      <c r="AK48" s="27"/>
      <c r="AL48" s="27"/>
      <c r="AM48" s="27"/>
      <c r="AN48" s="27"/>
      <c r="AO48" s="27"/>
      <c r="AP48" s="27"/>
      <c r="AQ48" s="27"/>
      <c r="AR48" s="27"/>
      <c r="AS48" s="27"/>
      <c r="AT48" s="27"/>
      <c r="AU48" s="27"/>
      <c r="AV48" s="27"/>
      <c r="AW48" s="27"/>
      <c r="AX48" s="27"/>
      <c r="AY48" s="27"/>
      <c r="AZ48" s="27"/>
      <c r="BA48" s="27"/>
      <c r="BB48" s="27"/>
      <c r="BC48" s="27"/>
      <c r="BD48" s="27"/>
      <c r="BE48" s="27"/>
      <c r="BF48" s="27"/>
      <c r="BG48" s="27"/>
      <c r="BH48" s="27"/>
      <c r="BI48" s="27"/>
      <c r="BJ48" s="27"/>
      <c r="BK48" s="27"/>
      <c r="BL48" s="27"/>
      <c r="BM48" s="27"/>
      <c r="BN48" s="27"/>
      <c r="BO48" s="27"/>
      <c r="BP48" s="27"/>
      <c r="BQ48" s="27"/>
      <c r="BR48" s="27"/>
      <c r="BS48" s="27"/>
      <c r="BT48" s="27"/>
      <c r="BU48" s="27"/>
      <c r="BV48" s="27"/>
      <c r="BW48" s="27"/>
      <c r="BX48" s="27"/>
      <c r="BY48" s="27"/>
      <c r="BZ48" s="27"/>
      <c r="CA48" s="27"/>
      <c r="CB48" s="27"/>
      <c r="CC48" s="27"/>
      <c r="CD48" s="27"/>
      <c r="CE48" s="27"/>
      <c r="CF48" s="27"/>
      <c r="CG48" s="27"/>
      <c r="CH48" s="27"/>
      <c r="CI48" s="27"/>
      <c r="CJ48" s="27"/>
      <c r="CK48" s="27"/>
      <c r="CL48" s="27"/>
      <c r="CM48" s="27"/>
      <c r="CN48" s="27"/>
      <c r="CO48" s="27"/>
      <c r="CP48" s="27"/>
      <c r="CQ48" s="27"/>
      <c r="CR48" s="27"/>
      <c r="CS48" s="27"/>
      <c r="CT48" s="27"/>
    </row>
    <row r="49" spans="1:98" s="32" customFormat="1" ht="12.75" customHeight="1">
      <c r="A49" s="27"/>
      <c r="B49" s="38" t="s">
        <v>817</v>
      </c>
      <c r="C49" s="30"/>
      <c r="D49" s="30"/>
      <c r="E49" s="30"/>
      <c r="F49" s="30"/>
      <c r="G49" s="30"/>
      <c r="H49" s="36"/>
      <c r="I49" s="30"/>
      <c r="J49" s="30"/>
      <c r="K49" s="30"/>
      <c r="L49" s="30"/>
      <c r="M49" s="30"/>
      <c r="N49" s="30"/>
      <c r="O49" s="27"/>
      <c r="P49" s="27"/>
      <c r="Q49" s="27"/>
      <c r="R49" s="27"/>
      <c r="S49" s="27"/>
      <c r="T49" s="27"/>
      <c r="U49" s="27"/>
      <c r="V49" s="27"/>
      <c r="W49" s="27"/>
      <c r="X49" s="27"/>
      <c r="Y49" s="27"/>
      <c r="Z49" s="27"/>
      <c r="AA49" s="27"/>
      <c r="AB49" s="27"/>
      <c r="AC49" s="27"/>
      <c r="AD49" s="27"/>
      <c r="AE49" s="27"/>
      <c r="AF49" s="27"/>
      <c r="AG49" s="27"/>
      <c r="AH49" s="27"/>
      <c r="AI49" s="27"/>
      <c r="AJ49" s="27"/>
      <c r="AK49" s="27"/>
      <c r="AL49" s="27"/>
      <c r="AM49" s="27"/>
      <c r="AN49" s="27"/>
      <c r="AO49" s="27"/>
      <c r="AP49" s="27"/>
      <c r="AQ49" s="27"/>
      <c r="AR49" s="27"/>
      <c r="AS49" s="27"/>
      <c r="AT49" s="27"/>
      <c r="AU49" s="27"/>
      <c r="AV49" s="27"/>
      <c r="AW49" s="27"/>
      <c r="AX49" s="27"/>
      <c r="AY49" s="27"/>
      <c r="AZ49" s="27"/>
      <c r="BA49" s="27"/>
      <c r="BB49" s="27"/>
      <c r="BC49" s="27"/>
      <c r="BD49" s="27"/>
      <c r="BE49" s="27"/>
      <c r="BF49" s="27"/>
      <c r="BG49" s="27"/>
      <c r="BH49" s="27"/>
      <c r="BI49" s="27"/>
      <c r="BJ49" s="27"/>
      <c r="BK49" s="27"/>
      <c r="BL49" s="27"/>
      <c r="BM49" s="27"/>
      <c r="BN49" s="27"/>
      <c r="BO49" s="27"/>
      <c r="BP49" s="27"/>
      <c r="BQ49" s="27"/>
      <c r="BR49" s="27"/>
      <c r="BS49" s="27"/>
      <c r="BT49" s="27"/>
      <c r="BU49" s="27"/>
      <c r="BV49" s="27"/>
      <c r="BW49" s="27"/>
      <c r="BX49" s="27"/>
      <c r="BY49" s="27"/>
      <c r="BZ49" s="27"/>
      <c r="CA49" s="27"/>
      <c r="CB49" s="27"/>
      <c r="CC49" s="27"/>
      <c r="CD49" s="27"/>
      <c r="CE49" s="27"/>
      <c r="CF49" s="27"/>
      <c r="CG49" s="27"/>
      <c r="CH49" s="27"/>
      <c r="CI49" s="27"/>
      <c r="CJ49" s="27"/>
      <c r="CK49" s="27"/>
      <c r="CL49" s="27"/>
      <c r="CM49" s="27"/>
      <c r="CN49" s="27"/>
      <c r="CO49" s="27"/>
      <c r="CP49" s="27"/>
      <c r="CQ49" s="27"/>
      <c r="CR49" s="27"/>
      <c r="CS49" s="27"/>
      <c r="CT49" s="27"/>
    </row>
    <row r="50" spans="1:98" s="32" customFormat="1">
      <c r="A50" s="27"/>
      <c r="B50" s="38" t="s">
        <v>818</v>
      </c>
      <c r="C50" s="30"/>
      <c r="D50" s="30"/>
      <c r="E50" s="30"/>
      <c r="F50" s="30"/>
      <c r="G50" s="30"/>
      <c r="H50" s="36"/>
      <c r="I50" s="30"/>
      <c r="J50" s="30"/>
      <c r="K50" s="30"/>
      <c r="L50" s="30"/>
      <c r="M50" s="30"/>
      <c r="N50" s="30"/>
      <c r="O50" s="27"/>
      <c r="P50" s="27"/>
      <c r="Q50" s="27"/>
      <c r="R50" s="27"/>
      <c r="S50" s="27"/>
      <c r="T50" s="27"/>
      <c r="U50" s="27"/>
      <c r="V50" s="27"/>
      <c r="W50" s="27"/>
      <c r="X50" s="27"/>
      <c r="Y50" s="27"/>
      <c r="Z50" s="27"/>
      <c r="AA50" s="27"/>
      <c r="AB50" s="27"/>
      <c r="AC50" s="27"/>
      <c r="AD50" s="27"/>
      <c r="AE50" s="27"/>
      <c r="AF50" s="27"/>
      <c r="AG50" s="27"/>
      <c r="AH50" s="27"/>
      <c r="AI50" s="27"/>
      <c r="AJ50" s="27"/>
      <c r="AK50" s="27"/>
      <c r="AL50" s="27"/>
      <c r="AM50" s="27"/>
      <c r="AN50" s="27"/>
      <c r="AO50" s="27"/>
      <c r="AP50" s="27"/>
      <c r="AQ50" s="27"/>
      <c r="AR50" s="27"/>
      <c r="AS50" s="27"/>
      <c r="AT50" s="27"/>
      <c r="AU50" s="27"/>
      <c r="AV50" s="27"/>
      <c r="AW50" s="27"/>
      <c r="AX50" s="27"/>
      <c r="AY50" s="27"/>
      <c r="AZ50" s="27"/>
      <c r="BA50" s="27"/>
      <c r="BB50" s="27"/>
      <c r="BC50" s="27"/>
      <c r="BD50" s="27"/>
      <c r="BE50" s="27"/>
      <c r="BF50" s="27"/>
      <c r="BG50" s="27"/>
      <c r="BH50" s="27"/>
      <c r="BI50" s="27"/>
      <c r="BJ50" s="27"/>
      <c r="BK50" s="27"/>
      <c r="BL50" s="27"/>
      <c r="BM50" s="27"/>
      <c r="BN50" s="27"/>
      <c r="BO50" s="27"/>
      <c r="BP50" s="27"/>
      <c r="BQ50" s="27"/>
      <c r="BR50" s="27"/>
      <c r="BS50" s="27"/>
      <c r="BT50" s="27"/>
      <c r="BU50" s="27"/>
      <c r="BV50" s="27"/>
      <c r="BW50" s="27"/>
      <c r="BX50" s="27"/>
      <c r="BY50" s="27"/>
      <c r="BZ50" s="27"/>
      <c r="CA50" s="27"/>
      <c r="CB50" s="27"/>
      <c r="CC50" s="27"/>
      <c r="CD50" s="27"/>
      <c r="CE50" s="27"/>
      <c r="CF50" s="27"/>
      <c r="CG50" s="27"/>
      <c r="CH50" s="27"/>
      <c r="CI50" s="27"/>
      <c r="CJ50" s="27"/>
      <c r="CK50" s="27"/>
      <c r="CL50" s="27"/>
      <c r="CM50" s="27"/>
      <c r="CN50" s="27"/>
      <c r="CO50" s="27"/>
      <c r="CP50" s="27"/>
      <c r="CQ50" s="27"/>
      <c r="CR50" s="27"/>
      <c r="CS50" s="27"/>
      <c r="CT50" s="27"/>
    </row>
    <row r="51" spans="1:98" s="32" customFormat="1">
      <c r="A51" s="27"/>
      <c r="B51" s="33" t="s">
        <v>36</v>
      </c>
      <c r="C51" s="30"/>
      <c r="D51" s="30"/>
      <c r="E51" s="30"/>
      <c r="F51" s="30"/>
      <c r="G51" s="30"/>
      <c r="H51" s="36"/>
      <c r="I51" s="30"/>
      <c r="J51" s="30"/>
      <c r="K51" s="30"/>
      <c r="L51" s="30"/>
      <c r="M51" s="30"/>
      <c r="N51" s="30"/>
      <c r="O51" s="27"/>
      <c r="P51" s="27"/>
      <c r="Q51" s="27"/>
      <c r="R51" s="27"/>
      <c r="S51" s="27"/>
      <c r="T51" s="27"/>
      <c r="U51" s="27"/>
      <c r="V51" s="27"/>
      <c r="W51" s="27"/>
      <c r="X51" s="27"/>
      <c r="Y51" s="27"/>
      <c r="Z51" s="27"/>
      <c r="AA51" s="27"/>
      <c r="AB51" s="27"/>
      <c r="AC51" s="27"/>
      <c r="AD51" s="27"/>
      <c r="AE51" s="27"/>
      <c r="AF51" s="27"/>
      <c r="AG51" s="27"/>
      <c r="AH51" s="27"/>
      <c r="AI51" s="27"/>
      <c r="AJ51" s="27"/>
      <c r="AK51" s="27"/>
      <c r="AL51" s="27"/>
      <c r="AM51" s="27"/>
      <c r="AN51" s="27"/>
      <c r="AO51" s="27"/>
      <c r="AP51" s="27"/>
      <c r="AQ51" s="27"/>
      <c r="AR51" s="27"/>
      <c r="AS51" s="27"/>
      <c r="AT51" s="27"/>
      <c r="AU51" s="27"/>
      <c r="AV51" s="27"/>
      <c r="AW51" s="27"/>
      <c r="AX51" s="27"/>
      <c r="AY51" s="27"/>
      <c r="AZ51" s="27"/>
      <c r="BA51" s="27"/>
      <c r="BB51" s="27"/>
      <c r="BC51" s="27"/>
      <c r="BD51" s="27"/>
      <c r="BE51" s="27"/>
      <c r="BF51" s="27"/>
      <c r="BG51" s="27"/>
      <c r="BH51" s="27"/>
      <c r="BI51" s="27"/>
      <c r="BJ51" s="27"/>
      <c r="BK51" s="27"/>
      <c r="BL51" s="27"/>
      <c r="BM51" s="27"/>
      <c r="BN51" s="27"/>
      <c r="BO51" s="27"/>
      <c r="BP51" s="27"/>
      <c r="BQ51" s="27"/>
      <c r="BR51" s="27"/>
      <c r="BS51" s="27"/>
      <c r="BT51" s="27"/>
      <c r="BU51" s="27"/>
      <c r="BV51" s="27"/>
      <c r="BW51" s="27"/>
      <c r="BX51" s="27"/>
      <c r="BY51" s="27"/>
      <c r="BZ51" s="27"/>
      <c r="CA51" s="27"/>
      <c r="CB51" s="27"/>
      <c r="CC51" s="27"/>
      <c r="CD51" s="27"/>
      <c r="CE51" s="27"/>
      <c r="CF51" s="27"/>
      <c r="CG51" s="27"/>
      <c r="CH51" s="27"/>
      <c r="CI51" s="27"/>
      <c r="CJ51" s="27"/>
      <c r="CK51" s="27"/>
      <c r="CL51" s="27"/>
      <c r="CM51" s="27"/>
      <c r="CN51" s="27"/>
      <c r="CO51" s="27"/>
      <c r="CP51" s="27"/>
      <c r="CQ51" s="27"/>
      <c r="CR51" s="27"/>
      <c r="CS51" s="27"/>
      <c r="CT51" s="27"/>
    </row>
    <row r="52" spans="1:98" s="32" customFormat="1" ht="12.75" customHeight="1">
      <c r="A52" s="27"/>
      <c r="B52" s="33" t="s">
        <v>819</v>
      </c>
      <c r="C52" s="30"/>
      <c r="D52" s="30"/>
      <c r="E52" s="30"/>
      <c r="F52" s="30"/>
      <c r="G52" s="30"/>
      <c r="H52" s="36"/>
      <c r="I52" s="30"/>
      <c r="J52" s="30"/>
      <c r="K52" s="30"/>
      <c r="L52" s="30"/>
      <c r="M52" s="30"/>
      <c r="N52" s="30"/>
      <c r="O52" s="27"/>
      <c r="P52" s="27"/>
      <c r="Q52" s="27"/>
      <c r="R52" s="27"/>
      <c r="S52" s="27"/>
      <c r="T52" s="27"/>
      <c r="U52" s="27"/>
      <c r="V52" s="27"/>
      <c r="W52" s="27"/>
      <c r="X52" s="27"/>
      <c r="Y52" s="27"/>
      <c r="Z52" s="27"/>
      <c r="AA52" s="27"/>
      <c r="AB52" s="27"/>
      <c r="AC52" s="27"/>
      <c r="AD52" s="27"/>
      <c r="AE52" s="27"/>
      <c r="AF52" s="27"/>
      <c r="AG52" s="27"/>
      <c r="AH52" s="27"/>
      <c r="AI52" s="27"/>
      <c r="AJ52" s="27"/>
      <c r="AK52" s="27"/>
      <c r="AL52" s="27"/>
      <c r="AM52" s="27"/>
      <c r="AN52" s="27"/>
      <c r="AO52" s="27"/>
      <c r="AP52" s="27"/>
      <c r="AQ52" s="27"/>
      <c r="AR52" s="27"/>
      <c r="AS52" s="27"/>
      <c r="AT52" s="27"/>
      <c r="AU52" s="27"/>
      <c r="AV52" s="27"/>
      <c r="AW52" s="27"/>
      <c r="AX52" s="27"/>
      <c r="AY52" s="27"/>
      <c r="AZ52" s="27"/>
      <c r="BA52" s="27"/>
      <c r="BB52" s="27"/>
      <c r="BC52" s="27"/>
      <c r="BD52" s="27"/>
      <c r="BE52" s="27"/>
      <c r="BF52" s="27"/>
      <c r="BG52" s="27"/>
      <c r="BH52" s="27"/>
      <c r="BI52" s="27"/>
      <c r="BJ52" s="27"/>
      <c r="BK52" s="27"/>
      <c r="BL52" s="27"/>
      <c r="BM52" s="27"/>
      <c r="BN52" s="27"/>
      <c r="BO52" s="27"/>
      <c r="BP52" s="27"/>
      <c r="BQ52" s="27"/>
      <c r="BR52" s="27"/>
      <c r="BS52" s="27"/>
      <c r="BT52" s="27"/>
      <c r="BU52" s="27"/>
      <c r="BV52" s="27"/>
      <c r="BW52" s="27"/>
      <c r="BX52" s="27"/>
      <c r="BY52" s="27"/>
      <c r="BZ52" s="27"/>
      <c r="CA52" s="27"/>
      <c r="CB52" s="27"/>
      <c r="CC52" s="27"/>
      <c r="CD52" s="27"/>
      <c r="CE52" s="27"/>
      <c r="CF52" s="27"/>
      <c r="CG52" s="27"/>
      <c r="CH52" s="27"/>
      <c r="CI52" s="27"/>
      <c r="CJ52" s="27"/>
      <c r="CK52" s="27"/>
      <c r="CL52" s="27"/>
      <c r="CM52" s="27"/>
      <c r="CN52" s="27"/>
      <c r="CO52" s="27"/>
      <c r="CP52" s="27"/>
      <c r="CQ52" s="27"/>
      <c r="CR52" s="27"/>
      <c r="CS52" s="27"/>
      <c r="CT52" s="27"/>
    </row>
    <row r="53" spans="1:98" s="32" customFormat="1">
      <c r="A53" s="27"/>
      <c r="B53" s="33" t="s">
        <v>41</v>
      </c>
      <c r="C53" s="30"/>
      <c r="D53" s="30"/>
      <c r="E53" s="30"/>
      <c r="F53" s="30"/>
      <c r="G53" s="30"/>
      <c r="H53" s="36"/>
      <c r="I53" s="30"/>
      <c r="J53" s="30"/>
      <c r="K53" s="30"/>
      <c r="L53" s="30"/>
      <c r="M53" s="30"/>
      <c r="N53" s="30"/>
      <c r="O53" s="27"/>
      <c r="P53" s="27"/>
      <c r="Q53" s="27"/>
      <c r="R53" s="27"/>
      <c r="S53" s="27"/>
      <c r="T53" s="27"/>
      <c r="U53" s="27"/>
      <c r="V53" s="27"/>
      <c r="W53" s="27"/>
      <c r="X53" s="27"/>
      <c r="Y53" s="27"/>
      <c r="Z53" s="27"/>
      <c r="AA53" s="27"/>
      <c r="AB53" s="27"/>
      <c r="AC53" s="27"/>
      <c r="AD53" s="27"/>
      <c r="AE53" s="27"/>
      <c r="AF53" s="27"/>
      <c r="AG53" s="27"/>
      <c r="AH53" s="27"/>
      <c r="AI53" s="27"/>
      <c r="AJ53" s="27"/>
      <c r="AK53" s="27"/>
      <c r="AL53" s="27"/>
      <c r="AM53" s="27"/>
      <c r="AN53" s="27"/>
      <c r="AO53" s="27"/>
      <c r="AP53" s="27"/>
      <c r="AQ53" s="27"/>
      <c r="AR53" s="27"/>
      <c r="AS53" s="27"/>
      <c r="AT53" s="27"/>
      <c r="AU53" s="27"/>
      <c r="AV53" s="27"/>
      <c r="AW53" s="27"/>
      <c r="AX53" s="27"/>
      <c r="AY53" s="27"/>
      <c r="AZ53" s="27"/>
      <c r="BA53" s="27"/>
      <c r="BB53" s="27"/>
      <c r="BC53" s="27"/>
      <c r="BD53" s="27"/>
      <c r="BE53" s="27"/>
      <c r="BF53" s="27"/>
      <c r="BG53" s="27"/>
      <c r="BH53" s="27"/>
      <c r="BI53" s="27"/>
      <c r="BJ53" s="27"/>
      <c r="BK53" s="27"/>
      <c r="BL53" s="27"/>
      <c r="BM53" s="27"/>
      <c r="BN53" s="27"/>
      <c r="BO53" s="27"/>
      <c r="BP53" s="27"/>
      <c r="BQ53" s="27"/>
      <c r="BR53" s="27"/>
      <c r="BS53" s="27"/>
      <c r="BT53" s="27"/>
      <c r="BU53" s="27"/>
      <c r="BV53" s="27"/>
      <c r="BW53" s="27"/>
      <c r="BX53" s="27"/>
      <c r="BY53" s="27"/>
      <c r="BZ53" s="27"/>
      <c r="CA53" s="27"/>
      <c r="CB53" s="27"/>
      <c r="CC53" s="27"/>
      <c r="CD53" s="27"/>
      <c r="CE53" s="27"/>
      <c r="CF53" s="27"/>
      <c r="CG53" s="27"/>
      <c r="CH53" s="27"/>
      <c r="CI53" s="27"/>
      <c r="CJ53" s="27"/>
      <c r="CK53" s="27"/>
      <c r="CL53" s="27"/>
      <c r="CM53" s="27"/>
      <c r="CN53" s="27"/>
      <c r="CO53" s="27"/>
      <c r="CP53" s="27"/>
      <c r="CQ53" s="27"/>
      <c r="CR53" s="27"/>
      <c r="CS53" s="27"/>
      <c r="CT53" s="27"/>
    </row>
    <row r="54" spans="1:98" s="32" customFormat="1">
      <c r="A54" s="27"/>
      <c r="B54" s="33" t="s">
        <v>820</v>
      </c>
      <c r="C54" s="30"/>
      <c r="D54" s="30"/>
      <c r="E54" s="30"/>
      <c r="F54" s="30"/>
      <c r="G54" s="30"/>
      <c r="H54" s="36"/>
      <c r="I54" s="30"/>
      <c r="J54" s="30"/>
      <c r="K54" s="30"/>
      <c r="L54" s="30"/>
      <c r="M54" s="30"/>
      <c r="N54" s="30"/>
      <c r="O54" s="27"/>
      <c r="P54" s="27"/>
      <c r="Q54" s="27"/>
      <c r="R54" s="27"/>
      <c r="S54" s="27"/>
      <c r="T54" s="27"/>
      <c r="U54" s="27"/>
      <c r="V54" s="27"/>
      <c r="W54" s="27"/>
      <c r="X54" s="27"/>
      <c r="Y54" s="27"/>
      <c r="Z54" s="27"/>
      <c r="AA54" s="27"/>
      <c r="AB54" s="27"/>
      <c r="AC54" s="27"/>
      <c r="AD54" s="27"/>
      <c r="AE54" s="27"/>
      <c r="AF54" s="27"/>
      <c r="AG54" s="27"/>
      <c r="AH54" s="27"/>
      <c r="AI54" s="27"/>
      <c r="AJ54" s="27"/>
      <c r="AK54" s="27"/>
      <c r="AL54" s="27"/>
      <c r="AM54" s="27"/>
      <c r="AN54" s="27"/>
      <c r="AO54" s="27"/>
      <c r="AP54" s="27"/>
      <c r="AQ54" s="27"/>
      <c r="AR54" s="27"/>
      <c r="AS54" s="27"/>
      <c r="AT54" s="27"/>
      <c r="AU54" s="27"/>
      <c r="AV54" s="27"/>
      <c r="AW54" s="27"/>
      <c r="AX54" s="27"/>
      <c r="AY54" s="27"/>
      <c r="AZ54" s="27"/>
      <c r="BA54" s="27"/>
      <c r="BB54" s="27"/>
      <c r="BC54" s="27"/>
      <c r="BD54" s="27"/>
      <c r="BE54" s="27"/>
      <c r="BF54" s="27"/>
      <c r="BG54" s="27"/>
      <c r="BH54" s="27"/>
      <c r="BI54" s="27"/>
      <c r="BJ54" s="27"/>
      <c r="BK54" s="27"/>
      <c r="BL54" s="27"/>
      <c r="BM54" s="27"/>
      <c r="BN54" s="27"/>
      <c r="BO54" s="27"/>
      <c r="BP54" s="27"/>
      <c r="BQ54" s="27"/>
      <c r="BR54" s="27"/>
      <c r="BS54" s="27"/>
      <c r="BT54" s="27"/>
      <c r="BU54" s="27"/>
      <c r="BV54" s="27"/>
      <c r="BW54" s="27"/>
      <c r="BX54" s="27"/>
      <c r="BY54" s="27"/>
      <c r="BZ54" s="27"/>
      <c r="CA54" s="27"/>
      <c r="CB54" s="27"/>
      <c r="CC54" s="27"/>
      <c r="CD54" s="27"/>
      <c r="CE54" s="27"/>
      <c r="CF54" s="27"/>
      <c r="CG54" s="27"/>
      <c r="CH54" s="27"/>
      <c r="CI54" s="27"/>
      <c r="CJ54" s="27"/>
      <c r="CK54" s="27"/>
      <c r="CL54" s="27"/>
      <c r="CM54" s="27"/>
      <c r="CN54" s="27"/>
      <c r="CO54" s="27"/>
      <c r="CP54" s="27"/>
      <c r="CQ54" s="27"/>
      <c r="CR54" s="27"/>
      <c r="CS54" s="27"/>
      <c r="CT54" s="27"/>
    </row>
    <row r="55" spans="1:98" s="32" customFormat="1" ht="12.75" customHeight="1">
      <c r="A55" s="27"/>
      <c r="B55" s="33" t="s">
        <v>821</v>
      </c>
      <c r="C55" s="30"/>
      <c r="D55" s="30"/>
      <c r="E55" s="30"/>
      <c r="F55" s="30"/>
      <c r="G55" s="30"/>
      <c r="H55" s="36"/>
      <c r="I55" s="30"/>
      <c r="J55" s="30"/>
      <c r="K55" s="30"/>
      <c r="L55" s="30"/>
      <c r="M55" s="30"/>
      <c r="N55" s="30"/>
      <c r="O55" s="27"/>
      <c r="P55" s="27"/>
      <c r="Q55" s="27"/>
      <c r="R55" s="27"/>
      <c r="S55" s="27"/>
      <c r="T55" s="27"/>
      <c r="U55" s="27"/>
      <c r="V55" s="27"/>
      <c r="W55" s="27"/>
      <c r="X55" s="27"/>
      <c r="Y55" s="27"/>
      <c r="Z55" s="27"/>
      <c r="AA55" s="27"/>
      <c r="AB55" s="27"/>
      <c r="AC55" s="27"/>
      <c r="AD55" s="27"/>
      <c r="AE55" s="27"/>
      <c r="AF55" s="27"/>
      <c r="AG55" s="27"/>
      <c r="AH55" s="27"/>
      <c r="AI55" s="27"/>
      <c r="AJ55" s="27"/>
      <c r="AK55" s="27"/>
      <c r="AL55" s="27"/>
      <c r="AM55" s="27"/>
      <c r="AN55" s="27"/>
      <c r="AO55" s="27"/>
      <c r="AP55" s="27"/>
      <c r="AQ55" s="27"/>
      <c r="AR55" s="27"/>
      <c r="AS55" s="27"/>
      <c r="AT55" s="27"/>
      <c r="AU55" s="27"/>
      <c r="AV55" s="27"/>
      <c r="AW55" s="27"/>
      <c r="AX55" s="27"/>
      <c r="AY55" s="27"/>
      <c r="AZ55" s="27"/>
      <c r="BA55" s="27"/>
      <c r="BB55" s="27"/>
      <c r="BC55" s="27"/>
      <c r="BD55" s="27"/>
      <c r="BE55" s="27"/>
      <c r="BF55" s="27"/>
      <c r="BG55" s="27"/>
      <c r="BH55" s="27"/>
      <c r="BI55" s="27"/>
      <c r="BJ55" s="27"/>
      <c r="BK55" s="27"/>
      <c r="BL55" s="27"/>
      <c r="BM55" s="27"/>
      <c r="BN55" s="27"/>
      <c r="BO55" s="27"/>
      <c r="BP55" s="27"/>
      <c r="BQ55" s="27"/>
      <c r="BR55" s="27"/>
      <c r="BS55" s="27"/>
      <c r="BT55" s="27"/>
      <c r="BU55" s="27"/>
      <c r="BV55" s="27"/>
      <c r="BW55" s="27"/>
      <c r="BX55" s="27"/>
      <c r="BY55" s="27"/>
      <c r="BZ55" s="27"/>
      <c r="CA55" s="27"/>
      <c r="CB55" s="27"/>
      <c r="CC55" s="27"/>
      <c r="CD55" s="27"/>
      <c r="CE55" s="27"/>
      <c r="CF55" s="27"/>
      <c r="CG55" s="27"/>
      <c r="CH55" s="27"/>
      <c r="CI55" s="27"/>
      <c r="CJ55" s="27"/>
      <c r="CK55" s="27"/>
      <c r="CL55" s="27"/>
      <c r="CM55" s="27"/>
      <c r="CN55" s="27"/>
      <c r="CO55" s="27"/>
      <c r="CP55" s="27"/>
      <c r="CQ55" s="27"/>
      <c r="CR55" s="27"/>
      <c r="CS55" s="27"/>
      <c r="CT55" s="27"/>
    </row>
    <row r="56" spans="1:98" s="32" customFormat="1">
      <c r="A56" s="27"/>
      <c r="B56" s="33" t="s">
        <v>261</v>
      </c>
      <c r="C56" s="30"/>
      <c r="D56" s="30"/>
      <c r="E56" s="30"/>
      <c r="F56" s="30"/>
      <c r="G56" s="30"/>
      <c r="H56" s="36"/>
      <c r="I56" s="30"/>
      <c r="J56" s="30"/>
      <c r="K56" s="30"/>
      <c r="L56" s="30"/>
      <c r="M56" s="30"/>
      <c r="N56" s="30"/>
      <c r="O56" s="27"/>
      <c r="P56" s="27"/>
      <c r="Q56" s="27"/>
      <c r="R56" s="27"/>
      <c r="S56" s="27"/>
      <c r="T56" s="27"/>
      <c r="U56" s="27"/>
      <c r="V56" s="27"/>
      <c r="W56" s="27"/>
      <c r="X56" s="27"/>
      <c r="Y56" s="27"/>
      <c r="Z56" s="27"/>
      <c r="AA56" s="27"/>
      <c r="AB56" s="27"/>
      <c r="AC56" s="27"/>
      <c r="AD56" s="27"/>
      <c r="AE56" s="27"/>
      <c r="AF56" s="27"/>
      <c r="AG56" s="27"/>
      <c r="AH56" s="27"/>
      <c r="AI56" s="27"/>
      <c r="AJ56" s="27"/>
      <c r="AK56" s="27"/>
      <c r="AL56" s="27"/>
      <c r="AM56" s="27"/>
      <c r="AN56" s="27"/>
      <c r="AO56" s="27"/>
      <c r="AP56" s="27"/>
      <c r="AQ56" s="27"/>
      <c r="AR56" s="27"/>
      <c r="AS56" s="27"/>
      <c r="AT56" s="27"/>
      <c r="AU56" s="27"/>
      <c r="AV56" s="27"/>
      <c r="AW56" s="27"/>
      <c r="AX56" s="27"/>
      <c r="AY56" s="27"/>
      <c r="AZ56" s="27"/>
      <c r="BA56" s="27"/>
      <c r="BB56" s="27"/>
      <c r="BC56" s="27"/>
      <c r="BD56" s="27"/>
      <c r="BE56" s="27"/>
      <c r="BF56" s="27"/>
      <c r="BG56" s="27"/>
      <c r="BH56" s="27"/>
      <c r="BI56" s="27"/>
      <c r="BJ56" s="27"/>
      <c r="BK56" s="27"/>
      <c r="BL56" s="27"/>
      <c r="BM56" s="27"/>
      <c r="BN56" s="27"/>
      <c r="BO56" s="27"/>
      <c r="BP56" s="27"/>
      <c r="BQ56" s="27"/>
      <c r="BR56" s="27"/>
      <c r="BS56" s="27"/>
      <c r="BT56" s="27"/>
      <c r="BU56" s="27"/>
      <c r="BV56" s="27"/>
      <c r="BW56" s="27"/>
      <c r="BX56" s="27"/>
      <c r="BY56" s="27"/>
      <c r="BZ56" s="27"/>
      <c r="CA56" s="27"/>
      <c r="CB56" s="27"/>
      <c r="CC56" s="27"/>
      <c r="CD56" s="27"/>
      <c r="CE56" s="27"/>
      <c r="CF56" s="27"/>
      <c r="CG56" s="27"/>
      <c r="CH56" s="27"/>
      <c r="CI56" s="27"/>
      <c r="CJ56" s="27"/>
      <c r="CK56" s="27"/>
      <c r="CL56" s="27"/>
      <c r="CM56" s="27"/>
      <c r="CN56" s="27"/>
      <c r="CO56" s="27"/>
      <c r="CP56" s="27"/>
      <c r="CQ56" s="27"/>
      <c r="CR56" s="27"/>
      <c r="CS56" s="27"/>
      <c r="CT56" s="27"/>
    </row>
    <row r="57" spans="1:98" s="32" customFormat="1">
      <c r="A57" s="27"/>
      <c r="B57" s="33" t="s">
        <v>263</v>
      </c>
      <c r="C57" s="30"/>
      <c r="D57" s="30"/>
      <c r="E57" s="30"/>
      <c r="F57" s="30"/>
      <c r="G57" s="30"/>
      <c r="H57" s="36"/>
      <c r="I57" s="30"/>
      <c r="J57" s="30"/>
      <c r="K57" s="30"/>
      <c r="L57" s="30"/>
      <c r="M57" s="30"/>
      <c r="N57" s="30"/>
      <c r="O57" s="27"/>
      <c r="P57" s="27"/>
      <c r="Q57" s="27"/>
      <c r="R57" s="27"/>
      <c r="S57" s="27"/>
      <c r="T57" s="27"/>
      <c r="U57" s="27"/>
      <c r="V57" s="27"/>
      <c r="W57" s="27"/>
      <c r="X57" s="27"/>
      <c r="Y57" s="27"/>
      <c r="Z57" s="27"/>
      <c r="AA57" s="27"/>
      <c r="AB57" s="27"/>
      <c r="AC57" s="27"/>
      <c r="AD57" s="27"/>
      <c r="AE57" s="27"/>
      <c r="AF57" s="27"/>
      <c r="AG57" s="27"/>
      <c r="AH57" s="27"/>
      <c r="AI57" s="27"/>
      <c r="AJ57" s="27"/>
      <c r="AK57" s="27"/>
      <c r="AL57" s="27"/>
      <c r="AM57" s="27"/>
      <c r="AN57" s="27"/>
      <c r="AO57" s="27"/>
      <c r="AP57" s="27"/>
      <c r="AQ57" s="27"/>
      <c r="AR57" s="27"/>
      <c r="AS57" s="27"/>
      <c r="AT57" s="27"/>
      <c r="AU57" s="27"/>
      <c r="AV57" s="27"/>
      <c r="AW57" s="27"/>
      <c r="AX57" s="27"/>
      <c r="AY57" s="27"/>
      <c r="AZ57" s="27"/>
      <c r="BA57" s="27"/>
      <c r="BB57" s="27"/>
      <c r="BC57" s="27"/>
      <c r="BD57" s="27"/>
      <c r="BE57" s="27"/>
      <c r="BF57" s="27"/>
      <c r="BG57" s="27"/>
      <c r="BH57" s="27"/>
      <c r="BI57" s="27"/>
      <c r="BJ57" s="27"/>
      <c r="BK57" s="27"/>
      <c r="BL57" s="27"/>
      <c r="BM57" s="27"/>
      <c r="BN57" s="27"/>
      <c r="BO57" s="27"/>
      <c r="BP57" s="27"/>
      <c r="BQ57" s="27"/>
      <c r="BR57" s="27"/>
      <c r="BS57" s="27"/>
      <c r="BT57" s="27"/>
      <c r="BU57" s="27"/>
      <c r="BV57" s="27"/>
      <c r="BW57" s="27"/>
      <c r="BX57" s="27"/>
      <c r="BY57" s="27"/>
      <c r="BZ57" s="27"/>
      <c r="CA57" s="27"/>
      <c r="CB57" s="27"/>
      <c r="CC57" s="27"/>
      <c r="CD57" s="27"/>
      <c r="CE57" s="27"/>
      <c r="CF57" s="27"/>
      <c r="CG57" s="27"/>
      <c r="CH57" s="27"/>
      <c r="CI57" s="27"/>
      <c r="CJ57" s="27"/>
      <c r="CK57" s="27"/>
      <c r="CL57" s="27"/>
      <c r="CM57" s="27"/>
      <c r="CN57" s="27"/>
      <c r="CO57" s="27"/>
      <c r="CP57" s="27"/>
      <c r="CQ57" s="27"/>
      <c r="CR57" s="27"/>
      <c r="CS57" s="27"/>
      <c r="CT57" s="27"/>
    </row>
    <row r="58" spans="1:98" s="32" customFormat="1" ht="12.75" customHeight="1">
      <c r="A58" s="27"/>
      <c r="B58" s="33" t="s">
        <v>822</v>
      </c>
      <c r="C58" s="30"/>
      <c r="D58" s="30"/>
      <c r="E58" s="30"/>
      <c r="F58" s="30"/>
      <c r="G58" s="30"/>
      <c r="H58" s="36"/>
      <c r="I58" s="30"/>
      <c r="J58" s="30"/>
      <c r="K58" s="30"/>
      <c r="L58" s="30"/>
      <c r="M58" s="30"/>
      <c r="N58" s="30"/>
      <c r="O58" s="27"/>
      <c r="P58" s="27"/>
      <c r="Q58" s="27"/>
      <c r="R58" s="27"/>
      <c r="S58" s="27"/>
      <c r="T58" s="27"/>
      <c r="U58" s="27"/>
      <c r="V58" s="27"/>
      <c r="W58" s="27"/>
      <c r="X58" s="27"/>
      <c r="Y58" s="27"/>
      <c r="Z58" s="27"/>
      <c r="AA58" s="27"/>
      <c r="AB58" s="27"/>
      <c r="AC58" s="27"/>
      <c r="AD58" s="27"/>
      <c r="AE58" s="27"/>
      <c r="AF58" s="27"/>
      <c r="AG58" s="27"/>
      <c r="AH58" s="27"/>
      <c r="AI58" s="27"/>
      <c r="AJ58" s="27"/>
      <c r="AK58" s="27"/>
      <c r="AL58" s="27"/>
      <c r="AM58" s="27"/>
      <c r="AN58" s="27"/>
      <c r="AO58" s="27"/>
      <c r="AP58" s="27"/>
      <c r="AQ58" s="27"/>
      <c r="AR58" s="27"/>
      <c r="AS58" s="27"/>
      <c r="AT58" s="27"/>
      <c r="AU58" s="27"/>
      <c r="AV58" s="27"/>
      <c r="AW58" s="27"/>
      <c r="AX58" s="27"/>
      <c r="AY58" s="27"/>
      <c r="AZ58" s="27"/>
      <c r="BA58" s="27"/>
      <c r="BB58" s="27"/>
      <c r="BC58" s="27"/>
      <c r="BD58" s="27"/>
      <c r="BE58" s="27"/>
      <c r="BF58" s="27"/>
      <c r="BG58" s="27"/>
      <c r="BH58" s="27"/>
      <c r="BI58" s="27"/>
      <c r="BJ58" s="27"/>
      <c r="BK58" s="27"/>
      <c r="BL58" s="27"/>
      <c r="BM58" s="27"/>
      <c r="BN58" s="27"/>
      <c r="BO58" s="27"/>
      <c r="BP58" s="27"/>
      <c r="BQ58" s="27"/>
      <c r="BR58" s="27"/>
      <c r="BS58" s="27"/>
      <c r="BT58" s="27"/>
      <c r="BU58" s="27"/>
      <c r="BV58" s="27"/>
      <c r="BW58" s="27"/>
      <c r="BX58" s="27"/>
      <c r="BY58" s="27"/>
      <c r="BZ58" s="27"/>
      <c r="CA58" s="27"/>
      <c r="CB58" s="27"/>
      <c r="CC58" s="27"/>
      <c r="CD58" s="27"/>
      <c r="CE58" s="27"/>
      <c r="CF58" s="27"/>
      <c r="CG58" s="27"/>
      <c r="CH58" s="27"/>
      <c r="CI58" s="27"/>
      <c r="CJ58" s="27"/>
      <c r="CK58" s="27"/>
      <c r="CL58" s="27"/>
      <c r="CM58" s="27"/>
      <c r="CN58" s="27"/>
      <c r="CO58" s="27"/>
      <c r="CP58" s="27"/>
      <c r="CQ58" s="27"/>
      <c r="CR58" s="27"/>
      <c r="CS58" s="27"/>
      <c r="CT58" s="27"/>
    </row>
    <row r="59" spans="1:98" s="32" customFormat="1">
      <c r="A59" s="27"/>
      <c r="B59" s="33" t="s">
        <v>823</v>
      </c>
      <c r="C59" s="30"/>
      <c r="D59" s="30"/>
      <c r="E59" s="30"/>
      <c r="F59" s="30"/>
      <c r="G59" s="30"/>
      <c r="H59" s="36"/>
      <c r="I59" s="30"/>
      <c r="J59" s="30"/>
      <c r="K59" s="30"/>
      <c r="L59" s="30"/>
      <c r="M59" s="30"/>
      <c r="N59" s="30"/>
      <c r="O59" s="27"/>
      <c r="P59" s="27"/>
      <c r="Q59" s="27"/>
      <c r="R59" s="27"/>
      <c r="S59" s="27"/>
      <c r="T59" s="27"/>
      <c r="U59" s="27"/>
      <c r="V59" s="27"/>
      <c r="W59" s="27"/>
      <c r="X59" s="27"/>
      <c r="Y59" s="27"/>
      <c r="Z59" s="27"/>
      <c r="AA59" s="27"/>
      <c r="AB59" s="27"/>
      <c r="AC59" s="27"/>
      <c r="AD59" s="27"/>
      <c r="AE59" s="27"/>
      <c r="AF59" s="27"/>
      <c r="AG59" s="27"/>
      <c r="AH59" s="27"/>
      <c r="AI59" s="27"/>
      <c r="AJ59" s="27"/>
      <c r="AK59" s="27"/>
      <c r="AL59" s="27"/>
      <c r="AM59" s="27"/>
      <c r="AN59" s="27"/>
      <c r="AO59" s="27"/>
      <c r="AP59" s="27"/>
      <c r="AQ59" s="27"/>
      <c r="AR59" s="27"/>
      <c r="AS59" s="27"/>
      <c r="AT59" s="27"/>
      <c r="AU59" s="27"/>
      <c r="AV59" s="27"/>
      <c r="AW59" s="27"/>
      <c r="AX59" s="27"/>
      <c r="AY59" s="27"/>
      <c r="AZ59" s="27"/>
      <c r="BA59" s="27"/>
      <c r="BB59" s="27"/>
      <c r="BC59" s="27"/>
      <c r="BD59" s="27"/>
      <c r="BE59" s="27"/>
      <c r="BF59" s="27"/>
      <c r="BG59" s="27"/>
      <c r="BH59" s="27"/>
      <c r="BI59" s="27"/>
      <c r="BJ59" s="27"/>
      <c r="BK59" s="27"/>
      <c r="BL59" s="27"/>
      <c r="BM59" s="27"/>
      <c r="BN59" s="27"/>
      <c r="BO59" s="27"/>
      <c r="BP59" s="27"/>
      <c r="BQ59" s="27"/>
      <c r="BR59" s="27"/>
      <c r="BS59" s="27"/>
      <c r="BT59" s="27"/>
      <c r="BU59" s="27"/>
      <c r="BV59" s="27"/>
      <c r="BW59" s="27"/>
      <c r="BX59" s="27"/>
      <c r="BY59" s="27"/>
      <c r="BZ59" s="27"/>
      <c r="CA59" s="27"/>
      <c r="CB59" s="27"/>
      <c r="CC59" s="27"/>
      <c r="CD59" s="27"/>
      <c r="CE59" s="27"/>
      <c r="CF59" s="27"/>
      <c r="CG59" s="27"/>
      <c r="CH59" s="27"/>
      <c r="CI59" s="27"/>
      <c r="CJ59" s="27"/>
      <c r="CK59" s="27"/>
      <c r="CL59" s="27"/>
      <c r="CM59" s="27"/>
      <c r="CN59" s="27"/>
      <c r="CO59" s="27"/>
      <c r="CP59" s="27"/>
      <c r="CQ59" s="27"/>
      <c r="CR59" s="27"/>
      <c r="CS59" s="27"/>
      <c r="CT59" s="27"/>
    </row>
    <row r="60" spans="1:98" s="32" customFormat="1" ht="16.25" customHeight="1">
      <c r="A60" s="27"/>
      <c r="B60" s="33" t="s">
        <v>824</v>
      </c>
      <c r="C60" s="30"/>
      <c r="D60" s="30"/>
      <c r="E60" s="30"/>
      <c r="F60" s="30"/>
      <c r="G60" s="30"/>
      <c r="H60" s="36"/>
      <c r="I60" s="30"/>
      <c r="J60" s="30"/>
      <c r="K60" s="30"/>
      <c r="L60" s="30"/>
      <c r="M60" s="30"/>
      <c r="N60" s="30"/>
      <c r="O60" s="27"/>
      <c r="P60" s="27"/>
      <c r="Q60" s="27"/>
      <c r="R60" s="27"/>
      <c r="S60" s="27"/>
      <c r="T60" s="27"/>
      <c r="U60" s="27"/>
      <c r="V60" s="27"/>
      <c r="W60" s="27"/>
      <c r="X60" s="27"/>
      <c r="Y60" s="27"/>
      <c r="Z60" s="27"/>
      <c r="AA60" s="27"/>
      <c r="AB60" s="27"/>
      <c r="AC60" s="27"/>
      <c r="AD60" s="27"/>
      <c r="AE60" s="27"/>
      <c r="AF60" s="27"/>
      <c r="AG60" s="27"/>
      <c r="AH60" s="27"/>
      <c r="AI60" s="27"/>
      <c r="AJ60" s="27"/>
      <c r="AK60" s="27"/>
      <c r="AL60" s="27"/>
      <c r="AM60" s="27"/>
      <c r="AN60" s="27"/>
      <c r="AO60" s="27"/>
      <c r="AP60" s="27"/>
      <c r="AQ60" s="27"/>
      <c r="AR60" s="27"/>
      <c r="AS60" s="27"/>
      <c r="AT60" s="27"/>
      <c r="AU60" s="27"/>
      <c r="AV60" s="27"/>
      <c r="AW60" s="27"/>
      <c r="AX60" s="27"/>
      <c r="AY60" s="27"/>
      <c r="AZ60" s="27"/>
      <c r="BA60" s="27"/>
      <c r="BB60" s="27"/>
      <c r="BC60" s="27"/>
      <c r="BD60" s="27"/>
      <c r="BE60" s="27"/>
      <c r="BF60" s="27"/>
      <c r="BG60" s="27"/>
      <c r="BH60" s="27"/>
      <c r="BI60" s="27"/>
      <c r="BJ60" s="27"/>
      <c r="BK60" s="27"/>
      <c r="BL60" s="27"/>
      <c r="BM60" s="27"/>
      <c r="BN60" s="27"/>
      <c r="BO60" s="27"/>
      <c r="BP60" s="27"/>
      <c r="BQ60" s="27"/>
      <c r="BR60" s="27"/>
      <c r="BS60" s="27"/>
      <c r="BT60" s="27"/>
      <c r="BU60" s="27"/>
      <c r="BV60" s="27"/>
      <c r="BW60" s="27"/>
      <c r="BX60" s="27"/>
      <c r="BY60" s="27"/>
      <c r="BZ60" s="27"/>
      <c r="CA60" s="27"/>
      <c r="CB60" s="27"/>
      <c r="CC60" s="27"/>
      <c r="CD60" s="27"/>
      <c r="CE60" s="27"/>
      <c r="CF60" s="27"/>
      <c r="CG60" s="27"/>
      <c r="CH60" s="27"/>
      <c r="CI60" s="27"/>
      <c r="CJ60" s="27"/>
      <c r="CK60" s="27"/>
      <c r="CL60" s="27"/>
      <c r="CM60" s="27"/>
      <c r="CN60" s="27"/>
      <c r="CO60" s="27"/>
      <c r="CP60" s="27"/>
      <c r="CQ60" s="27"/>
      <c r="CR60" s="27"/>
      <c r="CS60" s="27"/>
      <c r="CT60" s="27"/>
    </row>
    <row r="61" spans="1:98" s="32" customFormat="1">
      <c r="A61" s="27"/>
      <c r="B61" s="33" t="s">
        <v>825</v>
      </c>
      <c r="C61" s="30"/>
      <c r="D61" s="30"/>
      <c r="E61" s="30"/>
      <c r="F61" s="30"/>
      <c r="G61" s="30"/>
      <c r="H61" s="36"/>
      <c r="I61" s="30"/>
      <c r="J61" s="30"/>
      <c r="K61" s="30"/>
      <c r="L61" s="30"/>
      <c r="M61" s="30"/>
      <c r="N61" s="30"/>
      <c r="O61" s="27"/>
      <c r="P61" s="27"/>
      <c r="Q61" s="27"/>
      <c r="R61" s="27"/>
      <c r="S61" s="27"/>
      <c r="T61" s="27"/>
      <c r="U61" s="27"/>
      <c r="V61" s="27"/>
      <c r="W61" s="27"/>
      <c r="X61" s="27"/>
      <c r="Y61" s="27"/>
      <c r="Z61" s="27"/>
      <c r="AA61" s="27"/>
      <c r="AB61" s="27"/>
      <c r="AC61" s="27"/>
      <c r="AD61" s="27"/>
      <c r="AE61" s="27"/>
      <c r="AF61" s="27"/>
      <c r="AG61" s="27"/>
      <c r="AH61" s="27"/>
      <c r="AI61" s="27"/>
      <c r="AJ61" s="27"/>
      <c r="AK61" s="27"/>
      <c r="AL61" s="27"/>
      <c r="AM61" s="27"/>
      <c r="AN61" s="27"/>
      <c r="AO61" s="27"/>
      <c r="AP61" s="27"/>
      <c r="AQ61" s="27"/>
      <c r="AR61" s="27"/>
      <c r="AS61" s="27"/>
      <c r="AT61" s="27"/>
      <c r="AU61" s="27"/>
      <c r="AV61" s="27"/>
      <c r="AW61" s="27"/>
      <c r="AX61" s="27"/>
      <c r="AY61" s="27"/>
      <c r="AZ61" s="27"/>
      <c r="BA61" s="27"/>
      <c r="BB61" s="27"/>
      <c r="BC61" s="27"/>
      <c r="BD61" s="27"/>
      <c r="BE61" s="27"/>
      <c r="BF61" s="27"/>
      <c r="BG61" s="27"/>
      <c r="BH61" s="27"/>
      <c r="BI61" s="27"/>
      <c r="BJ61" s="27"/>
      <c r="BK61" s="27"/>
      <c r="BL61" s="27"/>
      <c r="BM61" s="27"/>
      <c r="BN61" s="27"/>
      <c r="BO61" s="27"/>
      <c r="BP61" s="27"/>
      <c r="BQ61" s="27"/>
      <c r="BR61" s="27"/>
      <c r="BS61" s="27"/>
      <c r="BT61" s="27"/>
      <c r="BU61" s="27"/>
      <c r="BV61" s="27"/>
      <c r="BW61" s="27"/>
      <c r="BX61" s="27"/>
      <c r="BY61" s="27"/>
      <c r="BZ61" s="27"/>
      <c r="CA61" s="27"/>
      <c r="CB61" s="27"/>
      <c r="CC61" s="27"/>
      <c r="CD61" s="27"/>
      <c r="CE61" s="27"/>
      <c r="CF61" s="27"/>
      <c r="CG61" s="27"/>
      <c r="CH61" s="27"/>
      <c r="CI61" s="27"/>
      <c r="CJ61" s="27"/>
      <c r="CK61" s="27"/>
      <c r="CL61" s="27"/>
      <c r="CM61" s="27"/>
      <c r="CN61" s="27"/>
      <c r="CO61" s="27"/>
      <c r="CP61" s="27"/>
      <c r="CQ61" s="27"/>
      <c r="CR61" s="27"/>
      <c r="CS61" s="27"/>
      <c r="CT61" s="27"/>
    </row>
    <row r="62" spans="1:98" s="32" customFormat="1">
      <c r="A62" s="27"/>
      <c r="B62" s="38" t="s">
        <v>826</v>
      </c>
      <c r="C62" s="30"/>
      <c r="D62" s="30"/>
      <c r="E62" s="30"/>
      <c r="F62" s="30"/>
      <c r="G62" s="30"/>
      <c r="H62" s="36"/>
      <c r="I62" s="30"/>
      <c r="J62" s="30"/>
      <c r="K62" s="30"/>
      <c r="L62" s="30"/>
      <c r="M62" s="30"/>
      <c r="N62" s="30"/>
      <c r="O62" s="27"/>
      <c r="P62" s="27"/>
      <c r="Q62" s="27"/>
      <c r="R62" s="27"/>
      <c r="S62" s="27"/>
      <c r="T62" s="27"/>
      <c r="U62" s="27"/>
      <c r="V62" s="27"/>
      <c r="W62" s="27"/>
      <c r="X62" s="27"/>
      <c r="Y62" s="27"/>
      <c r="Z62" s="27"/>
      <c r="AA62" s="27"/>
      <c r="AB62" s="27"/>
      <c r="AC62" s="27"/>
      <c r="AD62" s="27"/>
      <c r="AE62" s="27"/>
      <c r="AF62" s="27"/>
      <c r="AG62" s="27"/>
      <c r="AH62" s="27"/>
      <c r="AI62" s="27"/>
      <c r="AJ62" s="27"/>
      <c r="AK62" s="27"/>
      <c r="AL62" s="27"/>
      <c r="AM62" s="27"/>
      <c r="AN62" s="27"/>
      <c r="AO62" s="27"/>
      <c r="AP62" s="27"/>
      <c r="AQ62" s="27"/>
      <c r="AR62" s="27"/>
      <c r="AS62" s="27"/>
      <c r="AT62" s="27"/>
      <c r="AU62" s="27"/>
      <c r="AV62" s="27"/>
      <c r="AW62" s="27"/>
      <c r="AX62" s="27"/>
      <c r="AY62" s="27"/>
      <c r="AZ62" s="27"/>
      <c r="BA62" s="27"/>
      <c r="BB62" s="27"/>
      <c r="BC62" s="27"/>
      <c r="BD62" s="27"/>
      <c r="BE62" s="27"/>
      <c r="BF62" s="27"/>
      <c r="BG62" s="27"/>
      <c r="BH62" s="27"/>
      <c r="BI62" s="27"/>
      <c r="BJ62" s="27"/>
      <c r="BK62" s="27"/>
      <c r="BL62" s="27"/>
      <c r="BM62" s="27"/>
      <c r="BN62" s="27"/>
      <c r="BO62" s="27"/>
      <c r="BP62" s="27"/>
      <c r="BQ62" s="27"/>
      <c r="BR62" s="27"/>
      <c r="BS62" s="27"/>
      <c r="BT62" s="27"/>
      <c r="BU62" s="27"/>
      <c r="BV62" s="27"/>
      <c r="BW62" s="27"/>
      <c r="BX62" s="27"/>
      <c r="BY62" s="27"/>
      <c r="BZ62" s="27"/>
      <c r="CA62" s="27"/>
      <c r="CB62" s="27"/>
      <c r="CC62" s="27"/>
      <c r="CD62" s="27"/>
      <c r="CE62" s="27"/>
      <c r="CF62" s="27"/>
      <c r="CG62" s="27"/>
      <c r="CH62" s="27"/>
      <c r="CI62" s="27"/>
      <c r="CJ62" s="27"/>
      <c r="CK62" s="27"/>
      <c r="CL62" s="27"/>
      <c r="CM62" s="27"/>
      <c r="CN62" s="27"/>
      <c r="CO62" s="27"/>
      <c r="CP62" s="27"/>
      <c r="CQ62" s="27"/>
      <c r="CR62" s="27"/>
      <c r="CS62" s="27"/>
      <c r="CT62" s="27"/>
    </row>
    <row r="63" spans="1:98" s="32" customFormat="1" ht="12.75" customHeight="1">
      <c r="A63" s="27"/>
      <c r="B63" s="33" t="s">
        <v>827</v>
      </c>
      <c r="C63" s="30"/>
      <c r="D63" s="30"/>
      <c r="E63" s="30"/>
      <c r="F63" s="30"/>
      <c r="G63" s="30"/>
      <c r="H63" s="36"/>
      <c r="I63" s="30"/>
      <c r="J63" s="30"/>
      <c r="K63" s="30"/>
      <c r="L63" s="30"/>
      <c r="M63" s="30"/>
      <c r="N63" s="30"/>
      <c r="O63" s="27"/>
      <c r="P63" s="27"/>
      <c r="Q63" s="27"/>
      <c r="R63" s="27"/>
      <c r="S63" s="27"/>
      <c r="T63" s="27"/>
      <c r="U63" s="27"/>
      <c r="V63" s="27"/>
      <c r="W63" s="27"/>
      <c r="X63" s="27"/>
      <c r="Y63" s="27"/>
      <c r="Z63" s="27"/>
      <c r="AA63" s="27"/>
      <c r="AB63" s="27"/>
      <c r="AC63" s="27"/>
      <c r="AD63" s="27"/>
      <c r="AE63" s="27"/>
      <c r="AF63" s="27"/>
      <c r="AG63" s="27"/>
      <c r="AH63" s="27"/>
      <c r="AI63" s="27"/>
      <c r="AJ63" s="27"/>
      <c r="AK63" s="27"/>
      <c r="AL63" s="27"/>
      <c r="AM63" s="27"/>
      <c r="AN63" s="27"/>
      <c r="AO63" s="27"/>
      <c r="AP63" s="27"/>
      <c r="AQ63" s="27"/>
      <c r="AR63" s="27"/>
      <c r="AS63" s="27"/>
      <c r="AT63" s="27"/>
      <c r="AU63" s="27"/>
      <c r="AV63" s="27"/>
      <c r="AW63" s="27"/>
      <c r="AX63" s="27"/>
      <c r="AY63" s="27"/>
      <c r="AZ63" s="27"/>
      <c r="BA63" s="27"/>
      <c r="BB63" s="27"/>
      <c r="BC63" s="27"/>
      <c r="BD63" s="27"/>
      <c r="BE63" s="27"/>
      <c r="BF63" s="27"/>
      <c r="BG63" s="27"/>
      <c r="BH63" s="27"/>
      <c r="BI63" s="27"/>
      <c r="BJ63" s="27"/>
      <c r="BK63" s="27"/>
      <c r="BL63" s="27"/>
      <c r="BM63" s="27"/>
      <c r="BN63" s="27"/>
      <c r="BO63" s="27"/>
      <c r="BP63" s="27"/>
      <c r="BQ63" s="27"/>
      <c r="BR63" s="27"/>
      <c r="BS63" s="27"/>
      <c r="BT63" s="27"/>
      <c r="BU63" s="27"/>
      <c r="BV63" s="27"/>
      <c r="BW63" s="27"/>
      <c r="BX63" s="27"/>
      <c r="BY63" s="27"/>
      <c r="BZ63" s="27"/>
      <c r="CA63" s="27"/>
      <c r="CB63" s="27"/>
      <c r="CC63" s="27"/>
      <c r="CD63" s="27"/>
      <c r="CE63" s="27"/>
      <c r="CF63" s="27"/>
      <c r="CG63" s="27"/>
      <c r="CH63" s="27"/>
      <c r="CI63" s="27"/>
      <c r="CJ63" s="27"/>
      <c r="CK63" s="27"/>
      <c r="CL63" s="27"/>
      <c r="CM63" s="27"/>
      <c r="CN63" s="27"/>
      <c r="CO63" s="27"/>
      <c r="CP63" s="27"/>
      <c r="CQ63" s="27"/>
      <c r="CR63" s="27"/>
      <c r="CS63" s="27"/>
      <c r="CT63" s="27"/>
    </row>
    <row r="64" spans="1:98" s="32" customFormat="1">
      <c r="A64" s="27"/>
      <c r="B64" s="33" t="s">
        <v>828</v>
      </c>
      <c r="C64" s="30"/>
      <c r="D64" s="30"/>
      <c r="E64" s="30"/>
      <c r="F64" s="30"/>
      <c r="G64" s="30"/>
      <c r="H64" s="36"/>
      <c r="I64" s="30"/>
      <c r="J64" s="30"/>
      <c r="K64" s="30"/>
      <c r="L64" s="30"/>
      <c r="M64" s="30"/>
      <c r="N64" s="30"/>
      <c r="O64" s="27"/>
      <c r="P64" s="27"/>
      <c r="Q64" s="27"/>
      <c r="R64" s="27"/>
      <c r="S64" s="27"/>
      <c r="T64" s="27"/>
      <c r="U64" s="27"/>
      <c r="V64" s="27"/>
      <c r="W64" s="27"/>
      <c r="X64" s="27"/>
      <c r="Y64" s="27"/>
      <c r="Z64" s="27"/>
      <c r="AA64" s="27"/>
      <c r="AB64" s="27"/>
      <c r="AC64" s="27"/>
      <c r="AD64" s="27"/>
      <c r="AE64" s="27"/>
      <c r="AF64" s="27"/>
      <c r="AG64" s="27"/>
      <c r="AH64" s="27"/>
      <c r="AI64" s="27"/>
      <c r="AJ64" s="27"/>
      <c r="AK64" s="27"/>
      <c r="AL64" s="27"/>
      <c r="AM64" s="27"/>
      <c r="AN64" s="27"/>
      <c r="AO64" s="27"/>
      <c r="AP64" s="27"/>
      <c r="AQ64" s="27"/>
      <c r="AR64" s="27"/>
      <c r="AS64" s="27"/>
      <c r="AT64" s="27"/>
      <c r="AU64" s="27"/>
      <c r="AV64" s="27"/>
      <c r="AW64" s="27"/>
      <c r="AX64" s="27"/>
      <c r="AY64" s="27"/>
      <c r="AZ64" s="27"/>
      <c r="BA64" s="27"/>
      <c r="BB64" s="27"/>
      <c r="BC64" s="27"/>
      <c r="BD64" s="27"/>
      <c r="BE64" s="27"/>
      <c r="BF64" s="27"/>
      <c r="BG64" s="27"/>
      <c r="BH64" s="27"/>
      <c r="BI64" s="27"/>
      <c r="BJ64" s="27"/>
      <c r="BK64" s="27"/>
      <c r="BL64" s="27"/>
      <c r="BM64" s="27"/>
      <c r="BN64" s="27"/>
      <c r="BO64" s="27"/>
      <c r="BP64" s="27"/>
      <c r="BQ64" s="27"/>
      <c r="BR64" s="27"/>
      <c r="BS64" s="27"/>
      <c r="BT64" s="27"/>
      <c r="BU64" s="27"/>
      <c r="BV64" s="27"/>
      <c r="BW64" s="27"/>
      <c r="BX64" s="27"/>
      <c r="BY64" s="27"/>
      <c r="BZ64" s="27"/>
      <c r="CA64" s="27"/>
      <c r="CB64" s="27"/>
      <c r="CC64" s="27"/>
      <c r="CD64" s="27"/>
      <c r="CE64" s="27"/>
      <c r="CF64" s="27"/>
      <c r="CG64" s="27"/>
      <c r="CH64" s="27"/>
      <c r="CI64" s="27"/>
      <c r="CJ64" s="27"/>
      <c r="CK64" s="27"/>
      <c r="CL64" s="27"/>
      <c r="CM64" s="27"/>
      <c r="CN64" s="27"/>
      <c r="CO64" s="27"/>
      <c r="CP64" s="27"/>
      <c r="CQ64" s="27"/>
      <c r="CR64" s="27"/>
      <c r="CS64" s="27"/>
      <c r="CT64" s="27"/>
    </row>
    <row r="65" spans="1:98" s="32" customFormat="1">
      <c r="A65" s="27"/>
      <c r="B65" s="33" t="s">
        <v>829</v>
      </c>
      <c r="C65" s="30"/>
      <c r="D65" s="30"/>
      <c r="E65" s="30"/>
      <c r="F65" s="30"/>
      <c r="G65" s="30"/>
      <c r="H65" s="36"/>
      <c r="I65" s="30"/>
      <c r="J65" s="30"/>
      <c r="K65" s="30"/>
      <c r="L65" s="30"/>
      <c r="M65" s="30"/>
      <c r="N65" s="30"/>
      <c r="O65" s="27"/>
      <c r="P65" s="27"/>
      <c r="Q65" s="27"/>
      <c r="R65" s="27"/>
      <c r="S65" s="27"/>
      <c r="T65" s="27"/>
      <c r="U65" s="27"/>
      <c r="V65" s="27"/>
      <c r="W65" s="27"/>
      <c r="X65" s="27"/>
      <c r="Y65" s="27"/>
      <c r="Z65" s="27"/>
      <c r="AA65" s="27"/>
      <c r="AB65" s="27"/>
      <c r="AC65" s="27"/>
      <c r="AD65" s="27"/>
      <c r="AE65" s="27"/>
      <c r="AF65" s="27"/>
      <c r="AG65" s="27"/>
      <c r="AH65" s="27"/>
      <c r="AI65" s="27"/>
      <c r="AJ65" s="27"/>
      <c r="AK65" s="27"/>
      <c r="AL65" s="27"/>
      <c r="AM65" s="27"/>
      <c r="AN65" s="27"/>
      <c r="AO65" s="27"/>
      <c r="AP65" s="27"/>
      <c r="AQ65" s="27"/>
      <c r="AR65" s="27"/>
      <c r="AS65" s="27"/>
      <c r="AT65" s="27"/>
      <c r="AU65" s="27"/>
      <c r="AV65" s="27"/>
      <c r="AW65" s="27"/>
      <c r="AX65" s="27"/>
      <c r="AY65" s="27"/>
      <c r="AZ65" s="27"/>
      <c r="BA65" s="27"/>
      <c r="BB65" s="27"/>
      <c r="BC65" s="27"/>
      <c r="BD65" s="27"/>
      <c r="BE65" s="27"/>
      <c r="BF65" s="27"/>
      <c r="BG65" s="27"/>
      <c r="BH65" s="27"/>
      <c r="BI65" s="27"/>
      <c r="BJ65" s="27"/>
      <c r="BK65" s="27"/>
      <c r="BL65" s="27"/>
      <c r="BM65" s="27"/>
      <c r="BN65" s="27"/>
      <c r="BO65" s="27"/>
      <c r="BP65" s="27"/>
      <c r="BQ65" s="27"/>
      <c r="BR65" s="27"/>
      <c r="BS65" s="27"/>
      <c r="BT65" s="27"/>
      <c r="BU65" s="27"/>
      <c r="BV65" s="27"/>
      <c r="BW65" s="27"/>
      <c r="BX65" s="27"/>
      <c r="BY65" s="27"/>
      <c r="BZ65" s="27"/>
      <c r="CA65" s="27"/>
      <c r="CB65" s="27"/>
      <c r="CC65" s="27"/>
      <c r="CD65" s="27"/>
      <c r="CE65" s="27"/>
      <c r="CF65" s="27"/>
      <c r="CG65" s="27"/>
      <c r="CH65" s="27"/>
      <c r="CI65" s="27"/>
      <c r="CJ65" s="27"/>
      <c r="CK65" s="27"/>
      <c r="CL65" s="27"/>
      <c r="CM65" s="27"/>
      <c r="CN65" s="27"/>
      <c r="CO65" s="27"/>
      <c r="CP65" s="27"/>
      <c r="CQ65" s="27"/>
      <c r="CR65" s="27"/>
      <c r="CS65" s="27"/>
      <c r="CT65" s="27"/>
    </row>
    <row r="66" spans="1:98" s="32" customFormat="1" ht="12.75" customHeight="1">
      <c r="A66" s="27"/>
      <c r="B66" s="33" t="s">
        <v>830</v>
      </c>
      <c r="C66" s="30"/>
      <c r="D66" s="30"/>
      <c r="E66" s="30"/>
      <c r="F66" s="30"/>
      <c r="G66" s="30"/>
      <c r="H66" s="36"/>
      <c r="I66" s="30"/>
      <c r="J66" s="30"/>
      <c r="K66" s="30"/>
      <c r="L66" s="30"/>
      <c r="M66" s="30"/>
      <c r="N66" s="30"/>
      <c r="O66" s="27"/>
      <c r="P66" s="27"/>
      <c r="Q66" s="27"/>
      <c r="R66" s="27"/>
      <c r="S66" s="27"/>
      <c r="T66" s="27"/>
      <c r="U66" s="27"/>
      <c r="V66" s="27"/>
      <c r="W66" s="27"/>
      <c r="X66" s="27"/>
      <c r="Y66" s="27"/>
      <c r="Z66" s="27"/>
      <c r="AA66" s="27"/>
      <c r="AB66" s="27"/>
      <c r="AC66" s="27"/>
      <c r="AD66" s="27"/>
      <c r="AE66" s="27"/>
      <c r="AF66" s="27"/>
      <c r="AG66" s="27"/>
      <c r="AH66" s="27"/>
      <c r="AI66" s="27"/>
      <c r="AJ66" s="27"/>
      <c r="AK66" s="27"/>
      <c r="AL66" s="27"/>
      <c r="AM66" s="27"/>
      <c r="AN66" s="27"/>
      <c r="AO66" s="27"/>
      <c r="AP66" s="27"/>
      <c r="AQ66" s="27"/>
      <c r="AR66" s="27"/>
      <c r="AS66" s="27"/>
      <c r="AT66" s="27"/>
      <c r="AU66" s="27"/>
      <c r="AV66" s="27"/>
      <c r="AW66" s="27"/>
      <c r="AX66" s="27"/>
      <c r="AY66" s="27"/>
      <c r="AZ66" s="27"/>
      <c r="BA66" s="27"/>
      <c r="BB66" s="27"/>
      <c r="BC66" s="27"/>
      <c r="BD66" s="27"/>
      <c r="BE66" s="27"/>
      <c r="BF66" s="27"/>
      <c r="BG66" s="27"/>
      <c r="BH66" s="27"/>
      <c r="BI66" s="27"/>
      <c r="BJ66" s="27"/>
      <c r="BK66" s="27"/>
      <c r="BL66" s="27"/>
      <c r="BM66" s="27"/>
      <c r="BN66" s="27"/>
      <c r="BO66" s="27"/>
      <c r="BP66" s="27"/>
      <c r="BQ66" s="27"/>
      <c r="BR66" s="27"/>
      <c r="BS66" s="27"/>
      <c r="BT66" s="27"/>
      <c r="BU66" s="27"/>
      <c r="BV66" s="27"/>
      <c r="BW66" s="27"/>
      <c r="BX66" s="27"/>
      <c r="BY66" s="27"/>
      <c r="BZ66" s="27"/>
      <c r="CA66" s="27"/>
      <c r="CB66" s="27"/>
      <c r="CC66" s="27"/>
      <c r="CD66" s="27"/>
      <c r="CE66" s="27"/>
      <c r="CF66" s="27"/>
      <c r="CG66" s="27"/>
      <c r="CH66" s="27"/>
      <c r="CI66" s="27"/>
      <c r="CJ66" s="27"/>
      <c r="CK66" s="27"/>
      <c r="CL66" s="27"/>
      <c r="CM66" s="27"/>
      <c r="CN66" s="27"/>
      <c r="CO66" s="27"/>
      <c r="CP66" s="27"/>
      <c r="CQ66" s="27"/>
      <c r="CR66" s="27"/>
      <c r="CS66" s="27"/>
      <c r="CT66" s="27"/>
    </row>
    <row r="67" spans="1:98" s="32" customFormat="1">
      <c r="A67" s="27"/>
      <c r="B67" s="33" t="s">
        <v>831</v>
      </c>
      <c r="C67" s="30"/>
      <c r="D67" s="30"/>
      <c r="E67" s="30"/>
      <c r="F67" s="30"/>
      <c r="G67" s="30"/>
      <c r="H67" s="36"/>
      <c r="I67" s="30"/>
      <c r="J67" s="30"/>
      <c r="K67" s="30"/>
      <c r="L67" s="30"/>
      <c r="M67" s="30"/>
      <c r="N67" s="30"/>
      <c r="O67" s="27"/>
      <c r="P67" s="27"/>
      <c r="Q67" s="27"/>
      <c r="R67" s="27"/>
      <c r="S67" s="27"/>
      <c r="T67" s="27"/>
      <c r="U67" s="27"/>
      <c r="V67" s="27"/>
      <c r="W67" s="27"/>
      <c r="X67" s="27"/>
      <c r="Y67" s="27"/>
      <c r="Z67" s="27"/>
      <c r="AA67" s="27"/>
      <c r="AB67" s="27"/>
      <c r="AC67" s="27"/>
      <c r="AD67" s="27"/>
      <c r="AE67" s="27"/>
      <c r="AF67" s="27"/>
      <c r="AG67" s="27"/>
      <c r="AH67" s="27"/>
      <c r="AI67" s="27"/>
      <c r="AJ67" s="27"/>
      <c r="AK67" s="27"/>
      <c r="AL67" s="27"/>
      <c r="AM67" s="27"/>
      <c r="AN67" s="27"/>
      <c r="AO67" s="27"/>
      <c r="AP67" s="27"/>
      <c r="AQ67" s="27"/>
      <c r="AR67" s="27"/>
      <c r="AS67" s="27"/>
      <c r="AT67" s="27"/>
      <c r="AU67" s="27"/>
      <c r="AV67" s="27"/>
      <c r="AW67" s="27"/>
      <c r="AX67" s="27"/>
      <c r="AY67" s="27"/>
      <c r="AZ67" s="27"/>
      <c r="BA67" s="27"/>
      <c r="BB67" s="27"/>
      <c r="BC67" s="27"/>
      <c r="BD67" s="27"/>
      <c r="BE67" s="27"/>
      <c r="BF67" s="27"/>
      <c r="BG67" s="27"/>
      <c r="BH67" s="27"/>
      <c r="BI67" s="27"/>
      <c r="BJ67" s="27"/>
      <c r="BK67" s="27"/>
      <c r="BL67" s="27"/>
      <c r="BM67" s="27"/>
      <c r="BN67" s="27"/>
      <c r="BO67" s="27"/>
      <c r="BP67" s="27"/>
      <c r="BQ67" s="27"/>
      <c r="BR67" s="27"/>
      <c r="BS67" s="27"/>
      <c r="BT67" s="27"/>
      <c r="BU67" s="27"/>
      <c r="BV67" s="27"/>
      <c r="BW67" s="27"/>
      <c r="BX67" s="27"/>
      <c r="BY67" s="27"/>
      <c r="BZ67" s="27"/>
      <c r="CA67" s="27"/>
      <c r="CB67" s="27"/>
      <c r="CC67" s="27"/>
      <c r="CD67" s="27"/>
      <c r="CE67" s="27"/>
      <c r="CF67" s="27"/>
      <c r="CG67" s="27"/>
      <c r="CH67" s="27"/>
      <c r="CI67" s="27"/>
      <c r="CJ67" s="27"/>
      <c r="CK67" s="27"/>
      <c r="CL67" s="27"/>
      <c r="CM67" s="27"/>
      <c r="CN67" s="27"/>
      <c r="CO67" s="27"/>
      <c r="CP67" s="27"/>
      <c r="CQ67" s="27"/>
      <c r="CR67" s="27"/>
      <c r="CS67" s="27"/>
      <c r="CT67" s="27"/>
    </row>
    <row r="68" spans="1:98" s="32" customFormat="1" ht="12.75" customHeight="1">
      <c r="A68" s="27"/>
      <c r="B68" s="33" t="s">
        <v>832</v>
      </c>
      <c r="C68" s="30"/>
      <c r="D68" s="30"/>
      <c r="E68" s="30"/>
      <c r="F68" s="30"/>
      <c r="G68" s="30"/>
      <c r="H68" s="36"/>
      <c r="I68" s="30"/>
      <c r="J68" s="30"/>
      <c r="K68" s="30"/>
      <c r="L68" s="30"/>
      <c r="M68" s="30"/>
      <c r="N68" s="30"/>
      <c r="O68" s="27"/>
      <c r="P68" s="27"/>
      <c r="Q68" s="27"/>
      <c r="R68" s="27"/>
      <c r="S68" s="27"/>
      <c r="T68" s="27"/>
      <c r="U68" s="27"/>
      <c r="V68" s="27"/>
      <c r="W68" s="27"/>
      <c r="X68" s="27"/>
      <c r="Y68" s="27"/>
      <c r="Z68" s="27"/>
      <c r="AA68" s="27"/>
      <c r="AB68" s="27"/>
      <c r="AC68" s="27"/>
      <c r="AD68" s="27"/>
      <c r="AE68" s="27"/>
      <c r="AF68" s="27"/>
      <c r="AG68" s="27"/>
      <c r="AH68" s="27"/>
      <c r="AI68" s="27"/>
      <c r="AJ68" s="27"/>
      <c r="AK68" s="27"/>
      <c r="AL68" s="27"/>
      <c r="AM68" s="27"/>
      <c r="AN68" s="27"/>
      <c r="AO68" s="27"/>
      <c r="AP68" s="27"/>
      <c r="AQ68" s="27"/>
      <c r="AR68" s="27"/>
      <c r="AS68" s="27"/>
      <c r="AT68" s="27"/>
      <c r="AU68" s="27"/>
      <c r="AV68" s="27"/>
      <c r="AW68" s="27"/>
      <c r="AX68" s="27"/>
      <c r="AY68" s="27"/>
      <c r="AZ68" s="27"/>
      <c r="BA68" s="27"/>
      <c r="BB68" s="27"/>
      <c r="BC68" s="27"/>
      <c r="BD68" s="27"/>
      <c r="BE68" s="27"/>
      <c r="BF68" s="27"/>
      <c r="BG68" s="27"/>
      <c r="BH68" s="27"/>
      <c r="BI68" s="27"/>
      <c r="BJ68" s="27"/>
      <c r="BK68" s="27"/>
      <c r="BL68" s="27"/>
      <c r="BM68" s="27"/>
      <c r="BN68" s="27"/>
      <c r="BO68" s="27"/>
      <c r="BP68" s="27"/>
      <c r="BQ68" s="27"/>
      <c r="BR68" s="27"/>
      <c r="BS68" s="27"/>
      <c r="BT68" s="27"/>
      <c r="BU68" s="27"/>
      <c r="BV68" s="27"/>
      <c r="BW68" s="27"/>
      <c r="BX68" s="27"/>
      <c r="BY68" s="27"/>
      <c r="BZ68" s="27"/>
      <c r="CA68" s="27"/>
      <c r="CB68" s="27"/>
      <c r="CC68" s="27"/>
      <c r="CD68" s="27"/>
      <c r="CE68" s="27"/>
      <c r="CF68" s="27"/>
      <c r="CG68" s="27"/>
      <c r="CH68" s="27"/>
      <c r="CI68" s="27"/>
      <c r="CJ68" s="27"/>
      <c r="CK68" s="27"/>
      <c r="CL68" s="27"/>
      <c r="CM68" s="27"/>
      <c r="CN68" s="27"/>
      <c r="CO68" s="27"/>
      <c r="CP68" s="27"/>
      <c r="CQ68" s="27"/>
      <c r="CR68" s="27"/>
      <c r="CS68" s="27"/>
      <c r="CT68" s="27"/>
    </row>
    <row r="69" spans="1:98" s="32" customFormat="1" ht="12.75" customHeight="1">
      <c r="A69" s="27"/>
      <c r="B69" s="33" t="s">
        <v>833</v>
      </c>
      <c r="C69" s="30"/>
      <c r="D69" s="30"/>
      <c r="E69" s="30"/>
      <c r="F69" s="30"/>
      <c r="G69" s="30"/>
      <c r="H69" s="36"/>
      <c r="I69" s="30"/>
      <c r="J69" s="30"/>
      <c r="K69" s="30"/>
      <c r="L69" s="30"/>
      <c r="M69" s="30"/>
      <c r="N69" s="30"/>
      <c r="O69" s="27"/>
      <c r="P69" s="27"/>
      <c r="Q69" s="27"/>
      <c r="R69" s="27"/>
      <c r="S69" s="27"/>
      <c r="T69" s="27"/>
      <c r="U69" s="27"/>
      <c r="V69" s="27"/>
      <c r="W69" s="27"/>
      <c r="X69" s="27"/>
      <c r="Y69" s="27"/>
      <c r="Z69" s="27"/>
      <c r="AA69" s="27"/>
      <c r="AB69" s="27"/>
      <c r="AC69" s="27"/>
      <c r="AD69" s="27"/>
      <c r="AE69" s="27"/>
      <c r="AF69" s="27"/>
      <c r="AG69" s="27"/>
      <c r="AH69" s="27"/>
      <c r="AI69" s="27"/>
      <c r="AJ69" s="27"/>
      <c r="AK69" s="27"/>
      <c r="AL69" s="27"/>
      <c r="AM69" s="27"/>
      <c r="AN69" s="27"/>
      <c r="AO69" s="27"/>
      <c r="AP69" s="27"/>
      <c r="AQ69" s="27"/>
      <c r="AR69" s="27"/>
      <c r="AS69" s="27"/>
      <c r="AT69" s="27"/>
      <c r="AU69" s="27"/>
      <c r="AV69" s="27"/>
      <c r="AW69" s="27"/>
      <c r="AX69" s="27"/>
      <c r="AY69" s="27"/>
      <c r="AZ69" s="27"/>
      <c r="BA69" s="27"/>
      <c r="BB69" s="27"/>
      <c r="BC69" s="27"/>
      <c r="BD69" s="27"/>
      <c r="BE69" s="27"/>
      <c r="BF69" s="27"/>
      <c r="BG69" s="27"/>
      <c r="BH69" s="27"/>
      <c r="BI69" s="27"/>
      <c r="BJ69" s="27"/>
      <c r="BK69" s="27"/>
      <c r="BL69" s="27"/>
      <c r="BM69" s="27"/>
      <c r="BN69" s="27"/>
      <c r="BO69" s="27"/>
      <c r="BP69" s="27"/>
      <c r="BQ69" s="27"/>
      <c r="BR69" s="27"/>
      <c r="BS69" s="27"/>
      <c r="BT69" s="27"/>
      <c r="BU69" s="27"/>
      <c r="BV69" s="27"/>
      <c r="BW69" s="27"/>
      <c r="BX69" s="27"/>
      <c r="BY69" s="27"/>
      <c r="BZ69" s="27"/>
      <c r="CA69" s="27"/>
      <c r="CB69" s="27"/>
      <c r="CC69" s="27"/>
      <c r="CD69" s="27"/>
      <c r="CE69" s="27"/>
      <c r="CF69" s="27"/>
      <c r="CG69" s="27"/>
      <c r="CH69" s="27"/>
      <c r="CI69" s="27"/>
      <c r="CJ69" s="27"/>
      <c r="CK69" s="27"/>
      <c r="CL69" s="27"/>
      <c r="CM69" s="27"/>
      <c r="CN69" s="27"/>
      <c r="CO69" s="27"/>
      <c r="CP69" s="27"/>
      <c r="CQ69" s="27"/>
      <c r="CR69" s="27"/>
      <c r="CS69" s="27"/>
      <c r="CT69" s="27"/>
    </row>
    <row r="70" spans="1:98" s="32" customFormat="1">
      <c r="A70" s="27"/>
      <c r="B70" s="33" t="s">
        <v>834</v>
      </c>
      <c r="C70" s="30"/>
      <c r="D70" s="30"/>
      <c r="E70" s="30"/>
      <c r="F70" s="30"/>
      <c r="G70" s="30"/>
      <c r="H70" s="36"/>
      <c r="I70" s="30"/>
      <c r="J70" s="30"/>
      <c r="K70" s="30"/>
      <c r="L70" s="30"/>
      <c r="M70" s="30"/>
      <c r="N70" s="30"/>
      <c r="O70" s="27"/>
      <c r="P70" s="27"/>
      <c r="Q70" s="27"/>
      <c r="R70" s="27"/>
      <c r="S70" s="27"/>
      <c r="T70" s="27"/>
      <c r="U70" s="27"/>
      <c r="V70" s="27"/>
      <c r="W70" s="27"/>
      <c r="X70" s="27"/>
      <c r="Y70" s="27"/>
      <c r="Z70" s="27"/>
      <c r="AA70" s="27"/>
      <c r="AB70" s="27"/>
      <c r="AC70" s="27"/>
      <c r="AD70" s="27"/>
      <c r="AE70" s="27"/>
      <c r="AF70" s="27"/>
      <c r="AG70" s="27"/>
      <c r="AH70" s="27"/>
      <c r="AI70" s="27"/>
      <c r="AJ70" s="27"/>
      <c r="AK70" s="27"/>
      <c r="AL70" s="27"/>
      <c r="AM70" s="27"/>
      <c r="AN70" s="27"/>
      <c r="AO70" s="27"/>
      <c r="AP70" s="27"/>
      <c r="AQ70" s="27"/>
      <c r="AR70" s="27"/>
      <c r="AS70" s="27"/>
      <c r="AT70" s="27"/>
      <c r="AU70" s="27"/>
      <c r="AV70" s="27"/>
      <c r="AW70" s="27"/>
      <c r="AX70" s="27"/>
      <c r="AY70" s="27"/>
      <c r="AZ70" s="27"/>
      <c r="BA70" s="27"/>
      <c r="BB70" s="27"/>
      <c r="BC70" s="27"/>
      <c r="BD70" s="27"/>
      <c r="BE70" s="27"/>
      <c r="BF70" s="27"/>
      <c r="BG70" s="27"/>
      <c r="BH70" s="27"/>
      <c r="BI70" s="27"/>
      <c r="BJ70" s="27"/>
      <c r="BK70" s="27"/>
      <c r="BL70" s="27"/>
      <c r="BM70" s="27"/>
      <c r="BN70" s="27"/>
      <c r="BO70" s="27"/>
      <c r="BP70" s="27"/>
      <c r="BQ70" s="27"/>
      <c r="BR70" s="27"/>
      <c r="BS70" s="27"/>
      <c r="BT70" s="27"/>
      <c r="BU70" s="27"/>
      <c r="BV70" s="27"/>
      <c r="BW70" s="27"/>
      <c r="BX70" s="27"/>
      <c r="BY70" s="27"/>
      <c r="BZ70" s="27"/>
      <c r="CA70" s="27"/>
      <c r="CB70" s="27"/>
      <c r="CC70" s="27"/>
      <c r="CD70" s="27"/>
      <c r="CE70" s="27"/>
      <c r="CF70" s="27"/>
      <c r="CG70" s="27"/>
      <c r="CH70" s="27"/>
      <c r="CI70" s="27"/>
      <c r="CJ70" s="27"/>
      <c r="CK70" s="27"/>
      <c r="CL70" s="27"/>
      <c r="CM70" s="27"/>
      <c r="CN70" s="27"/>
      <c r="CO70" s="27"/>
      <c r="CP70" s="27"/>
      <c r="CQ70" s="27"/>
      <c r="CR70" s="27"/>
      <c r="CS70" s="27"/>
      <c r="CT70" s="27"/>
    </row>
    <row r="71" spans="1:98" s="32" customFormat="1">
      <c r="A71" s="27"/>
      <c r="B71" s="33" t="s">
        <v>835</v>
      </c>
      <c r="C71" s="30"/>
      <c r="D71" s="30"/>
      <c r="E71" s="30"/>
      <c r="F71" s="30"/>
      <c r="G71" s="30"/>
      <c r="H71" s="36"/>
      <c r="I71" s="30"/>
      <c r="J71" s="30"/>
      <c r="K71" s="30"/>
      <c r="L71" s="30"/>
      <c r="M71" s="30"/>
      <c r="N71" s="30"/>
      <c r="O71" s="27"/>
      <c r="P71" s="27"/>
      <c r="Q71" s="27"/>
      <c r="R71" s="27"/>
      <c r="S71" s="27"/>
      <c r="T71" s="27"/>
      <c r="U71" s="27"/>
      <c r="V71" s="27"/>
      <c r="W71" s="27"/>
      <c r="X71" s="27"/>
      <c r="Y71" s="27"/>
      <c r="Z71" s="27"/>
      <c r="AA71" s="27"/>
      <c r="AB71" s="27"/>
      <c r="AC71" s="27"/>
      <c r="AD71" s="27"/>
      <c r="AE71" s="27"/>
      <c r="AF71" s="27"/>
      <c r="AG71" s="27"/>
      <c r="AH71" s="27"/>
      <c r="AI71" s="27"/>
      <c r="AJ71" s="27"/>
      <c r="AK71" s="27"/>
      <c r="AL71" s="27"/>
      <c r="AM71" s="27"/>
      <c r="AN71" s="27"/>
      <c r="AO71" s="27"/>
      <c r="AP71" s="27"/>
      <c r="AQ71" s="27"/>
      <c r="AR71" s="27"/>
      <c r="AS71" s="27"/>
      <c r="AT71" s="27"/>
      <c r="AU71" s="27"/>
      <c r="AV71" s="27"/>
      <c r="AW71" s="27"/>
      <c r="AX71" s="27"/>
      <c r="AY71" s="27"/>
      <c r="AZ71" s="27"/>
      <c r="BA71" s="27"/>
      <c r="BB71" s="27"/>
      <c r="BC71" s="27"/>
      <c r="BD71" s="27"/>
      <c r="BE71" s="27"/>
      <c r="BF71" s="27"/>
      <c r="BG71" s="27"/>
      <c r="BH71" s="27"/>
      <c r="BI71" s="27"/>
      <c r="BJ71" s="27"/>
      <c r="BK71" s="27"/>
      <c r="BL71" s="27"/>
      <c r="BM71" s="27"/>
      <c r="BN71" s="27"/>
      <c r="BO71" s="27"/>
      <c r="BP71" s="27"/>
      <c r="BQ71" s="27"/>
      <c r="BR71" s="27"/>
      <c r="BS71" s="27"/>
      <c r="BT71" s="27"/>
      <c r="BU71" s="27"/>
      <c r="BV71" s="27"/>
      <c r="BW71" s="27"/>
      <c r="BX71" s="27"/>
      <c r="BY71" s="27"/>
      <c r="BZ71" s="27"/>
      <c r="CA71" s="27"/>
      <c r="CB71" s="27"/>
      <c r="CC71" s="27"/>
      <c r="CD71" s="27"/>
      <c r="CE71" s="27"/>
      <c r="CF71" s="27"/>
      <c r="CG71" s="27"/>
      <c r="CH71" s="27"/>
      <c r="CI71" s="27"/>
      <c r="CJ71" s="27"/>
      <c r="CK71" s="27"/>
      <c r="CL71" s="27"/>
      <c r="CM71" s="27"/>
      <c r="CN71" s="27"/>
      <c r="CO71" s="27"/>
      <c r="CP71" s="27"/>
      <c r="CQ71" s="27"/>
      <c r="CR71" s="27"/>
      <c r="CS71" s="27"/>
      <c r="CT71" s="27"/>
    </row>
    <row r="72" spans="1:98" s="32" customFormat="1" ht="12.75" customHeight="1">
      <c r="A72" s="27"/>
      <c r="B72" s="33" t="s">
        <v>836</v>
      </c>
      <c r="C72" s="30"/>
      <c r="D72" s="30"/>
      <c r="E72" s="30"/>
      <c r="F72" s="30"/>
      <c r="G72" s="30"/>
      <c r="H72" s="36"/>
      <c r="I72" s="30"/>
      <c r="J72" s="30"/>
      <c r="K72" s="30"/>
      <c r="L72" s="30"/>
      <c r="M72" s="30"/>
      <c r="N72" s="30"/>
      <c r="O72" s="27"/>
      <c r="P72" s="27"/>
      <c r="Q72" s="27"/>
      <c r="R72" s="27"/>
      <c r="S72" s="27"/>
      <c r="T72" s="27"/>
      <c r="U72" s="27"/>
      <c r="V72" s="27"/>
      <c r="W72" s="27"/>
      <c r="X72" s="27"/>
      <c r="Y72" s="27"/>
      <c r="Z72" s="27"/>
      <c r="AA72" s="27"/>
      <c r="AB72" s="27"/>
      <c r="AC72" s="27"/>
      <c r="AD72" s="27"/>
      <c r="AE72" s="27"/>
      <c r="AF72" s="27"/>
      <c r="AG72" s="27"/>
      <c r="AH72" s="27"/>
      <c r="AI72" s="27"/>
      <c r="AJ72" s="27"/>
      <c r="AK72" s="27"/>
      <c r="AL72" s="27"/>
      <c r="AM72" s="27"/>
      <c r="AN72" s="27"/>
      <c r="AO72" s="27"/>
      <c r="AP72" s="27"/>
      <c r="AQ72" s="27"/>
      <c r="AR72" s="27"/>
      <c r="AS72" s="27"/>
      <c r="AT72" s="27"/>
      <c r="AU72" s="27"/>
      <c r="AV72" s="27"/>
      <c r="AW72" s="27"/>
      <c r="AX72" s="27"/>
      <c r="AY72" s="27"/>
      <c r="AZ72" s="27"/>
      <c r="BA72" s="27"/>
      <c r="BB72" s="27"/>
      <c r="BC72" s="27"/>
      <c r="BD72" s="27"/>
      <c r="BE72" s="27"/>
      <c r="BF72" s="27"/>
      <c r="BG72" s="27"/>
      <c r="BH72" s="27"/>
      <c r="BI72" s="27"/>
      <c r="BJ72" s="27"/>
      <c r="BK72" s="27"/>
      <c r="BL72" s="27"/>
      <c r="BM72" s="27"/>
      <c r="BN72" s="27"/>
      <c r="BO72" s="27"/>
      <c r="BP72" s="27"/>
      <c r="BQ72" s="27"/>
      <c r="BR72" s="27"/>
      <c r="BS72" s="27"/>
      <c r="BT72" s="27"/>
      <c r="BU72" s="27"/>
      <c r="BV72" s="27"/>
      <c r="BW72" s="27"/>
      <c r="BX72" s="27"/>
      <c r="BY72" s="27"/>
      <c r="BZ72" s="27"/>
      <c r="CA72" s="27"/>
      <c r="CB72" s="27"/>
      <c r="CC72" s="27"/>
      <c r="CD72" s="27"/>
      <c r="CE72" s="27"/>
      <c r="CF72" s="27"/>
      <c r="CG72" s="27"/>
      <c r="CH72" s="27"/>
      <c r="CI72" s="27"/>
      <c r="CJ72" s="27"/>
      <c r="CK72" s="27"/>
      <c r="CL72" s="27"/>
      <c r="CM72" s="27"/>
      <c r="CN72" s="27"/>
      <c r="CO72" s="27"/>
      <c r="CP72" s="27"/>
      <c r="CQ72" s="27"/>
      <c r="CR72" s="27"/>
      <c r="CS72" s="27"/>
      <c r="CT72" s="27"/>
    </row>
    <row r="73" spans="1:98" s="32" customFormat="1" ht="12.75" customHeight="1">
      <c r="A73" s="27"/>
      <c r="B73" s="33" t="s">
        <v>837</v>
      </c>
      <c r="C73" s="30"/>
      <c r="D73" s="30"/>
      <c r="E73" s="30"/>
      <c r="F73" s="30"/>
      <c r="G73" s="30"/>
      <c r="H73" s="36"/>
      <c r="I73" s="30"/>
      <c r="J73" s="30"/>
      <c r="K73" s="30"/>
      <c r="L73" s="30"/>
      <c r="M73" s="30"/>
      <c r="N73" s="30"/>
      <c r="O73" s="27"/>
      <c r="P73" s="27"/>
      <c r="Q73" s="27"/>
      <c r="R73" s="27"/>
      <c r="S73" s="27"/>
      <c r="T73" s="27"/>
      <c r="U73" s="27"/>
      <c r="V73" s="27"/>
      <c r="W73" s="27"/>
      <c r="X73" s="27"/>
      <c r="Y73" s="27"/>
      <c r="Z73" s="27"/>
      <c r="AA73" s="27"/>
      <c r="AB73" s="27"/>
      <c r="AC73" s="27"/>
      <c r="AD73" s="27"/>
      <c r="AE73" s="27"/>
      <c r="AF73" s="27"/>
      <c r="AG73" s="27"/>
      <c r="AH73" s="27"/>
      <c r="AI73" s="27"/>
      <c r="AJ73" s="27"/>
      <c r="AK73" s="27"/>
      <c r="AL73" s="27"/>
      <c r="AM73" s="27"/>
      <c r="AN73" s="27"/>
      <c r="AO73" s="27"/>
      <c r="AP73" s="27"/>
      <c r="AQ73" s="27"/>
      <c r="AR73" s="27"/>
      <c r="AS73" s="27"/>
      <c r="AT73" s="27"/>
      <c r="AU73" s="27"/>
      <c r="AV73" s="27"/>
      <c r="AW73" s="27"/>
      <c r="AX73" s="27"/>
      <c r="AY73" s="27"/>
      <c r="AZ73" s="27"/>
      <c r="BA73" s="27"/>
      <c r="BB73" s="27"/>
      <c r="BC73" s="27"/>
      <c r="BD73" s="27"/>
      <c r="BE73" s="27"/>
      <c r="BF73" s="27"/>
      <c r="BG73" s="27"/>
      <c r="BH73" s="27"/>
      <c r="BI73" s="27"/>
      <c r="BJ73" s="27"/>
      <c r="BK73" s="27"/>
      <c r="BL73" s="27"/>
      <c r="BM73" s="27"/>
      <c r="BN73" s="27"/>
      <c r="BO73" s="27"/>
      <c r="BP73" s="27"/>
      <c r="BQ73" s="27"/>
      <c r="BR73" s="27"/>
      <c r="BS73" s="27"/>
      <c r="BT73" s="27"/>
      <c r="BU73" s="27"/>
      <c r="BV73" s="27"/>
      <c r="BW73" s="27"/>
      <c r="BX73" s="27"/>
      <c r="BY73" s="27"/>
      <c r="BZ73" s="27"/>
      <c r="CA73" s="27"/>
      <c r="CB73" s="27"/>
      <c r="CC73" s="27"/>
      <c r="CD73" s="27"/>
      <c r="CE73" s="27"/>
      <c r="CF73" s="27"/>
      <c r="CG73" s="27"/>
      <c r="CH73" s="27"/>
      <c r="CI73" s="27"/>
      <c r="CJ73" s="27"/>
      <c r="CK73" s="27"/>
      <c r="CL73" s="27"/>
      <c r="CM73" s="27"/>
      <c r="CN73" s="27"/>
      <c r="CO73" s="27"/>
      <c r="CP73" s="27"/>
      <c r="CQ73" s="27"/>
      <c r="CR73" s="27"/>
      <c r="CS73" s="27"/>
      <c r="CT73" s="27"/>
    </row>
    <row r="74" spans="1:98" s="32" customFormat="1" ht="12.75" customHeight="1">
      <c r="A74" s="27"/>
      <c r="B74" s="33" t="s">
        <v>838</v>
      </c>
      <c r="C74" s="30"/>
      <c r="D74" s="30"/>
      <c r="E74" s="30"/>
      <c r="F74" s="30"/>
      <c r="G74" s="30"/>
      <c r="H74" s="36"/>
      <c r="I74" s="30"/>
      <c r="J74" s="30"/>
      <c r="K74" s="30"/>
      <c r="L74" s="30"/>
      <c r="M74" s="30"/>
      <c r="N74" s="30"/>
      <c r="O74" s="27"/>
      <c r="P74" s="27"/>
      <c r="Q74" s="27"/>
      <c r="R74" s="27"/>
      <c r="S74" s="27"/>
      <c r="T74" s="27"/>
      <c r="U74" s="27"/>
      <c r="V74" s="27"/>
      <c r="W74" s="27"/>
      <c r="X74" s="27"/>
      <c r="Y74" s="27"/>
      <c r="Z74" s="27"/>
      <c r="AA74" s="27"/>
      <c r="AB74" s="27"/>
      <c r="AC74" s="27"/>
      <c r="AD74" s="27"/>
      <c r="AE74" s="27"/>
      <c r="AF74" s="27"/>
      <c r="AG74" s="27"/>
      <c r="AH74" s="27"/>
      <c r="AI74" s="27"/>
      <c r="AJ74" s="27"/>
      <c r="AK74" s="27"/>
      <c r="AL74" s="27"/>
      <c r="AM74" s="27"/>
      <c r="AN74" s="27"/>
      <c r="AO74" s="27"/>
      <c r="AP74" s="27"/>
      <c r="AQ74" s="27"/>
      <c r="AR74" s="27"/>
      <c r="AS74" s="27"/>
      <c r="AT74" s="27"/>
      <c r="AU74" s="27"/>
      <c r="AV74" s="27"/>
      <c r="AW74" s="27"/>
      <c r="AX74" s="27"/>
      <c r="AY74" s="27"/>
      <c r="AZ74" s="27"/>
      <c r="BA74" s="27"/>
      <c r="BB74" s="27"/>
      <c r="BC74" s="27"/>
      <c r="BD74" s="27"/>
      <c r="BE74" s="27"/>
      <c r="BF74" s="27"/>
      <c r="BG74" s="27"/>
      <c r="BH74" s="27"/>
      <c r="BI74" s="27"/>
      <c r="BJ74" s="27"/>
      <c r="BK74" s="27"/>
      <c r="BL74" s="27"/>
      <c r="BM74" s="27"/>
      <c r="BN74" s="27"/>
      <c r="BO74" s="27"/>
      <c r="BP74" s="27"/>
      <c r="BQ74" s="27"/>
      <c r="BR74" s="27"/>
      <c r="BS74" s="27"/>
      <c r="BT74" s="27"/>
      <c r="BU74" s="27"/>
      <c r="BV74" s="27"/>
      <c r="BW74" s="27"/>
      <c r="BX74" s="27"/>
      <c r="BY74" s="27"/>
      <c r="BZ74" s="27"/>
      <c r="CA74" s="27"/>
      <c r="CB74" s="27"/>
      <c r="CC74" s="27"/>
      <c r="CD74" s="27"/>
      <c r="CE74" s="27"/>
      <c r="CF74" s="27"/>
      <c r="CG74" s="27"/>
      <c r="CH74" s="27"/>
      <c r="CI74" s="27"/>
      <c r="CJ74" s="27"/>
      <c r="CK74" s="27"/>
      <c r="CL74" s="27"/>
      <c r="CM74" s="27"/>
      <c r="CN74" s="27"/>
      <c r="CO74" s="27"/>
      <c r="CP74" s="27"/>
      <c r="CQ74" s="27"/>
      <c r="CR74" s="27"/>
      <c r="CS74" s="27"/>
      <c r="CT74" s="27"/>
    </row>
    <row r="75" spans="1:98" s="32" customFormat="1" ht="12.75" customHeight="1">
      <c r="A75" s="27"/>
      <c r="B75" s="33" t="s">
        <v>839</v>
      </c>
      <c r="C75" s="30"/>
      <c r="D75" s="30"/>
      <c r="E75" s="30"/>
      <c r="F75" s="30"/>
      <c r="G75" s="30"/>
      <c r="H75" s="36"/>
      <c r="I75" s="30"/>
      <c r="J75" s="30"/>
      <c r="K75" s="30"/>
      <c r="L75" s="30"/>
      <c r="M75" s="30"/>
      <c r="N75" s="30"/>
      <c r="O75" s="27"/>
      <c r="P75" s="27"/>
      <c r="Q75" s="27"/>
      <c r="R75" s="27"/>
      <c r="S75" s="27"/>
      <c r="T75" s="27"/>
      <c r="U75" s="27"/>
      <c r="V75" s="27"/>
      <c r="W75" s="27"/>
      <c r="X75" s="27"/>
      <c r="Y75" s="27"/>
      <c r="Z75" s="27"/>
      <c r="AA75" s="27"/>
      <c r="AB75" s="27"/>
      <c r="AC75" s="27"/>
      <c r="AD75" s="27"/>
      <c r="AE75" s="27"/>
      <c r="AF75" s="27"/>
      <c r="AG75" s="27"/>
      <c r="AH75" s="27"/>
      <c r="AI75" s="27"/>
      <c r="AJ75" s="27"/>
      <c r="AK75" s="27"/>
      <c r="AL75" s="27"/>
      <c r="AM75" s="27"/>
      <c r="AN75" s="27"/>
      <c r="AO75" s="27"/>
      <c r="AP75" s="27"/>
      <c r="AQ75" s="27"/>
      <c r="AR75" s="27"/>
      <c r="AS75" s="27"/>
      <c r="AT75" s="27"/>
      <c r="AU75" s="27"/>
      <c r="AV75" s="27"/>
      <c r="AW75" s="27"/>
      <c r="AX75" s="27"/>
      <c r="AY75" s="27"/>
      <c r="AZ75" s="27"/>
      <c r="BA75" s="27"/>
      <c r="BB75" s="27"/>
      <c r="BC75" s="27"/>
      <c r="BD75" s="27"/>
      <c r="BE75" s="27"/>
      <c r="BF75" s="27"/>
      <c r="BG75" s="27"/>
      <c r="BH75" s="27"/>
      <c r="BI75" s="27"/>
      <c r="BJ75" s="27"/>
      <c r="BK75" s="27"/>
      <c r="BL75" s="27"/>
      <c r="BM75" s="27"/>
      <c r="BN75" s="27"/>
      <c r="BO75" s="27"/>
      <c r="BP75" s="27"/>
      <c r="BQ75" s="27"/>
      <c r="BR75" s="27"/>
      <c r="BS75" s="27"/>
      <c r="BT75" s="27"/>
      <c r="BU75" s="27"/>
      <c r="BV75" s="27"/>
      <c r="BW75" s="27"/>
      <c r="BX75" s="27"/>
      <c r="BY75" s="27"/>
      <c r="BZ75" s="27"/>
      <c r="CA75" s="27"/>
      <c r="CB75" s="27"/>
      <c r="CC75" s="27"/>
      <c r="CD75" s="27"/>
      <c r="CE75" s="27"/>
      <c r="CF75" s="27"/>
      <c r="CG75" s="27"/>
      <c r="CH75" s="27"/>
      <c r="CI75" s="27"/>
      <c r="CJ75" s="27"/>
      <c r="CK75" s="27"/>
      <c r="CL75" s="27"/>
      <c r="CM75" s="27"/>
      <c r="CN75" s="27"/>
      <c r="CO75" s="27"/>
      <c r="CP75" s="27"/>
      <c r="CQ75" s="27"/>
      <c r="CR75" s="27"/>
      <c r="CS75" s="27"/>
      <c r="CT75" s="27"/>
    </row>
    <row r="76" spans="1:98" s="32" customFormat="1" ht="12.75" customHeight="1">
      <c r="A76" s="27"/>
      <c r="B76" s="33" t="s">
        <v>840</v>
      </c>
      <c r="C76" s="30"/>
      <c r="D76" s="30"/>
      <c r="E76" s="30"/>
      <c r="F76" s="30"/>
      <c r="G76" s="30"/>
      <c r="H76" s="36"/>
      <c r="I76" s="30"/>
      <c r="J76" s="30"/>
      <c r="K76" s="30"/>
      <c r="L76" s="30"/>
      <c r="M76" s="30"/>
      <c r="N76" s="30"/>
      <c r="O76" s="27"/>
      <c r="P76" s="27"/>
      <c r="Q76" s="27"/>
      <c r="R76" s="27"/>
      <c r="S76" s="27"/>
      <c r="T76" s="27"/>
      <c r="U76" s="27"/>
      <c r="V76" s="27"/>
      <c r="W76" s="27"/>
      <c r="X76" s="27"/>
      <c r="Y76" s="27"/>
      <c r="Z76" s="27"/>
      <c r="AA76" s="27"/>
      <c r="AB76" s="27"/>
      <c r="AC76" s="27"/>
      <c r="AD76" s="27"/>
      <c r="AE76" s="27"/>
      <c r="AF76" s="27"/>
      <c r="AG76" s="27"/>
      <c r="AH76" s="27"/>
      <c r="AI76" s="27"/>
      <c r="AJ76" s="27"/>
      <c r="AK76" s="27"/>
      <c r="AL76" s="27"/>
      <c r="AM76" s="27"/>
      <c r="AN76" s="27"/>
      <c r="AO76" s="27"/>
      <c r="AP76" s="27"/>
      <c r="AQ76" s="27"/>
      <c r="AR76" s="27"/>
      <c r="AS76" s="27"/>
      <c r="AT76" s="27"/>
      <c r="AU76" s="27"/>
      <c r="AV76" s="27"/>
      <c r="AW76" s="27"/>
      <c r="AX76" s="27"/>
      <c r="AY76" s="27"/>
      <c r="AZ76" s="27"/>
      <c r="BA76" s="27"/>
      <c r="BB76" s="27"/>
      <c r="BC76" s="27"/>
      <c r="BD76" s="27"/>
      <c r="BE76" s="27"/>
      <c r="BF76" s="27"/>
      <c r="BG76" s="27"/>
      <c r="BH76" s="27"/>
      <c r="BI76" s="27"/>
      <c r="BJ76" s="27"/>
      <c r="BK76" s="27"/>
      <c r="BL76" s="27"/>
      <c r="BM76" s="27"/>
      <c r="BN76" s="27"/>
      <c r="BO76" s="27"/>
      <c r="BP76" s="27"/>
      <c r="BQ76" s="27"/>
      <c r="BR76" s="27"/>
      <c r="BS76" s="27"/>
      <c r="BT76" s="27"/>
      <c r="BU76" s="27"/>
      <c r="BV76" s="27"/>
      <c r="BW76" s="27"/>
      <c r="BX76" s="27"/>
      <c r="BY76" s="27"/>
      <c r="BZ76" s="27"/>
      <c r="CA76" s="27"/>
      <c r="CB76" s="27"/>
      <c r="CC76" s="27"/>
      <c r="CD76" s="27"/>
      <c r="CE76" s="27"/>
      <c r="CF76" s="27"/>
      <c r="CG76" s="27"/>
      <c r="CH76" s="27"/>
      <c r="CI76" s="27"/>
      <c r="CJ76" s="27"/>
      <c r="CK76" s="27"/>
      <c r="CL76" s="27"/>
      <c r="CM76" s="27"/>
      <c r="CN76" s="27"/>
      <c r="CO76" s="27"/>
      <c r="CP76" s="27"/>
      <c r="CQ76" s="27"/>
      <c r="CR76" s="27"/>
      <c r="CS76" s="27"/>
      <c r="CT76" s="27"/>
    </row>
    <row r="77" spans="1:98" s="32" customFormat="1">
      <c r="A77" s="27"/>
      <c r="B77" s="33" t="s">
        <v>841</v>
      </c>
      <c r="C77" s="30"/>
      <c r="D77" s="30"/>
      <c r="E77" s="30"/>
      <c r="F77" s="30"/>
      <c r="G77" s="30"/>
      <c r="H77" s="36"/>
      <c r="I77" s="30"/>
      <c r="J77" s="30"/>
      <c r="K77" s="30"/>
      <c r="L77" s="30"/>
      <c r="M77" s="30"/>
      <c r="N77" s="30"/>
      <c r="O77" s="27"/>
      <c r="P77" s="27"/>
      <c r="Q77" s="27"/>
      <c r="R77" s="27"/>
      <c r="S77" s="27"/>
      <c r="T77" s="27"/>
      <c r="U77" s="27"/>
      <c r="V77" s="27"/>
      <c r="W77" s="27"/>
      <c r="X77" s="27"/>
      <c r="Y77" s="27"/>
      <c r="Z77" s="27"/>
      <c r="AA77" s="27"/>
      <c r="AB77" s="27"/>
      <c r="AC77" s="27"/>
      <c r="AD77" s="27"/>
      <c r="AE77" s="27"/>
      <c r="AF77" s="27"/>
      <c r="AG77" s="27"/>
      <c r="AH77" s="27"/>
      <c r="AI77" s="27"/>
      <c r="AJ77" s="27"/>
      <c r="AK77" s="27"/>
      <c r="AL77" s="27"/>
      <c r="AM77" s="27"/>
      <c r="AN77" s="27"/>
      <c r="AO77" s="27"/>
      <c r="AP77" s="27"/>
      <c r="AQ77" s="27"/>
      <c r="AR77" s="27"/>
      <c r="AS77" s="27"/>
      <c r="AT77" s="27"/>
      <c r="AU77" s="27"/>
      <c r="AV77" s="27"/>
      <c r="AW77" s="27"/>
      <c r="AX77" s="27"/>
      <c r="AY77" s="27"/>
      <c r="AZ77" s="27"/>
      <c r="BA77" s="27"/>
      <c r="BB77" s="27"/>
      <c r="BC77" s="27"/>
      <c r="BD77" s="27"/>
      <c r="BE77" s="27"/>
      <c r="BF77" s="27"/>
      <c r="BG77" s="27"/>
      <c r="BH77" s="27"/>
      <c r="BI77" s="27"/>
      <c r="BJ77" s="27"/>
      <c r="BK77" s="27"/>
      <c r="BL77" s="27"/>
      <c r="BM77" s="27"/>
      <c r="BN77" s="27"/>
      <c r="BO77" s="27"/>
      <c r="BP77" s="27"/>
      <c r="BQ77" s="27"/>
      <c r="BR77" s="27"/>
      <c r="BS77" s="27"/>
      <c r="BT77" s="27"/>
      <c r="BU77" s="27"/>
      <c r="BV77" s="27"/>
      <c r="BW77" s="27"/>
      <c r="BX77" s="27"/>
      <c r="BY77" s="27"/>
      <c r="BZ77" s="27"/>
      <c r="CA77" s="27"/>
      <c r="CB77" s="27"/>
      <c r="CC77" s="27"/>
      <c r="CD77" s="27"/>
      <c r="CE77" s="27"/>
      <c r="CF77" s="27"/>
      <c r="CG77" s="27"/>
      <c r="CH77" s="27"/>
      <c r="CI77" s="27"/>
      <c r="CJ77" s="27"/>
      <c r="CK77" s="27"/>
      <c r="CL77" s="27"/>
      <c r="CM77" s="27"/>
      <c r="CN77" s="27"/>
      <c r="CO77" s="27"/>
      <c r="CP77" s="27"/>
      <c r="CQ77" s="27"/>
      <c r="CR77" s="27"/>
      <c r="CS77" s="27"/>
      <c r="CT77" s="27"/>
    </row>
    <row r="78" spans="1:98" s="32" customFormat="1" ht="12.75" customHeight="1">
      <c r="A78" s="27"/>
      <c r="B78" s="38" t="s">
        <v>842</v>
      </c>
      <c r="C78" s="30"/>
      <c r="D78" s="30"/>
      <c r="E78" s="30"/>
      <c r="F78" s="30"/>
      <c r="G78" s="30"/>
      <c r="H78" s="36"/>
      <c r="I78" s="30"/>
      <c r="J78" s="30"/>
      <c r="K78" s="30"/>
      <c r="L78" s="30"/>
      <c r="M78" s="30"/>
      <c r="N78" s="30"/>
      <c r="O78" s="27"/>
      <c r="P78" s="27"/>
      <c r="Q78" s="27"/>
      <c r="R78" s="27"/>
      <c r="S78" s="27"/>
      <c r="T78" s="27"/>
      <c r="U78" s="27"/>
      <c r="V78" s="27"/>
      <c r="W78" s="27"/>
      <c r="X78" s="27"/>
      <c r="Y78" s="27"/>
      <c r="Z78" s="27"/>
      <c r="AA78" s="27"/>
      <c r="AB78" s="27"/>
      <c r="AC78" s="27"/>
      <c r="AD78" s="27"/>
      <c r="AE78" s="27"/>
      <c r="AF78" s="27"/>
      <c r="AG78" s="27"/>
      <c r="AH78" s="27"/>
      <c r="AI78" s="27"/>
      <c r="AJ78" s="27"/>
      <c r="AK78" s="27"/>
      <c r="AL78" s="27"/>
      <c r="AM78" s="27"/>
      <c r="AN78" s="27"/>
      <c r="AO78" s="27"/>
      <c r="AP78" s="27"/>
      <c r="AQ78" s="27"/>
      <c r="AR78" s="27"/>
      <c r="AS78" s="27"/>
      <c r="AT78" s="27"/>
      <c r="AU78" s="27"/>
      <c r="AV78" s="27"/>
      <c r="AW78" s="27"/>
      <c r="AX78" s="27"/>
      <c r="AY78" s="27"/>
      <c r="AZ78" s="27"/>
      <c r="BA78" s="27"/>
      <c r="BB78" s="27"/>
      <c r="BC78" s="27"/>
      <c r="BD78" s="27"/>
      <c r="BE78" s="27"/>
      <c r="BF78" s="27"/>
      <c r="BG78" s="27"/>
      <c r="BH78" s="27"/>
      <c r="BI78" s="27"/>
      <c r="BJ78" s="27"/>
      <c r="BK78" s="27"/>
      <c r="BL78" s="27"/>
      <c r="BM78" s="27"/>
      <c r="BN78" s="27"/>
      <c r="BO78" s="27"/>
      <c r="BP78" s="27"/>
      <c r="BQ78" s="27"/>
      <c r="BR78" s="27"/>
      <c r="BS78" s="27"/>
      <c r="BT78" s="27"/>
      <c r="BU78" s="27"/>
      <c r="BV78" s="27"/>
      <c r="BW78" s="27"/>
      <c r="BX78" s="27"/>
      <c r="BY78" s="27"/>
      <c r="BZ78" s="27"/>
      <c r="CA78" s="27"/>
      <c r="CB78" s="27"/>
      <c r="CC78" s="27"/>
      <c r="CD78" s="27"/>
      <c r="CE78" s="27"/>
      <c r="CF78" s="27"/>
      <c r="CG78" s="27"/>
      <c r="CH78" s="27"/>
      <c r="CI78" s="27"/>
      <c r="CJ78" s="27"/>
      <c r="CK78" s="27"/>
      <c r="CL78" s="27"/>
      <c r="CM78" s="27"/>
      <c r="CN78" s="27"/>
      <c r="CO78" s="27"/>
      <c r="CP78" s="27"/>
      <c r="CQ78" s="27"/>
      <c r="CR78" s="27"/>
      <c r="CS78" s="27"/>
      <c r="CT78" s="27"/>
    </row>
    <row r="79" spans="1:98" s="32" customFormat="1" ht="12.75" customHeight="1">
      <c r="A79" s="27"/>
      <c r="B79" s="33" t="s">
        <v>843</v>
      </c>
      <c r="C79" s="30"/>
      <c r="D79" s="30"/>
      <c r="E79" s="30"/>
      <c r="F79" s="30"/>
      <c r="G79" s="30"/>
      <c r="H79" s="36"/>
      <c r="I79" s="30"/>
      <c r="J79" s="30"/>
      <c r="K79" s="30"/>
      <c r="L79" s="30"/>
      <c r="M79" s="30"/>
      <c r="N79" s="30"/>
      <c r="O79" s="27"/>
      <c r="P79" s="27"/>
      <c r="Q79" s="27"/>
      <c r="R79" s="27"/>
      <c r="S79" s="27"/>
      <c r="T79" s="27"/>
      <c r="U79" s="27"/>
      <c r="V79" s="27"/>
      <c r="W79" s="27"/>
      <c r="X79" s="27"/>
      <c r="Y79" s="27"/>
      <c r="Z79" s="27"/>
      <c r="AA79" s="27"/>
      <c r="AB79" s="27"/>
      <c r="AC79" s="27"/>
      <c r="AD79" s="27"/>
      <c r="AE79" s="27"/>
      <c r="AF79" s="27"/>
      <c r="AG79" s="27"/>
      <c r="AH79" s="27"/>
      <c r="AI79" s="27"/>
      <c r="AJ79" s="27"/>
      <c r="AK79" s="27"/>
      <c r="AL79" s="27"/>
      <c r="AM79" s="27"/>
      <c r="AN79" s="27"/>
      <c r="AO79" s="27"/>
      <c r="AP79" s="27"/>
      <c r="AQ79" s="27"/>
      <c r="AR79" s="27"/>
      <c r="AS79" s="27"/>
      <c r="AT79" s="27"/>
      <c r="AU79" s="27"/>
      <c r="AV79" s="27"/>
      <c r="AW79" s="27"/>
      <c r="AX79" s="27"/>
      <c r="AY79" s="27"/>
      <c r="AZ79" s="27"/>
      <c r="BA79" s="27"/>
      <c r="BB79" s="27"/>
      <c r="BC79" s="27"/>
      <c r="BD79" s="27"/>
      <c r="BE79" s="27"/>
      <c r="BF79" s="27"/>
      <c r="BG79" s="27"/>
      <c r="BH79" s="27"/>
      <c r="BI79" s="27"/>
      <c r="BJ79" s="27"/>
      <c r="BK79" s="27"/>
      <c r="BL79" s="27"/>
      <c r="BM79" s="27"/>
      <c r="BN79" s="27"/>
      <c r="BO79" s="27"/>
      <c r="BP79" s="27"/>
      <c r="BQ79" s="27"/>
      <c r="BR79" s="27"/>
      <c r="BS79" s="27"/>
      <c r="BT79" s="27"/>
      <c r="BU79" s="27"/>
      <c r="BV79" s="27"/>
      <c r="BW79" s="27"/>
      <c r="BX79" s="27"/>
      <c r="BY79" s="27"/>
      <c r="BZ79" s="27"/>
      <c r="CA79" s="27"/>
      <c r="CB79" s="27"/>
      <c r="CC79" s="27"/>
      <c r="CD79" s="27"/>
      <c r="CE79" s="27"/>
      <c r="CF79" s="27"/>
      <c r="CG79" s="27"/>
      <c r="CH79" s="27"/>
      <c r="CI79" s="27"/>
      <c r="CJ79" s="27"/>
      <c r="CK79" s="27"/>
      <c r="CL79" s="27"/>
      <c r="CM79" s="27"/>
      <c r="CN79" s="27"/>
      <c r="CO79" s="27"/>
      <c r="CP79" s="27"/>
      <c r="CQ79" s="27"/>
      <c r="CR79" s="27"/>
      <c r="CS79" s="27"/>
      <c r="CT79" s="27"/>
    </row>
    <row r="80" spans="1:98" s="32" customFormat="1" ht="12.75" customHeight="1">
      <c r="A80" s="27"/>
      <c r="B80" s="38" t="s">
        <v>844</v>
      </c>
      <c r="C80" s="30"/>
      <c r="D80" s="30"/>
      <c r="E80" s="30"/>
      <c r="F80" s="30"/>
      <c r="G80" s="30"/>
      <c r="H80" s="36"/>
      <c r="I80" s="30"/>
      <c r="J80" s="30"/>
      <c r="K80" s="30"/>
      <c r="L80" s="30"/>
      <c r="M80" s="30"/>
      <c r="N80" s="30"/>
      <c r="O80" s="27"/>
      <c r="P80" s="27"/>
      <c r="Q80" s="27"/>
      <c r="R80" s="27"/>
      <c r="S80" s="27"/>
      <c r="T80" s="27"/>
      <c r="U80" s="27"/>
      <c r="V80" s="27"/>
      <c r="W80" s="27"/>
      <c r="X80" s="27"/>
      <c r="Y80" s="27"/>
      <c r="Z80" s="27"/>
      <c r="AA80" s="27"/>
      <c r="AB80" s="27"/>
      <c r="AC80" s="27"/>
      <c r="AD80" s="27"/>
      <c r="AE80" s="27"/>
      <c r="AF80" s="27"/>
      <c r="AG80" s="27"/>
      <c r="AH80" s="27"/>
      <c r="AI80" s="27"/>
      <c r="AJ80" s="27"/>
      <c r="AK80" s="27"/>
      <c r="AL80" s="27"/>
      <c r="AM80" s="27"/>
      <c r="AN80" s="27"/>
      <c r="AO80" s="27"/>
      <c r="AP80" s="27"/>
      <c r="AQ80" s="27"/>
      <c r="AR80" s="27"/>
      <c r="AS80" s="27"/>
      <c r="AT80" s="27"/>
      <c r="AU80" s="27"/>
      <c r="AV80" s="27"/>
      <c r="AW80" s="27"/>
      <c r="AX80" s="27"/>
      <c r="AY80" s="27"/>
      <c r="AZ80" s="27"/>
      <c r="BA80" s="27"/>
      <c r="BB80" s="27"/>
      <c r="BC80" s="27"/>
      <c r="BD80" s="27"/>
      <c r="BE80" s="27"/>
      <c r="BF80" s="27"/>
      <c r="BG80" s="27"/>
      <c r="BH80" s="27"/>
      <c r="BI80" s="27"/>
      <c r="BJ80" s="27"/>
      <c r="BK80" s="27"/>
      <c r="BL80" s="27"/>
      <c r="BM80" s="27"/>
      <c r="BN80" s="27"/>
      <c r="BO80" s="27"/>
      <c r="BP80" s="27"/>
      <c r="BQ80" s="27"/>
      <c r="BR80" s="27"/>
      <c r="BS80" s="27"/>
      <c r="BT80" s="27"/>
      <c r="BU80" s="27"/>
      <c r="BV80" s="27"/>
      <c r="BW80" s="27"/>
      <c r="BX80" s="27"/>
      <c r="BY80" s="27"/>
      <c r="BZ80" s="27"/>
      <c r="CA80" s="27"/>
      <c r="CB80" s="27"/>
      <c r="CC80" s="27"/>
      <c r="CD80" s="27"/>
      <c r="CE80" s="27"/>
      <c r="CF80" s="27"/>
      <c r="CG80" s="27"/>
      <c r="CH80" s="27"/>
      <c r="CI80" s="27"/>
      <c r="CJ80" s="27"/>
      <c r="CK80" s="27"/>
      <c r="CL80" s="27"/>
      <c r="CM80" s="27"/>
      <c r="CN80" s="27"/>
      <c r="CO80" s="27"/>
      <c r="CP80" s="27"/>
      <c r="CQ80" s="27"/>
      <c r="CR80" s="27"/>
      <c r="CS80" s="27"/>
      <c r="CT80" s="27"/>
    </row>
    <row r="81" spans="1:98" s="32" customFormat="1" ht="12.75" customHeight="1">
      <c r="A81" s="27"/>
      <c r="B81" s="33" t="s">
        <v>845</v>
      </c>
      <c r="C81" s="30"/>
      <c r="D81" s="30"/>
      <c r="E81" s="30"/>
      <c r="F81" s="30"/>
      <c r="G81" s="30"/>
      <c r="H81" s="36"/>
      <c r="I81" s="30"/>
      <c r="J81" s="30"/>
      <c r="K81" s="30"/>
      <c r="L81" s="30"/>
      <c r="M81" s="30"/>
      <c r="N81" s="30"/>
      <c r="O81" s="27"/>
      <c r="P81" s="27"/>
      <c r="Q81" s="27"/>
      <c r="R81" s="27"/>
      <c r="S81" s="27"/>
      <c r="T81" s="27"/>
      <c r="U81" s="27"/>
      <c r="V81" s="27"/>
      <c r="W81" s="27"/>
      <c r="X81" s="27"/>
      <c r="Y81" s="27"/>
      <c r="Z81" s="27"/>
      <c r="AA81" s="27"/>
      <c r="AB81" s="27"/>
      <c r="AC81" s="27"/>
      <c r="AD81" s="27"/>
      <c r="AE81" s="27"/>
      <c r="AF81" s="27"/>
      <c r="AG81" s="27"/>
      <c r="AH81" s="27"/>
      <c r="AI81" s="27"/>
      <c r="AJ81" s="27"/>
      <c r="AK81" s="27"/>
      <c r="AL81" s="27"/>
      <c r="AM81" s="27"/>
      <c r="AN81" s="27"/>
      <c r="AO81" s="27"/>
      <c r="AP81" s="27"/>
      <c r="AQ81" s="27"/>
      <c r="AR81" s="27"/>
      <c r="AS81" s="27"/>
      <c r="AT81" s="27"/>
      <c r="AU81" s="27"/>
      <c r="AV81" s="27"/>
      <c r="AW81" s="27"/>
      <c r="AX81" s="27"/>
      <c r="AY81" s="27"/>
      <c r="AZ81" s="27"/>
      <c r="BA81" s="27"/>
      <c r="BB81" s="27"/>
      <c r="BC81" s="27"/>
      <c r="BD81" s="27"/>
      <c r="BE81" s="27"/>
      <c r="BF81" s="27"/>
      <c r="BG81" s="27"/>
      <c r="BH81" s="27"/>
      <c r="BI81" s="27"/>
      <c r="BJ81" s="27"/>
      <c r="BK81" s="27"/>
      <c r="BL81" s="27"/>
      <c r="BM81" s="27"/>
      <c r="BN81" s="27"/>
      <c r="BO81" s="27"/>
      <c r="BP81" s="27"/>
      <c r="BQ81" s="27"/>
      <c r="BR81" s="27"/>
      <c r="BS81" s="27"/>
      <c r="BT81" s="27"/>
      <c r="BU81" s="27"/>
      <c r="BV81" s="27"/>
      <c r="BW81" s="27"/>
      <c r="BX81" s="27"/>
      <c r="BY81" s="27"/>
      <c r="BZ81" s="27"/>
      <c r="CA81" s="27"/>
      <c r="CB81" s="27"/>
      <c r="CC81" s="27"/>
      <c r="CD81" s="27"/>
      <c r="CE81" s="27"/>
      <c r="CF81" s="27"/>
      <c r="CG81" s="27"/>
      <c r="CH81" s="27"/>
      <c r="CI81" s="27"/>
      <c r="CJ81" s="27"/>
      <c r="CK81" s="27"/>
      <c r="CL81" s="27"/>
      <c r="CM81" s="27"/>
      <c r="CN81" s="27"/>
      <c r="CO81" s="27"/>
      <c r="CP81" s="27"/>
      <c r="CQ81" s="27"/>
      <c r="CR81" s="27"/>
      <c r="CS81" s="27"/>
      <c r="CT81" s="27"/>
    </row>
    <row r="82" spans="1:98" s="32" customFormat="1" ht="12.75" customHeight="1">
      <c r="A82" s="27"/>
      <c r="B82" s="38" t="s">
        <v>846</v>
      </c>
      <c r="C82" s="30"/>
      <c r="D82" s="30"/>
      <c r="E82" s="30"/>
      <c r="F82" s="30"/>
      <c r="G82" s="30"/>
      <c r="H82" s="36"/>
      <c r="I82" s="30"/>
      <c r="J82" s="30"/>
      <c r="K82" s="30"/>
      <c r="L82" s="30"/>
      <c r="M82" s="30"/>
      <c r="N82" s="30"/>
      <c r="O82" s="27"/>
      <c r="P82" s="27"/>
      <c r="Q82" s="27"/>
      <c r="R82" s="27"/>
      <c r="S82" s="27"/>
      <c r="T82" s="27"/>
      <c r="U82" s="27"/>
      <c r="V82" s="27"/>
      <c r="W82" s="27"/>
      <c r="X82" s="27"/>
      <c r="Y82" s="27"/>
      <c r="Z82" s="27"/>
      <c r="AA82" s="27"/>
      <c r="AB82" s="27"/>
      <c r="AC82" s="27"/>
      <c r="AD82" s="27"/>
      <c r="AE82" s="27"/>
      <c r="AF82" s="27"/>
      <c r="AG82" s="27"/>
      <c r="AH82" s="27"/>
      <c r="AI82" s="27"/>
      <c r="AJ82" s="27"/>
      <c r="AK82" s="27"/>
      <c r="AL82" s="27"/>
      <c r="AM82" s="27"/>
      <c r="AN82" s="27"/>
      <c r="AO82" s="27"/>
      <c r="AP82" s="27"/>
      <c r="AQ82" s="27"/>
      <c r="AR82" s="27"/>
      <c r="AS82" s="27"/>
      <c r="AT82" s="27"/>
      <c r="AU82" s="27"/>
      <c r="AV82" s="27"/>
      <c r="AW82" s="27"/>
      <c r="AX82" s="27"/>
      <c r="AY82" s="27"/>
      <c r="AZ82" s="27"/>
      <c r="BA82" s="27"/>
      <c r="BB82" s="27"/>
      <c r="BC82" s="27"/>
      <c r="BD82" s="27"/>
      <c r="BE82" s="27"/>
      <c r="BF82" s="27"/>
      <c r="BG82" s="27"/>
      <c r="BH82" s="27"/>
      <c r="BI82" s="27"/>
      <c r="BJ82" s="27"/>
      <c r="BK82" s="27"/>
      <c r="BL82" s="27"/>
      <c r="BM82" s="27"/>
      <c r="BN82" s="27"/>
      <c r="BO82" s="27"/>
      <c r="BP82" s="27"/>
      <c r="BQ82" s="27"/>
      <c r="BR82" s="27"/>
      <c r="BS82" s="27"/>
      <c r="BT82" s="27"/>
      <c r="BU82" s="27"/>
      <c r="BV82" s="27"/>
      <c r="BW82" s="27"/>
      <c r="BX82" s="27"/>
      <c r="BY82" s="27"/>
      <c r="BZ82" s="27"/>
      <c r="CA82" s="27"/>
      <c r="CB82" s="27"/>
      <c r="CC82" s="27"/>
      <c r="CD82" s="27"/>
      <c r="CE82" s="27"/>
      <c r="CF82" s="27"/>
      <c r="CG82" s="27"/>
      <c r="CH82" s="27"/>
      <c r="CI82" s="27"/>
      <c r="CJ82" s="27"/>
      <c r="CK82" s="27"/>
      <c r="CL82" s="27"/>
      <c r="CM82" s="27"/>
      <c r="CN82" s="27"/>
      <c r="CO82" s="27"/>
      <c r="CP82" s="27"/>
      <c r="CQ82" s="27"/>
      <c r="CR82" s="27"/>
      <c r="CS82" s="27"/>
      <c r="CT82" s="27"/>
    </row>
    <row r="83" spans="1:98" s="32" customFormat="1">
      <c r="A83" s="27"/>
      <c r="B83" s="33" t="s">
        <v>847</v>
      </c>
      <c r="C83" s="30"/>
      <c r="D83" s="30"/>
      <c r="E83" s="30"/>
      <c r="F83" s="30"/>
      <c r="G83" s="30"/>
      <c r="H83" s="36"/>
      <c r="I83" s="30"/>
      <c r="J83" s="30"/>
      <c r="K83" s="30"/>
      <c r="L83" s="30"/>
      <c r="M83" s="30"/>
      <c r="N83" s="30"/>
      <c r="O83" s="27"/>
      <c r="P83" s="27"/>
      <c r="Q83" s="27"/>
      <c r="R83" s="27"/>
      <c r="S83" s="27"/>
      <c r="T83" s="27"/>
      <c r="U83" s="27"/>
      <c r="V83" s="27"/>
      <c r="W83" s="27"/>
      <c r="X83" s="27"/>
      <c r="Y83" s="27"/>
      <c r="Z83" s="27"/>
      <c r="AA83" s="27"/>
      <c r="AB83" s="27"/>
      <c r="AC83" s="27"/>
      <c r="AD83" s="27"/>
      <c r="AE83" s="27"/>
      <c r="AF83" s="27"/>
      <c r="AG83" s="27"/>
      <c r="AH83" s="27"/>
      <c r="AI83" s="27"/>
      <c r="AJ83" s="27"/>
      <c r="AK83" s="27"/>
      <c r="AL83" s="27"/>
      <c r="AM83" s="27"/>
      <c r="AN83" s="27"/>
      <c r="AO83" s="27"/>
      <c r="AP83" s="27"/>
      <c r="AQ83" s="27"/>
      <c r="AR83" s="27"/>
      <c r="AS83" s="27"/>
      <c r="AT83" s="27"/>
      <c r="AU83" s="27"/>
      <c r="AV83" s="27"/>
      <c r="AW83" s="27"/>
      <c r="AX83" s="27"/>
      <c r="AY83" s="27"/>
      <c r="AZ83" s="27"/>
      <c r="BA83" s="27"/>
      <c r="BB83" s="27"/>
      <c r="BC83" s="27"/>
      <c r="BD83" s="27"/>
      <c r="BE83" s="27"/>
      <c r="BF83" s="27"/>
      <c r="BG83" s="27"/>
      <c r="BH83" s="27"/>
      <c r="BI83" s="27"/>
      <c r="BJ83" s="27"/>
      <c r="BK83" s="27"/>
      <c r="BL83" s="27"/>
      <c r="BM83" s="27"/>
      <c r="BN83" s="27"/>
      <c r="BO83" s="27"/>
      <c r="BP83" s="27"/>
      <c r="BQ83" s="27"/>
      <c r="BR83" s="27"/>
      <c r="BS83" s="27"/>
      <c r="BT83" s="27"/>
      <c r="BU83" s="27"/>
      <c r="BV83" s="27"/>
      <c r="BW83" s="27"/>
      <c r="BX83" s="27"/>
      <c r="BY83" s="27"/>
      <c r="BZ83" s="27"/>
      <c r="CA83" s="27"/>
      <c r="CB83" s="27"/>
      <c r="CC83" s="27"/>
      <c r="CD83" s="27"/>
      <c r="CE83" s="27"/>
      <c r="CF83" s="27"/>
      <c r="CG83" s="27"/>
      <c r="CH83" s="27"/>
      <c r="CI83" s="27"/>
      <c r="CJ83" s="27"/>
      <c r="CK83" s="27"/>
      <c r="CL83" s="27"/>
      <c r="CM83" s="27"/>
      <c r="CN83" s="27"/>
      <c r="CO83" s="27"/>
      <c r="CP83" s="27"/>
      <c r="CQ83" s="27"/>
      <c r="CR83" s="27"/>
      <c r="CS83" s="27"/>
      <c r="CT83" s="27"/>
    </row>
    <row r="84" spans="1:98" s="32" customFormat="1">
      <c r="A84" s="27"/>
      <c r="B84" s="33" t="s">
        <v>848</v>
      </c>
      <c r="C84" s="30"/>
      <c r="D84" s="30"/>
      <c r="E84" s="30"/>
      <c r="F84" s="30"/>
      <c r="G84" s="30"/>
      <c r="H84" s="36"/>
      <c r="I84" s="30"/>
      <c r="J84" s="30"/>
      <c r="K84" s="30"/>
      <c r="L84" s="30"/>
      <c r="M84" s="30"/>
      <c r="N84" s="30"/>
      <c r="O84" s="27"/>
      <c r="P84" s="27"/>
      <c r="Q84" s="27"/>
      <c r="R84" s="27"/>
      <c r="S84" s="27"/>
      <c r="T84" s="27"/>
      <c r="U84" s="27"/>
      <c r="V84" s="27"/>
      <c r="W84" s="27"/>
      <c r="X84" s="27"/>
      <c r="Y84" s="27"/>
      <c r="Z84" s="27"/>
      <c r="AA84" s="27"/>
      <c r="AB84" s="27"/>
      <c r="AC84" s="27"/>
      <c r="AD84" s="27"/>
      <c r="AE84" s="27"/>
      <c r="AF84" s="27"/>
      <c r="AG84" s="27"/>
      <c r="AH84" s="27"/>
      <c r="AI84" s="27"/>
      <c r="AJ84" s="27"/>
      <c r="AK84" s="27"/>
      <c r="AL84" s="27"/>
      <c r="AM84" s="27"/>
      <c r="AN84" s="27"/>
      <c r="AO84" s="27"/>
      <c r="AP84" s="27"/>
      <c r="AQ84" s="27"/>
      <c r="AR84" s="27"/>
      <c r="AS84" s="27"/>
      <c r="AT84" s="27"/>
      <c r="AU84" s="27"/>
      <c r="AV84" s="27"/>
      <c r="AW84" s="27"/>
      <c r="AX84" s="27"/>
      <c r="AY84" s="27"/>
      <c r="AZ84" s="27"/>
      <c r="BA84" s="27"/>
      <c r="BB84" s="27"/>
      <c r="BC84" s="27"/>
      <c r="BD84" s="27"/>
      <c r="BE84" s="27"/>
      <c r="BF84" s="27"/>
      <c r="BG84" s="27"/>
      <c r="BH84" s="27"/>
      <c r="BI84" s="27"/>
      <c r="BJ84" s="27"/>
      <c r="BK84" s="27"/>
      <c r="BL84" s="27"/>
      <c r="BM84" s="27"/>
      <c r="BN84" s="27"/>
      <c r="BO84" s="27"/>
      <c r="BP84" s="27"/>
      <c r="BQ84" s="27"/>
      <c r="BR84" s="27"/>
      <c r="BS84" s="27"/>
      <c r="BT84" s="27"/>
      <c r="BU84" s="27"/>
      <c r="BV84" s="27"/>
      <c r="BW84" s="27"/>
      <c r="BX84" s="27"/>
      <c r="BY84" s="27"/>
      <c r="BZ84" s="27"/>
      <c r="CA84" s="27"/>
      <c r="CB84" s="27"/>
      <c r="CC84" s="27"/>
      <c r="CD84" s="27"/>
      <c r="CE84" s="27"/>
      <c r="CF84" s="27"/>
      <c r="CG84" s="27"/>
      <c r="CH84" s="27"/>
      <c r="CI84" s="27"/>
      <c r="CJ84" s="27"/>
      <c r="CK84" s="27"/>
      <c r="CL84" s="27"/>
      <c r="CM84" s="27"/>
      <c r="CN84" s="27"/>
      <c r="CO84" s="27"/>
      <c r="CP84" s="27"/>
      <c r="CQ84" s="27"/>
      <c r="CR84" s="27"/>
      <c r="CS84" s="27"/>
      <c r="CT84" s="27"/>
    </row>
    <row r="85" spans="1:98" s="32" customFormat="1">
      <c r="A85" s="27"/>
      <c r="B85" s="33" t="s">
        <v>849</v>
      </c>
      <c r="C85" s="30"/>
      <c r="D85" s="30"/>
      <c r="E85" s="30"/>
      <c r="F85" s="30"/>
      <c r="G85" s="30"/>
      <c r="H85" s="36"/>
      <c r="I85" s="30"/>
      <c r="J85" s="30"/>
      <c r="K85" s="30"/>
      <c r="L85" s="30"/>
      <c r="M85" s="30"/>
      <c r="N85" s="30"/>
      <c r="O85" s="27"/>
      <c r="P85" s="27"/>
      <c r="Q85" s="27"/>
      <c r="R85" s="27"/>
      <c r="S85" s="27"/>
      <c r="T85" s="27"/>
      <c r="U85" s="27"/>
      <c r="V85" s="27"/>
      <c r="W85" s="27"/>
      <c r="X85" s="27"/>
      <c r="Y85" s="27"/>
      <c r="Z85" s="27"/>
      <c r="AA85" s="27"/>
      <c r="AB85" s="27"/>
      <c r="AC85" s="27"/>
      <c r="AD85" s="27"/>
      <c r="AE85" s="27"/>
      <c r="AF85" s="27"/>
      <c r="AG85" s="27"/>
      <c r="AH85" s="27"/>
      <c r="AI85" s="27"/>
      <c r="AJ85" s="27"/>
      <c r="AK85" s="27"/>
      <c r="AL85" s="27"/>
      <c r="AM85" s="27"/>
      <c r="AN85" s="27"/>
      <c r="AO85" s="27"/>
      <c r="AP85" s="27"/>
      <c r="AQ85" s="27"/>
      <c r="AR85" s="27"/>
      <c r="AS85" s="27"/>
      <c r="AT85" s="27"/>
      <c r="AU85" s="27"/>
      <c r="AV85" s="27"/>
      <c r="AW85" s="27"/>
      <c r="AX85" s="27"/>
      <c r="AY85" s="27"/>
      <c r="AZ85" s="27"/>
      <c r="BA85" s="27"/>
      <c r="BB85" s="27"/>
      <c r="BC85" s="27"/>
      <c r="BD85" s="27"/>
      <c r="BE85" s="27"/>
      <c r="BF85" s="27"/>
      <c r="BG85" s="27"/>
      <c r="BH85" s="27"/>
      <c r="BI85" s="27"/>
      <c r="BJ85" s="27"/>
      <c r="BK85" s="27"/>
      <c r="BL85" s="27"/>
      <c r="BM85" s="27"/>
      <c r="BN85" s="27"/>
      <c r="BO85" s="27"/>
      <c r="BP85" s="27"/>
      <c r="BQ85" s="27"/>
      <c r="BR85" s="27"/>
      <c r="BS85" s="27"/>
      <c r="BT85" s="27"/>
      <c r="BU85" s="27"/>
      <c r="BV85" s="27"/>
      <c r="BW85" s="27"/>
      <c r="BX85" s="27"/>
      <c r="BY85" s="27"/>
      <c r="BZ85" s="27"/>
      <c r="CA85" s="27"/>
      <c r="CB85" s="27"/>
      <c r="CC85" s="27"/>
      <c r="CD85" s="27"/>
      <c r="CE85" s="27"/>
      <c r="CF85" s="27"/>
      <c r="CG85" s="27"/>
      <c r="CH85" s="27"/>
      <c r="CI85" s="27"/>
      <c r="CJ85" s="27"/>
      <c r="CK85" s="27"/>
      <c r="CL85" s="27"/>
      <c r="CM85" s="27"/>
      <c r="CN85" s="27"/>
      <c r="CO85" s="27"/>
      <c r="CP85" s="27"/>
      <c r="CQ85" s="27"/>
      <c r="CR85" s="27"/>
      <c r="CS85" s="27"/>
      <c r="CT85" s="27"/>
    </row>
    <row r="86" spans="1:98" s="32" customFormat="1">
      <c r="A86" s="27"/>
      <c r="B86" s="33" t="s">
        <v>850</v>
      </c>
      <c r="C86" s="30"/>
      <c r="D86" s="30"/>
      <c r="E86" s="30"/>
      <c r="F86" s="30"/>
      <c r="G86" s="30"/>
      <c r="H86" s="36"/>
      <c r="I86" s="30"/>
      <c r="J86" s="30"/>
      <c r="K86" s="30"/>
      <c r="L86" s="30"/>
      <c r="M86" s="30"/>
      <c r="N86" s="30"/>
      <c r="O86" s="27"/>
      <c r="P86" s="27"/>
      <c r="Q86" s="27"/>
      <c r="R86" s="27"/>
      <c r="S86" s="27"/>
      <c r="T86" s="27"/>
      <c r="U86" s="27"/>
      <c r="V86" s="27"/>
      <c r="W86" s="27"/>
      <c r="X86" s="27"/>
      <c r="Y86" s="27"/>
      <c r="Z86" s="27"/>
      <c r="AA86" s="27"/>
      <c r="AB86" s="27"/>
      <c r="AC86" s="27"/>
      <c r="AD86" s="27"/>
      <c r="AE86" s="27"/>
      <c r="AF86" s="27"/>
      <c r="AG86" s="27"/>
      <c r="AH86" s="27"/>
      <c r="AI86" s="27"/>
      <c r="AJ86" s="27"/>
      <c r="AK86" s="27"/>
      <c r="AL86" s="27"/>
      <c r="AM86" s="27"/>
      <c r="AN86" s="27"/>
      <c r="AO86" s="27"/>
      <c r="AP86" s="27"/>
      <c r="AQ86" s="27"/>
      <c r="AR86" s="27"/>
      <c r="AS86" s="27"/>
      <c r="AT86" s="27"/>
      <c r="AU86" s="27"/>
      <c r="AV86" s="27"/>
      <c r="AW86" s="27"/>
      <c r="AX86" s="27"/>
      <c r="AY86" s="27"/>
      <c r="AZ86" s="27"/>
      <c r="BA86" s="27"/>
      <c r="BB86" s="27"/>
      <c r="BC86" s="27"/>
      <c r="BD86" s="27"/>
      <c r="BE86" s="27"/>
      <c r="BF86" s="27"/>
      <c r="BG86" s="27"/>
      <c r="BH86" s="27"/>
      <c r="BI86" s="27"/>
      <c r="BJ86" s="27"/>
      <c r="BK86" s="27"/>
      <c r="BL86" s="27"/>
      <c r="BM86" s="27"/>
      <c r="BN86" s="27"/>
      <c r="BO86" s="27"/>
      <c r="BP86" s="27"/>
      <c r="BQ86" s="27"/>
      <c r="BR86" s="27"/>
      <c r="BS86" s="27"/>
      <c r="BT86" s="27"/>
      <c r="BU86" s="27"/>
      <c r="BV86" s="27"/>
      <c r="BW86" s="27"/>
      <c r="BX86" s="27"/>
      <c r="BY86" s="27"/>
      <c r="BZ86" s="27"/>
      <c r="CA86" s="27"/>
      <c r="CB86" s="27"/>
      <c r="CC86" s="27"/>
      <c r="CD86" s="27"/>
      <c r="CE86" s="27"/>
      <c r="CF86" s="27"/>
      <c r="CG86" s="27"/>
      <c r="CH86" s="27"/>
      <c r="CI86" s="27"/>
      <c r="CJ86" s="27"/>
      <c r="CK86" s="27"/>
      <c r="CL86" s="27"/>
      <c r="CM86" s="27"/>
      <c r="CN86" s="27"/>
      <c r="CO86" s="27"/>
      <c r="CP86" s="27"/>
      <c r="CQ86" s="27"/>
      <c r="CR86" s="27"/>
      <c r="CS86" s="27"/>
      <c r="CT86" s="27"/>
    </row>
    <row r="87" spans="1:98" s="32" customFormat="1">
      <c r="A87" s="27"/>
      <c r="B87" s="33" t="s">
        <v>851</v>
      </c>
      <c r="C87" s="30"/>
      <c r="D87" s="30"/>
      <c r="E87" s="30"/>
      <c r="F87" s="30"/>
      <c r="G87" s="30"/>
      <c r="H87" s="36"/>
      <c r="I87" s="30"/>
      <c r="J87" s="30"/>
      <c r="K87" s="30"/>
      <c r="L87" s="30"/>
      <c r="M87" s="30"/>
      <c r="N87" s="30"/>
      <c r="O87" s="27"/>
      <c r="P87" s="27"/>
      <c r="Q87" s="27"/>
      <c r="R87" s="27"/>
      <c r="S87" s="27"/>
      <c r="T87" s="27"/>
      <c r="U87" s="27"/>
      <c r="V87" s="27"/>
      <c r="W87" s="27"/>
      <c r="X87" s="27"/>
      <c r="Y87" s="27"/>
      <c r="Z87" s="27"/>
      <c r="AA87" s="27"/>
      <c r="AB87" s="27"/>
      <c r="AC87" s="27"/>
      <c r="AD87" s="27"/>
      <c r="AE87" s="27"/>
      <c r="AF87" s="27"/>
      <c r="AG87" s="27"/>
      <c r="AH87" s="27"/>
      <c r="AI87" s="27"/>
      <c r="AJ87" s="27"/>
      <c r="AK87" s="27"/>
      <c r="AL87" s="27"/>
      <c r="AM87" s="27"/>
      <c r="AN87" s="27"/>
      <c r="AO87" s="27"/>
      <c r="AP87" s="27"/>
      <c r="AQ87" s="27"/>
      <c r="AR87" s="27"/>
      <c r="AS87" s="27"/>
      <c r="AT87" s="27"/>
      <c r="AU87" s="27"/>
      <c r="AV87" s="27"/>
      <c r="AW87" s="27"/>
      <c r="AX87" s="27"/>
      <c r="AY87" s="27"/>
      <c r="AZ87" s="27"/>
      <c r="BA87" s="27"/>
      <c r="BB87" s="27"/>
      <c r="BC87" s="27"/>
      <c r="BD87" s="27"/>
      <c r="BE87" s="27"/>
      <c r="BF87" s="27"/>
      <c r="BG87" s="27"/>
      <c r="BH87" s="27"/>
      <c r="BI87" s="27"/>
      <c r="BJ87" s="27"/>
      <c r="BK87" s="27"/>
      <c r="BL87" s="27"/>
      <c r="BM87" s="27"/>
      <c r="BN87" s="27"/>
      <c r="BO87" s="27"/>
      <c r="BP87" s="27"/>
      <c r="BQ87" s="27"/>
      <c r="BR87" s="27"/>
      <c r="BS87" s="27"/>
      <c r="BT87" s="27"/>
      <c r="BU87" s="27"/>
      <c r="BV87" s="27"/>
      <c r="BW87" s="27"/>
      <c r="BX87" s="27"/>
      <c r="BY87" s="27"/>
      <c r="BZ87" s="27"/>
      <c r="CA87" s="27"/>
      <c r="CB87" s="27"/>
      <c r="CC87" s="27"/>
      <c r="CD87" s="27"/>
      <c r="CE87" s="27"/>
      <c r="CF87" s="27"/>
      <c r="CG87" s="27"/>
      <c r="CH87" s="27"/>
      <c r="CI87" s="27"/>
      <c r="CJ87" s="27"/>
      <c r="CK87" s="27"/>
      <c r="CL87" s="27"/>
      <c r="CM87" s="27"/>
      <c r="CN87" s="27"/>
      <c r="CO87" s="27"/>
      <c r="CP87" s="27"/>
      <c r="CQ87" s="27"/>
      <c r="CR87" s="27"/>
      <c r="CS87" s="27"/>
      <c r="CT87" s="27"/>
    </row>
    <row r="88" spans="1:98" s="32" customFormat="1" ht="12.75" customHeight="1">
      <c r="A88" s="27"/>
      <c r="B88" s="33" t="s">
        <v>852</v>
      </c>
      <c r="C88" s="30"/>
      <c r="D88" s="30"/>
      <c r="E88" s="30"/>
      <c r="F88" s="30"/>
      <c r="G88" s="30"/>
      <c r="H88" s="36"/>
      <c r="I88" s="30"/>
      <c r="J88" s="30"/>
      <c r="K88" s="30"/>
      <c r="L88" s="30"/>
      <c r="M88" s="30"/>
      <c r="N88" s="30"/>
      <c r="O88" s="27"/>
      <c r="P88" s="27"/>
      <c r="Q88" s="27"/>
      <c r="R88" s="27"/>
      <c r="S88" s="27"/>
      <c r="T88" s="27"/>
      <c r="U88" s="27"/>
      <c r="V88" s="27"/>
      <c r="W88" s="27"/>
      <c r="X88" s="27"/>
      <c r="Y88" s="27"/>
      <c r="Z88" s="27"/>
      <c r="AA88" s="27"/>
      <c r="AB88" s="27"/>
      <c r="AC88" s="27"/>
      <c r="AD88" s="27"/>
      <c r="AE88" s="27"/>
      <c r="AF88" s="27"/>
      <c r="AG88" s="27"/>
      <c r="AH88" s="27"/>
      <c r="AI88" s="27"/>
      <c r="AJ88" s="27"/>
      <c r="AK88" s="27"/>
      <c r="AL88" s="27"/>
      <c r="AM88" s="27"/>
      <c r="AN88" s="27"/>
      <c r="AO88" s="27"/>
      <c r="AP88" s="27"/>
      <c r="AQ88" s="27"/>
      <c r="AR88" s="27"/>
      <c r="AS88" s="27"/>
      <c r="AT88" s="27"/>
      <c r="AU88" s="27"/>
      <c r="AV88" s="27"/>
      <c r="AW88" s="27"/>
      <c r="AX88" s="27"/>
      <c r="AY88" s="27"/>
      <c r="AZ88" s="27"/>
      <c r="BA88" s="27"/>
      <c r="BB88" s="27"/>
      <c r="BC88" s="27"/>
      <c r="BD88" s="27"/>
      <c r="BE88" s="27"/>
      <c r="BF88" s="27"/>
      <c r="BG88" s="27"/>
      <c r="BH88" s="27"/>
      <c r="BI88" s="27"/>
      <c r="BJ88" s="27"/>
      <c r="BK88" s="27"/>
      <c r="BL88" s="27"/>
      <c r="BM88" s="27"/>
      <c r="BN88" s="27"/>
      <c r="BO88" s="27"/>
      <c r="BP88" s="27"/>
      <c r="BQ88" s="27"/>
      <c r="BR88" s="27"/>
      <c r="BS88" s="27"/>
      <c r="BT88" s="27"/>
      <c r="BU88" s="27"/>
      <c r="BV88" s="27"/>
      <c r="BW88" s="27"/>
      <c r="BX88" s="27"/>
      <c r="BY88" s="27"/>
      <c r="BZ88" s="27"/>
      <c r="CA88" s="27"/>
      <c r="CB88" s="27"/>
      <c r="CC88" s="27"/>
      <c r="CD88" s="27"/>
      <c r="CE88" s="27"/>
      <c r="CF88" s="27"/>
      <c r="CG88" s="27"/>
      <c r="CH88" s="27"/>
      <c r="CI88" s="27"/>
      <c r="CJ88" s="27"/>
      <c r="CK88" s="27"/>
      <c r="CL88" s="27"/>
      <c r="CM88" s="27"/>
      <c r="CN88" s="27"/>
      <c r="CO88" s="27"/>
      <c r="CP88" s="27"/>
      <c r="CQ88" s="27"/>
      <c r="CR88" s="27"/>
      <c r="CS88" s="27"/>
      <c r="CT88" s="27"/>
    </row>
    <row r="89" spans="1:98" s="32" customFormat="1">
      <c r="A89" s="27"/>
      <c r="B89" s="38" t="s">
        <v>853</v>
      </c>
      <c r="C89" s="30"/>
      <c r="D89" s="30"/>
      <c r="E89" s="30"/>
      <c r="F89" s="30"/>
      <c r="G89" s="30"/>
      <c r="H89" s="36"/>
      <c r="I89" s="30"/>
      <c r="J89" s="30"/>
      <c r="K89" s="30"/>
      <c r="L89" s="30"/>
      <c r="M89" s="30"/>
      <c r="N89" s="30"/>
      <c r="O89" s="27"/>
      <c r="P89" s="27"/>
      <c r="Q89" s="27"/>
      <c r="R89" s="27"/>
      <c r="S89" s="27"/>
      <c r="T89" s="27"/>
      <c r="U89" s="27"/>
      <c r="V89" s="27"/>
      <c r="W89" s="27"/>
      <c r="X89" s="27"/>
      <c r="Y89" s="27"/>
      <c r="Z89" s="27"/>
      <c r="AA89" s="27"/>
      <c r="AB89" s="27"/>
      <c r="AC89" s="27"/>
      <c r="AD89" s="27"/>
      <c r="AE89" s="27"/>
      <c r="AF89" s="27"/>
      <c r="AG89" s="27"/>
      <c r="AH89" s="27"/>
      <c r="AI89" s="27"/>
      <c r="AJ89" s="27"/>
      <c r="AK89" s="27"/>
      <c r="AL89" s="27"/>
      <c r="AM89" s="27"/>
      <c r="AN89" s="27"/>
      <c r="AO89" s="27"/>
      <c r="AP89" s="27"/>
      <c r="AQ89" s="27"/>
      <c r="AR89" s="27"/>
      <c r="AS89" s="27"/>
      <c r="AT89" s="27"/>
      <c r="AU89" s="27"/>
      <c r="AV89" s="27"/>
      <c r="AW89" s="27"/>
      <c r="AX89" s="27"/>
      <c r="AY89" s="27"/>
      <c r="AZ89" s="27"/>
      <c r="BA89" s="27"/>
      <c r="BB89" s="27"/>
      <c r="BC89" s="27"/>
      <c r="BD89" s="27"/>
      <c r="BE89" s="27"/>
      <c r="BF89" s="27"/>
      <c r="BG89" s="27"/>
      <c r="BH89" s="27"/>
      <c r="BI89" s="27"/>
      <c r="BJ89" s="27"/>
      <c r="BK89" s="27"/>
      <c r="BL89" s="27"/>
      <c r="BM89" s="27"/>
      <c r="BN89" s="27"/>
      <c r="BO89" s="27"/>
      <c r="BP89" s="27"/>
      <c r="BQ89" s="27"/>
      <c r="BR89" s="27"/>
      <c r="BS89" s="27"/>
      <c r="BT89" s="27"/>
      <c r="BU89" s="27"/>
      <c r="BV89" s="27"/>
      <c r="BW89" s="27"/>
      <c r="BX89" s="27"/>
      <c r="BY89" s="27"/>
      <c r="BZ89" s="27"/>
      <c r="CA89" s="27"/>
      <c r="CB89" s="27"/>
      <c r="CC89" s="27"/>
      <c r="CD89" s="27"/>
      <c r="CE89" s="27"/>
      <c r="CF89" s="27"/>
      <c r="CG89" s="27"/>
      <c r="CH89" s="27"/>
      <c r="CI89" s="27"/>
      <c r="CJ89" s="27"/>
      <c r="CK89" s="27"/>
      <c r="CL89" s="27"/>
      <c r="CM89" s="27"/>
      <c r="CN89" s="27"/>
      <c r="CO89" s="27"/>
      <c r="CP89" s="27"/>
      <c r="CQ89" s="27"/>
      <c r="CR89" s="27"/>
      <c r="CS89" s="27"/>
      <c r="CT89" s="27"/>
    </row>
    <row r="90" spans="1:98" s="32" customFormat="1" ht="12.75" customHeight="1">
      <c r="A90" s="27"/>
      <c r="B90" s="33" t="s">
        <v>854</v>
      </c>
      <c r="C90" s="30"/>
      <c r="D90" s="30"/>
      <c r="E90" s="30"/>
      <c r="F90" s="30"/>
      <c r="G90" s="30"/>
      <c r="H90" s="36"/>
      <c r="I90" s="30"/>
      <c r="J90" s="30"/>
      <c r="K90" s="30"/>
      <c r="L90" s="30"/>
      <c r="M90" s="30"/>
      <c r="N90" s="30"/>
      <c r="O90" s="27"/>
      <c r="P90" s="27"/>
      <c r="Q90" s="27"/>
      <c r="R90" s="27"/>
      <c r="S90" s="27"/>
      <c r="T90" s="27"/>
      <c r="U90" s="27"/>
      <c r="V90" s="27"/>
      <c r="W90" s="27"/>
      <c r="X90" s="27"/>
      <c r="Y90" s="27"/>
      <c r="Z90" s="27"/>
      <c r="AA90" s="27"/>
      <c r="AB90" s="27"/>
      <c r="AC90" s="27"/>
      <c r="AD90" s="27"/>
      <c r="AE90" s="27"/>
      <c r="AF90" s="27"/>
      <c r="AG90" s="27"/>
      <c r="AH90" s="27"/>
      <c r="AI90" s="27"/>
      <c r="AJ90" s="27"/>
      <c r="AK90" s="27"/>
      <c r="AL90" s="27"/>
      <c r="AM90" s="27"/>
      <c r="AN90" s="27"/>
      <c r="AO90" s="27"/>
      <c r="AP90" s="27"/>
      <c r="AQ90" s="27"/>
      <c r="AR90" s="27"/>
      <c r="AS90" s="27"/>
      <c r="AT90" s="27"/>
      <c r="AU90" s="27"/>
      <c r="AV90" s="27"/>
      <c r="AW90" s="27"/>
      <c r="AX90" s="27"/>
      <c r="AY90" s="27"/>
      <c r="AZ90" s="27"/>
      <c r="BA90" s="27"/>
      <c r="BB90" s="27"/>
      <c r="BC90" s="27"/>
      <c r="BD90" s="27"/>
      <c r="BE90" s="27"/>
      <c r="BF90" s="27"/>
      <c r="BG90" s="27"/>
      <c r="BH90" s="27"/>
      <c r="BI90" s="27"/>
      <c r="BJ90" s="27"/>
      <c r="BK90" s="27"/>
      <c r="BL90" s="27"/>
      <c r="BM90" s="27"/>
      <c r="BN90" s="27"/>
      <c r="BO90" s="27"/>
      <c r="BP90" s="27"/>
      <c r="BQ90" s="27"/>
      <c r="BR90" s="27"/>
      <c r="BS90" s="27"/>
      <c r="BT90" s="27"/>
      <c r="BU90" s="27"/>
      <c r="BV90" s="27"/>
      <c r="BW90" s="27"/>
      <c r="BX90" s="27"/>
      <c r="BY90" s="27"/>
      <c r="BZ90" s="27"/>
      <c r="CA90" s="27"/>
      <c r="CB90" s="27"/>
      <c r="CC90" s="27"/>
      <c r="CD90" s="27"/>
      <c r="CE90" s="27"/>
      <c r="CF90" s="27"/>
      <c r="CG90" s="27"/>
      <c r="CH90" s="27"/>
      <c r="CI90" s="27"/>
      <c r="CJ90" s="27"/>
      <c r="CK90" s="27"/>
      <c r="CL90" s="27"/>
      <c r="CM90" s="27"/>
      <c r="CN90" s="27"/>
      <c r="CO90" s="27"/>
      <c r="CP90" s="27"/>
      <c r="CQ90" s="27"/>
      <c r="CR90" s="27"/>
      <c r="CS90" s="27"/>
      <c r="CT90" s="27"/>
    </row>
    <row r="91" spans="1:98" s="32" customFormat="1">
      <c r="A91" s="27"/>
      <c r="B91" s="33" t="s">
        <v>65</v>
      </c>
      <c r="C91" s="30"/>
      <c r="D91" s="30"/>
      <c r="E91" s="30"/>
      <c r="F91" s="30"/>
      <c r="G91" s="30"/>
      <c r="H91" s="36"/>
      <c r="I91" s="30"/>
      <c r="J91" s="30"/>
      <c r="K91" s="30"/>
      <c r="L91" s="30"/>
      <c r="M91" s="30"/>
      <c r="N91" s="30"/>
      <c r="O91" s="27"/>
      <c r="P91" s="27"/>
      <c r="Q91" s="27"/>
      <c r="R91" s="27"/>
      <c r="S91" s="27"/>
      <c r="T91" s="27"/>
      <c r="U91" s="27"/>
      <c r="V91" s="27"/>
      <c r="W91" s="27"/>
      <c r="X91" s="27"/>
      <c r="Y91" s="27"/>
      <c r="Z91" s="27"/>
      <c r="AA91" s="27"/>
      <c r="AB91" s="27"/>
      <c r="AC91" s="27"/>
      <c r="AD91" s="27"/>
      <c r="AE91" s="27"/>
      <c r="AF91" s="27"/>
      <c r="AG91" s="27"/>
      <c r="AH91" s="27"/>
      <c r="AI91" s="27"/>
      <c r="AJ91" s="27"/>
      <c r="AK91" s="27"/>
      <c r="AL91" s="27"/>
      <c r="AM91" s="27"/>
      <c r="AN91" s="27"/>
      <c r="AO91" s="27"/>
      <c r="AP91" s="27"/>
      <c r="AQ91" s="27"/>
      <c r="AR91" s="27"/>
      <c r="AS91" s="27"/>
      <c r="AT91" s="27"/>
      <c r="AU91" s="27"/>
      <c r="AV91" s="27"/>
      <c r="AW91" s="27"/>
      <c r="AX91" s="27"/>
      <c r="AY91" s="27"/>
      <c r="AZ91" s="27"/>
      <c r="BA91" s="27"/>
      <c r="BB91" s="27"/>
      <c r="BC91" s="27"/>
      <c r="BD91" s="27"/>
      <c r="BE91" s="27"/>
      <c r="BF91" s="27"/>
      <c r="BG91" s="27"/>
      <c r="BH91" s="27"/>
      <c r="BI91" s="27"/>
      <c r="BJ91" s="27"/>
      <c r="BK91" s="27"/>
      <c r="BL91" s="27"/>
      <c r="BM91" s="27"/>
      <c r="BN91" s="27"/>
      <c r="BO91" s="27"/>
      <c r="BP91" s="27"/>
      <c r="BQ91" s="27"/>
      <c r="BR91" s="27"/>
      <c r="BS91" s="27"/>
      <c r="BT91" s="27"/>
      <c r="BU91" s="27"/>
      <c r="BV91" s="27"/>
      <c r="BW91" s="27"/>
      <c r="BX91" s="27"/>
      <c r="BY91" s="27"/>
      <c r="BZ91" s="27"/>
      <c r="CA91" s="27"/>
      <c r="CB91" s="27"/>
      <c r="CC91" s="27"/>
      <c r="CD91" s="27"/>
      <c r="CE91" s="27"/>
      <c r="CF91" s="27"/>
      <c r="CG91" s="27"/>
      <c r="CH91" s="27"/>
      <c r="CI91" s="27"/>
      <c r="CJ91" s="27"/>
      <c r="CK91" s="27"/>
      <c r="CL91" s="27"/>
      <c r="CM91" s="27"/>
      <c r="CN91" s="27"/>
      <c r="CO91" s="27"/>
      <c r="CP91" s="27"/>
      <c r="CQ91" s="27"/>
      <c r="CR91" s="27"/>
      <c r="CS91" s="27"/>
      <c r="CT91" s="27"/>
    </row>
    <row r="92" spans="1:98" s="32" customFormat="1">
      <c r="A92" s="27"/>
      <c r="B92" s="33" t="s">
        <v>295</v>
      </c>
      <c r="C92" s="30"/>
      <c r="D92" s="30"/>
      <c r="E92" s="30"/>
      <c r="F92" s="30"/>
      <c r="G92" s="30"/>
      <c r="H92" s="36"/>
      <c r="I92" s="30"/>
      <c r="J92" s="30"/>
      <c r="K92" s="30"/>
      <c r="L92" s="30"/>
      <c r="M92" s="30"/>
      <c r="N92" s="30"/>
      <c r="O92" s="27"/>
      <c r="P92" s="27"/>
      <c r="Q92" s="27"/>
      <c r="R92" s="27"/>
      <c r="S92" s="27"/>
      <c r="T92" s="27"/>
      <c r="U92" s="27"/>
      <c r="V92" s="27"/>
      <c r="W92" s="27"/>
      <c r="X92" s="27"/>
      <c r="Y92" s="27"/>
      <c r="Z92" s="27"/>
      <c r="AA92" s="27"/>
      <c r="AB92" s="27"/>
      <c r="AC92" s="27"/>
      <c r="AD92" s="27"/>
      <c r="AE92" s="27"/>
      <c r="AF92" s="27"/>
      <c r="AG92" s="27"/>
      <c r="AH92" s="27"/>
      <c r="AI92" s="27"/>
      <c r="AJ92" s="27"/>
      <c r="AK92" s="27"/>
      <c r="AL92" s="27"/>
      <c r="AM92" s="27"/>
      <c r="AN92" s="27"/>
      <c r="AO92" s="27"/>
      <c r="AP92" s="27"/>
      <c r="AQ92" s="27"/>
      <c r="AR92" s="27"/>
      <c r="AS92" s="27"/>
      <c r="AT92" s="27"/>
      <c r="AU92" s="27"/>
      <c r="AV92" s="27"/>
      <c r="AW92" s="27"/>
      <c r="AX92" s="27"/>
      <c r="AY92" s="27"/>
      <c r="AZ92" s="27"/>
      <c r="BA92" s="27"/>
      <c r="BB92" s="27"/>
      <c r="BC92" s="27"/>
      <c r="BD92" s="27"/>
      <c r="BE92" s="27"/>
      <c r="BF92" s="27"/>
      <c r="BG92" s="27"/>
      <c r="BH92" s="27"/>
      <c r="BI92" s="27"/>
      <c r="BJ92" s="27"/>
      <c r="BK92" s="27"/>
      <c r="BL92" s="27"/>
      <c r="BM92" s="27"/>
      <c r="BN92" s="27"/>
      <c r="BO92" s="27"/>
      <c r="BP92" s="27"/>
      <c r="BQ92" s="27"/>
      <c r="BR92" s="27"/>
      <c r="BS92" s="27"/>
      <c r="BT92" s="27"/>
      <c r="BU92" s="27"/>
      <c r="BV92" s="27"/>
      <c r="BW92" s="27"/>
      <c r="BX92" s="27"/>
      <c r="BY92" s="27"/>
      <c r="BZ92" s="27"/>
      <c r="CA92" s="27"/>
      <c r="CB92" s="27"/>
      <c r="CC92" s="27"/>
      <c r="CD92" s="27"/>
      <c r="CE92" s="27"/>
      <c r="CF92" s="27"/>
      <c r="CG92" s="27"/>
      <c r="CH92" s="27"/>
      <c r="CI92" s="27"/>
      <c r="CJ92" s="27"/>
      <c r="CK92" s="27"/>
      <c r="CL92" s="27"/>
      <c r="CM92" s="27"/>
      <c r="CN92" s="27"/>
      <c r="CO92" s="27"/>
      <c r="CP92" s="27"/>
      <c r="CQ92" s="27"/>
      <c r="CR92" s="27"/>
      <c r="CS92" s="27"/>
      <c r="CT92" s="27"/>
    </row>
    <row r="93" spans="1:98" s="32" customFormat="1">
      <c r="A93" s="27"/>
      <c r="B93" s="33" t="s">
        <v>68</v>
      </c>
      <c r="C93" s="30"/>
      <c r="D93" s="30"/>
      <c r="E93" s="30"/>
      <c r="F93" s="30"/>
      <c r="G93" s="30"/>
      <c r="H93" s="36"/>
      <c r="I93" s="30"/>
      <c r="J93" s="30"/>
      <c r="K93" s="30"/>
      <c r="L93" s="30"/>
      <c r="M93" s="30"/>
      <c r="N93" s="30"/>
      <c r="O93" s="27"/>
      <c r="P93" s="27"/>
      <c r="Q93" s="27"/>
      <c r="R93" s="27"/>
      <c r="S93" s="27"/>
      <c r="T93" s="27"/>
      <c r="U93" s="27"/>
      <c r="V93" s="27"/>
      <c r="W93" s="27"/>
      <c r="X93" s="27"/>
      <c r="Y93" s="27"/>
      <c r="Z93" s="27"/>
      <c r="AA93" s="27"/>
      <c r="AB93" s="27"/>
      <c r="AC93" s="27"/>
      <c r="AD93" s="27"/>
      <c r="AE93" s="27"/>
      <c r="AF93" s="27"/>
      <c r="AG93" s="27"/>
      <c r="AH93" s="27"/>
      <c r="AI93" s="27"/>
      <c r="AJ93" s="27"/>
      <c r="AK93" s="27"/>
      <c r="AL93" s="27"/>
      <c r="AM93" s="27"/>
      <c r="AN93" s="27"/>
      <c r="AO93" s="27"/>
      <c r="AP93" s="27"/>
      <c r="AQ93" s="27"/>
      <c r="AR93" s="27"/>
      <c r="AS93" s="27"/>
      <c r="AT93" s="27"/>
      <c r="AU93" s="27"/>
      <c r="AV93" s="27"/>
      <c r="AW93" s="27"/>
      <c r="AX93" s="27"/>
      <c r="AY93" s="27"/>
      <c r="AZ93" s="27"/>
      <c r="BA93" s="27"/>
      <c r="BB93" s="27"/>
      <c r="BC93" s="27"/>
      <c r="BD93" s="27"/>
      <c r="BE93" s="27"/>
      <c r="BF93" s="27"/>
      <c r="BG93" s="27"/>
      <c r="BH93" s="27"/>
      <c r="BI93" s="27"/>
      <c r="BJ93" s="27"/>
      <c r="BK93" s="27"/>
      <c r="BL93" s="27"/>
      <c r="BM93" s="27"/>
      <c r="BN93" s="27"/>
      <c r="BO93" s="27"/>
      <c r="BP93" s="27"/>
      <c r="BQ93" s="27"/>
      <c r="BR93" s="27"/>
      <c r="BS93" s="27"/>
      <c r="BT93" s="27"/>
      <c r="BU93" s="27"/>
      <c r="BV93" s="27"/>
      <c r="BW93" s="27"/>
      <c r="BX93" s="27"/>
      <c r="BY93" s="27"/>
      <c r="BZ93" s="27"/>
      <c r="CA93" s="27"/>
      <c r="CB93" s="27"/>
      <c r="CC93" s="27"/>
      <c r="CD93" s="27"/>
      <c r="CE93" s="27"/>
      <c r="CF93" s="27"/>
      <c r="CG93" s="27"/>
      <c r="CH93" s="27"/>
      <c r="CI93" s="27"/>
      <c r="CJ93" s="27"/>
      <c r="CK93" s="27"/>
      <c r="CL93" s="27"/>
      <c r="CM93" s="27"/>
      <c r="CN93" s="27"/>
      <c r="CO93" s="27"/>
      <c r="CP93" s="27"/>
      <c r="CQ93" s="27"/>
      <c r="CR93" s="27"/>
      <c r="CS93" s="27"/>
      <c r="CT93" s="27"/>
    </row>
    <row r="94" spans="1:98" s="32" customFormat="1" ht="12.75" customHeight="1">
      <c r="A94" s="27"/>
      <c r="B94" s="33" t="s">
        <v>855</v>
      </c>
      <c r="C94" s="30"/>
      <c r="D94" s="30"/>
      <c r="E94" s="30"/>
      <c r="F94" s="30"/>
      <c r="G94" s="30"/>
      <c r="H94" s="36"/>
      <c r="I94" s="30"/>
      <c r="J94" s="30"/>
      <c r="K94" s="30"/>
      <c r="L94" s="30"/>
      <c r="M94" s="30"/>
      <c r="N94" s="30"/>
      <c r="O94" s="27"/>
      <c r="P94" s="27"/>
      <c r="Q94" s="27"/>
      <c r="R94" s="27"/>
      <c r="S94" s="27"/>
      <c r="T94" s="27"/>
      <c r="U94" s="27"/>
      <c r="V94" s="27"/>
      <c r="W94" s="27"/>
      <c r="X94" s="27"/>
      <c r="Y94" s="27"/>
      <c r="Z94" s="27"/>
      <c r="AA94" s="27"/>
      <c r="AB94" s="27"/>
      <c r="AC94" s="27"/>
      <c r="AD94" s="27"/>
      <c r="AE94" s="27"/>
      <c r="AF94" s="27"/>
      <c r="AG94" s="27"/>
      <c r="AH94" s="27"/>
      <c r="AI94" s="27"/>
      <c r="AJ94" s="27"/>
      <c r="AK94" s="27"/>
      <c r="AL94" s="27"/>
      <c r="AM94" s="27"/>
      <c r="AN94" s="27"/>
      <c r="AO94" s="27"/>
      <c r="AP94" s="27"/>
      <c r="AQ94" s="27"/>
      <c r="AR94" s="27"/>
      <c r="AS94" s="27"/>
      <c r="AT94" s="27"/>
      <c r="AU94" s="27"/>
      <c r="AV94" s="27"/>
      <c r="AW94" s="27"/>
      <c r="AX94" s="27"/>
      <c r="AY94" s="27"/>
      <c r="AZ94" s="27"/>
      <c r="BA94" s="27"/>
      <c r="BB94" s="27"/>
      <c r="BC94" s="27"/>
      <c r="BD94" s="27"/>
      <c r="BE94" s="27"/>
      <c r="BF94" s="27"/>
      <c r="BG94" s="27"/>
      <c r="BH94" s="27"/>
      <c r="BI94" s="27"/>
      <c r="BJ94" s="27"/>
      <c r="BK94" s="27"/>
      <c r="BL94" s="27"/>
      <c r="BM94" s="27"/>
      <c r="BN94" s="27"/>
      <c r="BO94" s="27"/>
      <c r="BP94" s="27"/>
      <c r="BQ94" s="27"/>
      <c r="BR94" s="27"/>
      <c r="BS94" s="27"/>
      <c r="BT94" s="27"/>
      <c r="BU94" s="27"/>
      <c r="BV94" s="27"/>
      <c r="BW94" s="27"/>
      <c r="BX94" s="27"/>
      <c r="BY94" s="27"/>
      <c r="BZ94" s="27"/>
      <c r="CA94" s="27"/>
      <c r="CB94" s="27"/>
      <c r="CC94" s="27"/>
      <c r="CD94" s="27"/>
      <c r="CE94" s="27"/>
      <c r="CF94" s="27"/>
      <c r="CG94" s="27"/>
      <c r="CH94" s="27"/>
      <c r="CI94" s="27"/>
      <c r="CJ94" s="27"/>
      <c r="CK94" s="27"/>
      <c r="CL94" s="27"/>
      <c r="CM94" s="27"/>
      <c r="CN94" s="27"/>
      <c r="CO94" s="27"/>
      <c r="CP94" s="27"/>
      <c r="CQ94" s="27"/>
      <c r="CR94" s="27"/>
      <c r="CS94" s="27"/>
      <c r="CT94" s="27"/>
    </row>
    <row r="95" spans="1:98" s="32" customFormat="1">
      <c r="A95" s="27"/>
      <c r="B95" s="33" t="s">
        <v>856</v>
      </c>
      <c r="C95" s="30"/>
      <c r="D95" s="30"/>
      <c r="E95" s="30"/>
      <c r="F95" s="30"/>
      <c r="G95" s="30"/>
      <c r="H95" s="36"/>
      <c r="I95" s="30"/>
      <c r="J95" s="30"/>
      <c r="K95" s="30"/>
      <c r="L95" s="30"/>
      <c r="M95" s="30"/>
      <c r="N95" s="30"/>
      <c r="O95" s="27"/>
      <c r="P95" s="27"/>
      <c r="Q95" s="27"/>
      <c r="R95" s="27"/>
      <c r="S95" s="27"/>
      <c r="T95" s="27"/>
      <c r="U95" s="27"/>
      <c r="V95" s="27"/>
      <c r="W95" s="27"/>
      <c r="X95" s="27"/>
      <c r="Y95" s="27"/>
      <c r="Z95" s="27"/>
      <c r="AA95" s="27"/>
      <c r="AB95" s="27"/>
      <c r="AC95" s="27"/>
      <c r="AD95" s="27"/>
      <c r="AE95" s="27"/>
      <c r="AF95" s="27"/>
      <c r="AG95" s="27"/>
      <c r="AH95" s="27"/>
      <c r="AI95" s="27"/>
      <c r="AJ95" s="27"/>
      <c r="AK95" s="27"/>
      <c r="AL95" s="27"/>
      <c r="AM95" s="27"/>
      <c r="AN95" s="27"/>
      <c r="AO95" s="27"/>
      <c r="AP95" s="27"/>
      <c r="AQ95" s="27"/>
      <c r="AR95" s="27"/>
      <c r="AS95" s="27"/>
      <c r="AT95" s="27"/>
      <c r="AU95" s="27"/>
      <c r="AV95" s="27"/>
      <c r="AW95" s="27"/>
      <c r="AX95" s="27"/>
      <c r="AY95" s="27"/>
      <c r="AZ95" s="27"/>
      <c r="BA95" s="27"/>
      <c r="BB95" s="27"/>
      <c r="BC95" s="27"/>
      <c r="BD95" s="27"/>
      <c r="BE95" s="27"/>
      <c r="BF95" s="27"/>
      <c r="BG95" s="27"/>
      <c r="BH95" s="27"/>
      <c r="BI95" s="27"/>
      <c r="BJ95" s="27"/>
      <c r="BK95" s="27"/>
      <c r="BL95" s="27"/>
      <c r="BM95" s="27"/>
      <c r="BN95" s="27"/>
      <c r="BO95" s="27"/>
      <c r="BP95" s="27"/>
      <c r="BQ95" s="27"/>
      <c r="BR95" s="27"/>
      <c r="BS95" s="27"/>
      <c r="BT95" s="27"/>
      <c r="BU95" s="27"/>
      <c r="BV95" s="27"/>
      <c r="BW95" s="27"/>
      <c r="BX95" s="27"/>
      <c r="BY95" s="27"/>
      <c r="BZ95" s="27"/>
      <c r="CA95" s="27"/>
      <c r="CB95" s="27"/>
      <c r="CC95" s="27"/>
      <c r="CD95" s="27"/>
      <c r="CE95" s="27"/>
      <c r="CF95" s="27"/>
      <c r="CG95" s="27"/>
      <c r="CH95" s="27"/>
      <c r="CI95" s="27"/>
      <c r="CJ95" s="27"/>
      <c r="CK95" s="27"/>
      <c r="CL95" s="27"/>
      <c r="CM95" s="27"/>
      <c r="CN95" s="27"/>
      <c r="CO95" s="27"/>
      <c r="CP95" s="27"/>
      <c r="CQ95" s="27"/>
      <c r="CR95" s="27"/>
      <c r="CS95" s="27"/>
      <c r="CT95" s="27"/>
    </row>
    <row r="96" spans="1:98" s="32" customFormat="1" ht="12.75" customHeight="1">
      <c r="A96" s="27"/>
      <c r="B96" s="33" t="s">
        <v>857</v>
      </c>
      <c r="C96" s="30"/>
      <c r="D96" s="30"/>
      <c r="E96" s="30"/>
      <c r="F96" s="30"/>
      <c r="G96" s="30"/>
      <c r="H96" s="36"/>
      <c r="I96" s="30"/>
      <c r="J96" s="30"/>
      <c r="K96" s="30"/>
      <c r="L96" s="30"/>
      <c r="M96" s="30"/>
      <c r="N96" s="30"/>
      <c r="O96" s="27"/>
      <c r="P96" s="27"/>
      <c r="Q96" s="27"/>
      <c r="R96" s="27"/>
      <c r="S96" s="27"/>
      <c r="T96" s="27"/>
      <c r="U96" s="27"/>
      <c r="V96" s="27"/>
      <c r="W96" s="27"/>
      <c r="X96" s="27"/>
      <c r="Y96" s="27"/>
      <c r="Z96" s="27"/>
      <c r="AA96" s="27"/>
      <c r="AB96" s="27"/>
      <c r="AC96" s="27"/>
      <c r="AD96" s="27"/>
      <c r="AE96" s="27"/>
      <c r="AF96" s="27"/>
      <c r="AG96" s="27"/>
      <c r="AH96" s="27"/>
      <c r="AI96" s="27"/>
      <c r="AJ96" s="27"/>
      <c r="AK96" s="27"/>
      <c r="AL96" s="27"/>
      <c r="AM96" s="27"/>
      <c r="AN96" s="27"/>
      <c r="AO96" s="27"/>
      <c r="AP96" s="27"/>
      <c r="AQ96" s="27"/>
      <c r="AR96" s="27"/>
      <c r="AS96" s="27"/>
      <c r="AT96" s="27"/>
      <c r="AU96" s="27"/>
      <c r="AV96" s="27"/>
      <c r="AW96" s="27"/>
      <c r="AX96" s="27"/>
      <c r="AY96" s="27"/>
      <c r="AZ96" s="27"/>
      <c r="BA96" s="27"/>
      <c r="BB96" s="27"/>
      <c r="BC96" s="27"/>
      <c r="BD96" s="27"/>
      <c r="BE96" s="27"/>
      <c r="BF96" s="27"/>
      <c r="BG96" s="27"/>
      <c r="BH96" s="27"/>
      <c r="BI96" s="27"/>
      <c r="BJ96" s="27"/>
      <c r="BK96" s="27"/>
      <c r="BL96" s="27"/>
      <c r="BM96" s="27"/>
      <c r="BN96" s="27"/>
      <c r="BO96" s="27"/>
      <c r="BP96" s="27"/>
      <c r="BQ96" s="27"/>
      <c r="BR96" s="27"/>
      <c r="BS96" s="27"/>
      <c r="BT96" s="27"/>
      <c r="BU96" s="27"/>
      <c r="BV96" s="27"/>
      <c r="BW96" s="27"/>
      <c r="BX96" s="27"/>
      <c r="BY96" s="27"/>
      <c r="BZ96" s="27"/>
      <c r="CA96" s="27"/>
      <c r="CB96" s="27"/>
      <c r="CC96" s="27"/>
      <c r="CD96" s="27"/>
      <c r="CE96" s="27"/>
      <c r="CF96" s="27"/>
      <c r="CG96" s="27"/>
      <c r="CH96" s="27"/>
      <c r="CI96" s="27"/>
      <c r="CJ96" s="27"/>
      <c r="CK96" s="27"/>
      <c r="CL96" s="27"/>
      <c r="CM96" s="27"/>
      <c r="CN96" s="27"/>
      <c r="CO96" s="27"/>
      <c r="CP96" s="27"/>
      <c r="CQ96" s="27"/>
      <c r="CR96" s="27"/>
      <c r="CS96" s="27"/>
      <c r="CT96" s="27"/>
    </row>
    <row r="97" spans="1:98" s="32" customFormat="1">
      <c r="A97" s="27"/>
      <c r="B97" s="33" t="s">
        <v>858</v>
      </c>
      <c r="C97" s="30"/>
      <c r="D97" s="30"/>
      <c r="E97" s="30"/>
      <c r="F97" s="30"/>
      <c r="G97" s="30"/>
      <c r="H97" s="36"/>
      <c r="I97" s="30"/>
      <c r="J97" s="30"/>
      <c r="K97" s="30"/>
      <c r="L97" s="30"/>
      <c r="M97" s="30"/>
      <c r="N97" s="30"/>
      <c r="O97" s="27"/>
      <c r="P97" s="27"/>
      <c r="Q97" s="27"/>
      <c r="R97" s="27"/>
      <c r="S97" s="27"/>
      <c r="T97" s="27"/>
      <c r="U97" s="27"/>
      <c r="V97" s="27"/>
      <c r="W97" s="27"/>
      <c r="X97" s="27"/>
      <c r="Y97" s="27"/>
      <c r="Z97" s="27"/>
      <c r="AA97" s="27"/>
      <c r="AB97" s="27"/>
      <c r="AC97" s="27"/>
      <c r="AD97" s="27"/>
      <c r="AE97" s="27"/>
      <c r="AF97" s="27"/>
      <c r="AG97" s="27"/>
      <c r="AH97" s="27"/>
      <c r="AI97" s="27"/>
      <c r="AJ97" s="27"/>
      <c r="AK97" s="27"/>
      <c r="AL97" s="27"/>
      <c r="AM97" s="27"/>
      <c r="AN97" s="27"/>
      <c r="AO97" s="27"/>
      <c r="AP97" s="27"/>
      <c r="AQ97" s="27"/>
      <c r="AR97" s="27"/>
      <c r="AS97" s="27"/>
      <c r="AT97" s="27"/>
      <c r="AU97" s="27"/>
      <c r="AV97" s="27"/>
      <c r="AW97" s="27"/>
      <c r="AX97" s="27"/>
      <c r="AY97" s="27"/>
      <c r="AZ97" s="27"/>
      <c r="BA97" s="27"/>
      <c r="BB97" s="27"/>
      <c r="BC97" s="27"/>
      <c r="BD97" s="27"/>
      <c r="BE97" s="27"/>
      <c r="BF97" s="27"/>
      <c r="BG97" s="27"/>
      <c r="BH97" s="27"/>
      <c r="BI97" s="27"/>
      <c r="BJ97" s="27"/>
      <c r="BK97" s="27"/>
      <c r="BL97" s="27"/>
      <c r="BM97" s="27"/>
      <c r="BN97" s="27"/>
      <c r="BO97" s="27"/>
      <c r="BP97" s="27"/>
      <c r="BQ97" s="27"/>
      <c r="BR97" s="27"/>
      <c r="BS97" s="27"/>
      <c r="BT97" s="27"/>
      <c r="BU97" s="27"/>
      <c r="BV97" s="27"/>
      <c r="BW97" s="27"/>
      <c r="BX97" s="27"/>
      <c r="BY97" s="27"/>
      <c r="BZ97" s="27"/>
      <c r="CA97" s="27"/>
      <c r="CB97" s="27"/>
      <c r="CC97" s="27"/>
      <c r="CD97" s="27"/>
      <c r="CE97" s="27"/>
      <c r="CF97" s="27"/>
      <c r="CG97" s="27"/>
      <c r="CH97" s="27"/>
      <c r="CI97" s="27"/>
      <c r="CJ97" s="27"/>
      <c r="CK97" s="27"/>
      <c r="CL97" s="27"/>
      <c r="CM97" s="27"/>
      <c r="CN97" s="27"/>
      <c r="CO97" s="27"/>
      <c r="CP97" s="27"/>
      <c r="CQ97" s="27"/>
      <c r="CR97" s="27"/>
      <c r="CS97" s="27"/>
      <c r="CT97" s="27"/>
    </row>
    <row r="98" spans="1:98" s="32" customFormat="1">
      <c r="A98" s="27"/>
      <c r="B98" s="33" t="s">
        <v>859</v>
      </c>
      <c r="C98" s="30"/>
      <c r="D98" s="30"/>
      <c r="E98" s="30"/>
      <c r="F98" s="30"/>
      <c r="G98" s="30"/>
      <c r="H98" s="36"/>
      <c r="I98" s="30"/>
      <c r="J98" s="30"/>
      <c r="K98" s="30"/>
      <c r="L98" s="30"/>
      <c r="M98" s="30"/>
      <c r="N98" s="30"/>
      <c r="O98" s="27"/>
      <c r="P98" s="27"/>
      <c r="Q98" s="27"/>
      <c r="R98" s="27"/>
      <c r="S98" s="27"/>
      <c r="T98" s="27"/>
      <c r="U98" s="27"/>
      <c r="V98" s="27"/>
      <c r="W98" s="27"/>
      <c r="X98" s="27"/>
      <c r="Y98" s="27"/>
      <c r="Z98" s="27"/>
      <c r="AA98" s="27"/>
      <c r="AB98" s="27"/>
      <c r="AC98" s="27"/>
      <c r="AD98" s="27"/>
      <c r="AE98" s="27"/>
      <c r="AF98" s="27"/>
      <c r="AG98" s="27"/>
      <c r="AH98" s="27"/>
      <c r="AI98" s="27"/>
      <c r="AJ98" s="27"/>
      <c r="AK98" s="27"/>
      <c r="AL98" s="27"/>
      <c r="AM98" s="27"/>
      <c r="AN98" s="27"/>
      <c r="AO98" s="27"/>
      <c r="AP98" s="27"/>
      <c r="AQ98" s="27"/>
      <c r="AR98" s="27"/>
      <c r="AS98" s="27"/>
      <c r="AT98" s="27"/>
      <c r="AU98" s="27"/>
      <c r="AV98" s="27"/>
      <c r="AW98" s="27"/>
      <c r="AX98" s="27"/>
      <c r="AY98" s="27"/>
      <c r="AZ98" s="27"/>
      <c r="BA98" s="27"/>
      <c r="BB98" s="27"/>
      <c r="BC98" s="27"/>
      <c r="BD98" s="27"/>
      <c r="BE98" s="27"/>
      <c r="BF98" s="27"/>
      <c r="BG98" s="27"/>
      <c r="BH98" s="27"/>
      <c r="BI98" s="27"/>
      <c r="BJ98" s="27"/>
      <c r="BK98" s="27"/>
      <c r="BL98" s="27"/>
      <c r="BM98" s="27"/>
      <c r="BN98" s="27"/>
      <c r="BO98" s="27"/>
      <c r="BP98" s="27"/>
      <c r="BQ98" s="27"/>
      <c r="BR98" s="27"/>
      <c r="BS98" s="27"/>
      <c r="BT98" s="27"/>
      <c r="BU98" s="27"/>
      <c r="BV98" s="27"/>
      <c r="BW98" s="27"/>
      <c r="BX98" s="27"/>
      <c r="BY98" s="27"/>
      <c r="BZ98" s="27"/>
      <c r="CA98" s="27"/>
      <c r="CB98" s="27"/>
      <c r="CC98" s="27"/>
      <c r="CD98" s="27"/>
      <c r="CE98" s="27"/>
      <c r="CF98" s="27"/>
      <c r="CG98" s="27"/>
      <c r="CH98" s="27"/>
      <c r="CI98" s="27"/>
      <c r="CJ98" s="27"/>
      <c r="CK98" s="27"/>
      <c r="CL98" s="27"/>
      <c r="CM98" s="27"/>
      <c r="CN98" s="27"/>
      <c r="CO98" s="27"/>
      <c r="CP98" s="27"/>
      <c r="CQ98" s="27"/>
      <c r="CR98" s="27"/>
      <c r="CS98" s="27"/>
      <c r="CT98" s="27"/>
    </row>
    <row r="99" spans="1:98" s="32" customFormat="1">
      <c r="A99" s="27"/>
      <c r="B99" s="33" t="s">
        <v>860</v>
      </c>
      <c r="C99" s="30"/>
      <c r="D99" s="30"/>
      <c r="E99" s="30"/>
      <c r="F99" s="30"/>
      <c r="G99" s="30"/>
      <c r="H99" s="36"/>
      <c r="I99" s="30"/>
      <c r="J99" s="30"/>
      <c r="K99" s="30"/>
      <c r="L99" s="30"/>
      <c r="M99" s="30"/>
      <c r="N99" s="30"/>
      <c r="O99" s="27"/>
      <c r="P99" s="27"/>
      <c r="Q99" s="27"/>
      <c r="R99" s="27"/>
      <c r="S99" s="27"/>
      <c r="T99" s="27"/>
      <c r="U99" s="27"/>
      <c r="V99" s="27"/>
      <c r="W99" s="27"/>
      <c r="X99" s="27"/>
      <c r="Y99" s="27"/>
      <c r="Z99" s="27"/>
      <c r="AA99" s="27"/>
      <c r="AB99" s="27"/>
      <c r="AC99" s="27"/>
      <c r="AD99" s="27"/>
      <c r="AE99" s="27"/>
      <c r="AF99" s="27"/>
      <c r="AG99" s="27"/>
      <c r="AH99" s="27"/>
      <c r="AI99" s="27"/>
      <c r="AJ99" s="27"/>
      <c r="AK99" s="27"/>
      <c r="AL99" s="27"/>
      <c r="AM99" s="27"/>
      <c r="AN99" s="27"/>
      <c r="AO99" s="27"/>
      <c r="AP99" s="27"/>
      <c r="AQ99" s="27"/>
      <c r="AR99" s="27"/>
      <c r="AS99" s="27"/>
      <c r="AT99" s="27"/>
      <c r="AU99" s="27"/>
      <c r="AV99" s="27"/>
      <c r="AW99" s="27"/>
      <c r="AX99" s="27"/>
      <c r="AY99" s="27"/>
      <c r="AZ99" s="27"/>
      <c r="BA99" s="27"/>
      <c r="BB99" s="27"/>
      <c r="BC99" s="27"/>
      <c r="BD99" s="27"/>
      <c r="BE99" s="27"/>
      <c r="BF99" s="27"/>
      <c r="BG99" s="27"/>
      <c r="BH99" s="27"/>
      <c r="BI99" s="27"/>
      <c r="BJ99" s="27"/>
      <c r="BK99" s="27"/>
      <c r="BL99" s="27"/>
      <c r="BM99" s="27"/>
      <c r="BN99" s="27"/>
      <c r="BO99" s="27"/>
      <c r="BP99" s="27"/>
      <c r="BQ99" s="27"/>
      <c r="BR99" s="27"/>
      <c r="BS99" s="27"/>
      <c r="BT99" s="27"/>
      <c r="BU99" s="27"/>
      <c r="BV99" s="27"/>
      <c r="BW99" s="27"/>
      <c r="BX99" s="27"/>
      <c r="BY99" s="27"/>
      <c r="BZ99" s="27"/>
      <c r="CA99" s="27"/>
      <c r="CB99" s="27"/>
      <c r="CC99" s="27"/>
      <c r="CD99" s="27"/>
      <c r="CE99" s="27"/>
      <c r="CF99" s="27"/>
      <c r="CG99" s="27"/>
      <c r="CH99" s="27"/>
      <c r="CI99" s="27"/>
      <c r="CJ99" s="27"/>
      <c r="CK99" s="27"/>
      <c r="CL99" s="27"/>
      <c r="CM99" s="27"/>
      <c r="CN99" s="27"/>
      <c r="CO99" s="27"/>
      <c r="CP99" s="27"/>
      <c r="CQ99" s="27"/>
      <c r="CR99" s="27"/>
      <c r="CS99" s="27"/>
      <c r="CT99" s="27"/>
    </row>
    <row r="100" spans="1:98" s="32" customFormat="1" ht="12.75" customHeight="1">
      <c r="A100" s="27"/>
      <c r="B100" s="33" t="s">
        <v>861</v>
      </c>
      <c r="C100" s="30"/>
      <c r="D100" s="30"/>
      <c r="E100" s="30"/>
      <c r="F100" s="30"/>
      <c r="G100" s="30"/>
      <c r="H100" s="36"/>
      <c r="I100" s="30"/>
      <c r="J100" s="30"/>
      <c r="K100" s="30"/>
      <c r="L100" s="30"/>
      <c r="M100" s="30"/>
      <c r="N100" s="30"/>
      <c r="O100" s="27"/>
      <c r="P100" s="27"/>
      <c r="Q100" s="27"/>
      <c r="R100" s="27"/>
      <c r="S100" s="27"/>
      <c r="T100" s="27"/>
      <c r="U100" s="27"/>
      <c r="V100" s="27"/>
      <c r="W100" s="27"/>
      <c r="X100" s="27"/>
      <c r="Y100" s="27"/>
      <c r="Z100" s="27"/>
      <c r="AA100" s="27"/>
      <c r="AB100" s="27"/>
      <c r="AC100" s="27"/>
      <c r="AD100" s="27"/>
      <c r="AE100" s="27"/>
      <c r="AF100" s="27"/>
      <c r="AG100" s="27"/>
      <c r="AH100" s="27"/>
      <c r="AI100" s="27"/>
      <c r="AJ100" s="27"/>
      <c r="AK100" s="27"/>
      <c r="AL100" s="27"/>
      <c r="AM100" s="27"/>
      <c r="AN100" s="27"/>
      <c r="AO100" s="27"/>
      <c r="AP100" s="27"/>
      <c r="AQ100" s="27"/>
      <c r="AR100" s="27"/>
      <c r="AS100" s="27"/>
      <c r="AT100" s="27"/>
      <c r="AU100" s="27"/>
      <c r="AV100" s="27"/>
      <c r="AW100" s="27"/>
      <c r="AX100" s="27"/>
      <c r="AY100" s="27"/>
      <c r="AZ100" s="27"/>
      <c r="BA100" s="27"/>
      <c r="BB100" s="27"/>
      <c r="BC100" s="27"/>
      <c r="BD100" s="27"/>
      <c r="BE100" s="27"/>
      <c r="BF100" s="27"/>
      <c r="BG100" s="27"/>
      <c r="BH100" s="27"/>
      <c r="BI100" s="27"/>
      <c r="BJ100" s="27"/>
      <c r="BK100" s="27"/>
      <c r="BL100" s="27"/>
      <c r="BM100" s="27"/>
      <c r="BN100" s="27"/>
      <c r="BO100" s="27"/>
      <c r="BP100" s="27"/>
      <c r="BQ100" s="27"/>
      <c r="BR100" s="27"/>
      <c r="BS100" s="27"/>
      <c r="BT100" s="27"/>
      <c r="BU100" s="27"/>
      <c r="BV100" s="27"/>
      <c r="BW100" s="27"/>
      <c r="BX100" s="27"/>
      <c r="BY100" s="27"/>
      <c r="BZ100" s="27"/>
      <c r="CA100" s="27"/>
      <c r="CB100" s="27"/>
      <c r="CC100" s="27"/>
      <c r="CD100" s="27"/>
      <c r="CE100" s="27"/>
      <c r="CF100" s="27"/>
      <c r="CG100" s="27"/>
      <c r="CH100" s="27"/>
      <c r="CI100" s="27"/>
      <c r="CJ100" s="27"/>
      <c r="CK100" s="27"/>
      <c r="CL100" s="27"/>
      <c r="CM100" s="27"/>
      <c r="CN100" s="27"/>
      <c r="CO100" s="27"/>
      <c r="CP100" s="27"/>
      <c r="CQ100" s="27"/>
      <c r="CR100" s="27"/>
      <c r="CS100" s="27"/>
      <c r="CT100" s="27"/>
    </row>
    <row r="101" spans="1:98" s="32" customFormat="1">
      <c r="A101" s="27"/>
      <c r="B101" s="33" t="s">
        <v>862</v>
      </c>
      <c r="C101" s="30"/>
      <c r="D101" s="30"/>
      <c r="E101" s="30"/>
      <c r="F101" s="30"/>
      <c r="G101" s="30"/>
      <c r="H101" s="36"/>
      <c r="I101" s="30"/>
      <c r="J101" s="30"/>
      <c r="K101" s="30"/>
      <c r="L101" s="30"/>
      <c r="M101" s="30"/>
      <c r="N101" s="30"/>
      <c r="O101" s="27"/>
      <c r="P101" s="27"/>
      <c r="Q101" s="27"/>
      <c r="R101" s="27"/>
      <c r="S101" s="27"/>
      <c r="T101" s="27"/>
      <c r="U101" s="27"/>
      <c r="V101" s="27"/>
      <c r="W101" s="27"/>
      <c r="X101" s="27"/>
      <c r="Y101" s="27"/>
      <c r="Z101" s="27"/>
      <c r="AA101" s="27"/>
      <c r="AB101" s="27"/>
      <c r="AC101" s="27"/>
      <c r="AD101" s="27"/>
      <c r="AE101" s="27"/>
      <c r="AF101" s="27"/>
      <c r="AG101" s="27"/>
      <c r="AH101" s="27"/>
      <c r="AI101" s="27"/>
      <c r="AJ101" s="27"/>
      <c r="AK101" s="27"/>
      <c r="AL101" s="27"/>
      <c r="AM101" s="27"/>
      <c r="AN101" s="27"/>
      <c r="AO101" s="27"/>
      <c r="AP101" s="27"/>
      <c r="AQ101" s="27"/>
      <c r="AR101" s="27"/>
      <c r="AS101" s="27"/>
      <c r="AT101" s="27"/>
      <c r="AU101" s="27"/>
      <c r="AV101" s="27"/>
      <c r="AW101" s="27"/>
      <c r="AX101" s="27"/>
      <c r="AY101" s="27"/>
      <c r="AZ101" s="27"/>
      <c r="BA101" s="27"/>
      <c r="BB101" s="27"/>
      <c r="BC101" s="27"/>
      <c r="BD101" s="27"/>
      <c r="BE101" s="27"/>
      <c r="BF101" s="27"/>
      <c r="BG101" s="27"/>
      <c r="BH101" s="27"/>
      <c r="BI101" s="27"/>
      <c r="BJ101" s="27"/>
      <c r="BK101" s="27"/>
      <c r="BL101" s="27"/>
      <c r="BM101" s="27"/>
      <c r="BN101" s="27"/>
      <c r="BO101" s="27"/>
      <c r="BP101" s="27"/>
      <c r="BQ101" s="27"/>
      <c r="BR101" s="27"/>
      <c r="BS101" s="27"/>
      <c r="BT101" s="27"/>
      <c r="BU101" s="27"/>
      <c r="BV101" s="27"/>
      <c r="BW101" s="27"/>
      <c r="BX101" s="27"/>
      <c r="BY101" s="27"/>
      <c r="BZ101" s="27"/>
      <c r="CA101" s="27"/>
      <c r="CB101" s="27"/>
      <c r="CC101" s="27"/>
      <c r="CD101" s="27"/>
      <c r="CE101" s="27"/>
      <c r="CF101" s="27"/>
      <c r="CG101" s="27"/>
      <c r="CH101" s="27"/>
      <c r="CI101" s="27"/>
      <c r="CJ101" s="27"/>
      <c r="CK101" s="27"/>
      <c r="CL101" s="27"/>
      <c r="CM101" s="27"/>
      <c r="CN101" s="27"/>
      <c r="CO101" s="27"/>
      <c r="CP101" s="27"/>
      <c r="CQ101" s="27"/>
      <c r="CR101" s="27"/>
      <c r="CS101" s="27"/>
      <c r="CT101" s="27"/>
    </row>
    <row r="102" spans="1:98" s="32" customFormat="1">
      <c r="A102" s="27"/>
      <c r="B102" s="33" t="s">
        <v>863</v>
      </c>
      <c r="C102" s="30"/>
      <c r="D102" s="30"/>
      <c r="E102" s="30"/>
      <c r="F102" s="30"/>
      <c r="G102" s="30"/>
      <c r="H102" s="36"/>
      <c r="I102" s="30"/>
      <c r="J102" s="30"/>
      <c r="K102" s="30"/>
      <c r="L102" s="30"/>
      <c r="M102" s="30"/>
      <c r="N102" s="30"/>
      <c r="O102" s="27"/>
      <c r="P102" s="27"/>
      <c r="Q102" s="27"/>
      <c r="R102" s="27"/>
      <c r="S102" s="27"/>
      <c r="T102" s="27"/>
      <c r="U102" s="27"/>
      <c r="V102" s="27"/>
      <c r="W102" s="27"/>
      <c r="X102" s="27"/>
      <c r="Y102" s="27"/>
      <c r="Z102" s="27"/>
      <c r="AA102" s="27"/>
      <c r="AB102" s="27"/>
      <c r="AC102" s="27"/>
      <c r="AD102" s="27"/>
      <c r="AE102" s="27"/>
      <c r="AF102" s="27"/>
      <c r="AG102" s="27"/>
      <c r="AH102" s="27"/>
      <c r="AI102" s="27"/>
      <c r="AJ102" s="27"/>
      <c r="AK102" s="27"/>
      <c r="AL102" s="27"/>
      <c r="AM102" s="27"/>
      <c r="AN102" s="27"/>
      <c r="AO102" s="27"/>
      <c r="AP102" s="27"/>
      <c r="AQ102" s="27"/>
      <c r="AR102" s="27"/>
      <c r="AS102" s="27"/>
      <c r="AT102" s="27"/>
      <c r="AU102" s="27"/>
      <c r="AV102" s="27"/>
      <c r="AW102" s="27"/>
      <c r="AX102" s="27"/>
      <c r="AY102" s="27"/>
      <c r="AZ102" s="27"/>
      <c r="BA102" s="27"/>
      <c r="BB102" s="27"/>
      <c r="BC102" s="27"/>
      <c r="BD102" s="27"/>
      <c r="BE102" s="27"/>
      <c r="BF102" s="27"/>
      <c r="BG102" s="27"/>
      <c r="BH102" s="27"/>
      <c r="BI102" s="27"/>
      <c r="BJ102" s="27"/>
      <c r="BK102" s="27"/>
      <c r="BL102" s="27"/>
      <c r="BM102" s="27"/>
      <c r="BN102" s="27"/>
      <c r="BO102" s="27"/>
      <c r="BP102" s="27"/>
      <c r="BQ102" s="27"/>
      <c r="BR102" s="27"/>
      <c r="BS102" s="27"/>
      <c r="BT102" s="27"/>
      <c r="BU102" s="27"/>
      <c r="BV102" s="27"/>
      <c r="BW102" s="27"/>
      <c r="BX102" s="27"/>
      <c r="BY102" s="27"/>
      <c r="BZ102" s="27"/>
      <c r="CA102" s="27"/>
      <c r="CB102" s="27"/>
      <c r="CC102" s="27"/>
      <c r="CD102" s="27"/>
      <c r="CE102" s="27"/>
      <c r="CF102" s="27"/>
      <c r="CG102" s="27"/>
      <c r="CH102" s="27"/>
      <c r="CI102" s="27"/>
      <c r="CJ102" s="27"/>
      <c r="CK102" s="27"/>
      <c r="CL102" s="27"/>
      <c r="CM102" s="27"/>
      <c r="CN102" s="27"/>
      <c r="CO102" s="27"/>
      <c r="CP102" s="27"/>
      <c r="CQ102" s="27"/>
      <c r="CR102" s="27"/>
      <c r="CS102" s="27"/>
      <c r="CT102" s="27"/>
    </row>
    <row r="103" spans="1:98" s="32" customFormat="1">
      <c r="A103" s="27"/>
      <c r="B103" s="33" t="s">
        <v>864</v>
      </c>
      <c r="C103" s="30"/>
      <c r="D103" s="30"/>
      <c r="E103" s="30"/>
      <c r="F103" s="30"/>
      <c r="G103" s="30"/>
      <c r="H103" s="36"/>
      <c r="I103" s="30"/>
      <c r="J103" s="30"/>
      <c r="K103" s="30"/>
      <c r="L103" s="30"/>
      <c r="M103" s="30"/>
      <c r="N103" s="30"/>
      <c r="O103" s="27"/>
      <c r="P103" s="27"/>
      <c r="Q103" s="27"/>
      <c r="R103" s="27"/>
      <c r="S103" s="27"/>
      <c r="T103" s="27"/>
      <c r="U103" s="27"/>
      <c r="V103" s="27"/>
      <c r="W103" s="27"/>
      <c r="X103" s="27"/>
      <c r="Y103" s="27"/>
      <c r="Z103" s="27"/>
      <c r="AA103" s="27"/>
      <c r="AB103" s="27"/>
      <c r="AC103" s="27"/>
      <c r="AD103" s="27"/>
      <c r="AE103" s="27"/>
      <c r="AF103" s="27"/>
      <c r="AG103" s="27"/>
      <c r="AH103" s="27"/>
      <c r="AI103" s="27"/>
      <c r="AJ103" s="27"/>
      <c r="AK103" s="27"/>
      <c r="AL103" s="27"/>
      <c r="AM103" s="27"/>
      <c r="AN103" s="27"/>
      <c r="AO103" s="27"/>
      <c r="AP103" s="27"/>
      <c r="AQ103" s="27"/>
      <c r="AR103" s="27"/>
      <c r="AS103" s="27"/>
      <c r="AT103" s="27"/>
      <c r="AU103" s="27"/>
      <c r="AV103" s="27"/>
      <c r="AW103" s="27"/>
      <c r="AX103" s="27"/>
      <c r="AY103" s="27"/>
      <c r="AZ103" s="27"/>
      <c r="BA103" s="27"/>
      <c r="BB103" s="27"/>
      <c r="BC103" s="27"/>
      <c r="BD103" s="27"/>
      <c r="BE103" s="27"/>
      <c r="BF103" s="27"/>
      <c r="BG103" s="27"/>
      <c r="BH103" s="27"/>
      <c r="BI103" s="27"/>
      <c r="BJ103" s="27"/>
      <c r="BK103" s="27"/>
      <c r="BL103" s="27"/>
      <c r="BM103" s="27"/>
      <c r="BN103" s="27"/>
      <c r="BO103" s="27"/>
      <c r="BP103" s="27"/>
      <c r="BQ103" s="27"/>
      <c r="BR103" s="27"/>
      <c r="BS103" s="27"/>
      <c r="BT103" s="27"/>
      <c r="BU103" s="27"/>
      <c r="BV103" s="27"/>
      <c r="BW103" s="27"/>
      <c r="BX103" s="27"/>
      <c r="BY103" s="27"/>
      <c r="BZ103" s="27"/>
      <c r="CA103" s="27"/>
      <c r="CB103" s="27"/>
      <c r="CC103" s="27"/>
      <c r="CD103" s="27"/>
      <c r="CE103" s="27"/>
      <c r="CF103" s="27"/>
      <c r="CG103" s="27"/>
      <c r="CH103" s="27"/>
      <c r="CI103" s="27"/>
      <c r="CJ103" s="27"/>
      <c r="CK103" s="27"/>
      <c r="CL103" s="27"/>
      <c r="CM103" s="27"/>
      <c r="CN103" s="27"/>
      <c r="CO103" s="27"/>
      <c r="CP103" s="27"/>
      <c r="CQ103" s="27"/>
      <c r="CR103" s="27"/>
      <c r="CS103" s="27"/>
      <c r="CT103" s="27"/>
    </row>
    <row r="104" spans="1:98" s="32" customFormat="1">
      <c r="A104" s="27"/>
      <c r="B104" s="33" t="s">
        <v>865</v>
      </c>
      <c r="C104" s="30"/>
      <c r="D104" s="30"/>
      <c r="E104" s="30"/>
      <c r="F104" s="30"/>
      <c r="G104" s="30"/>
      <c r="H104" s="36"/>
      <c r="I104" s="30"/>
      <c r="J104" s="30"/>
      <c r="K104" s="30"/>
      <c r="L104" s="30"/>
      <c r="M104" s="30"/>
      <c r="N104" s="30"/>
      <c r="O104" s="27"/>
      <c r="P104" s="27"/>
      <c r="Q104" s="27"/>
      <c r="R104" s="27"/>
      <c r="S104" s="27"/>
      <c r="T104" s="27"/>
      <c r="U104" s="27"/>
      <c r="V104" s="27"/>
      <c r="W104" s="27"/>
      <c r="X104" s="27"/>
      <c r="Y104" s="27"/>
      <c r="Z104" s="27"/>
      <c r="AA104" s="27"/>
      <c r="AB104" s="27"/>
      <c r="AC104" s="27"/>
      <c r="AD104" s="27"/>
      <c r="AE104" s="27"/>
      <c r="AF104" s="27"/>
      <c r="AG104" s="27"/>
      <c r="AH104" s="27"/>
      <c r="AI104" s="27"/>
      <c r="AJ104" s="27"/>
      <c r="AK104" s="27"/>
      <c r="AL104" s="27"/>
      <c r="AM104" s="27"/>
      <c r="AN104" s="27"/>
      <c r="AO104" s="27"/>
      <c r="AP104" s="27"/>
      <c r="AQ104" s="27"/>
      <c r="AR104" s="27"/>
      <c r="AS104" s="27"/>
      <c r="AT104" s="27"/>
      <c r="AU104" s="27"/>
      <c r="AV104" s="27"/>
      <c r="AW104" s="27"/>
      <c r="AX104" s="27"/>
      <c r="AY104" s="27"/>
      <c r="AZ104" s="27"/>
      <c r="BA104" s="27"/>
      <c r="BB104" s="27"/>
      <c r="BC104" s="27"/>
      <c r="BD104" s="27"/>
      <c r="BE104" s="27"/>
      <c r="BF104" s="27"/>
      <c r="BG104" s="27"/>
      <c r="BH104" s="27"/>
      <c r="BI104" s="27"/>
      <c r="BJ104" s="27"/>
      <c r="BK104" s="27"/>
      <c r="BL104" s="27"/>
      <c r="BM104" s="27"/>
      <c r="BN104" s="27"/>
      <c r="BO104" s="27"/>
      <c r="BP104" s="27"/>
      <c r="BQ104" s="27"/>
      <c r="BR104" s="27"/>
      <c r="BS104" s="27"/>
      <c r="BT104" s="27"/>
      <c r="BU104" s="27"/>
      <c r="BV104" s="27"/>
      <c r="BW104" s="27"/>
      <c r="BX104" s="27"/>
      <c r="BY104" s="27"/>
      <c r="BZ104" s="27"/>
      <c r="CA104" s="27"/>
      <c r="CB104" s="27"/>
      <c r="CC104" s="27"/>
      <c r="CD104" s="27"/>
      <c r="CE104" s="27"/>
      <c r="CF104" s="27"/>
      <c r="CG104" s="27"/>
      <c r="CH104" s="27"/>
      <c r="CI104" s="27"/>
      <c r="CJ104" s="27"/>
      <c r="CK104" s="27"/>
      <c r="CL104" s="27"/>
      <c r="CM104" s="27"/>
      <c r="CN104" s="27"/>
      <c r="CO104" s="27"/>
      <c r="CP104" s="27"/>
      <c r="CQ104" s="27"/>
      <c r="CR104" s="27"/>
      <c r="CS104" s="27"/>
      <c r="CT104" s="27"/>
    </row>
    <row r="105" spans="1:98" s="32" customFormat="1">
      <c r="A105" s="27"/>
      <c r="B105" s="33" t="s">
        <v>866</v>
      </c>
      <c r="C105" s="30"/>
      <c r="D105" s="30"/>
      <c r="E105" s="30"/>
      <c r="F105" s="30"/>
      <c r="G105" s="30"/>
      <c r="H105" s="36"/>
      <c r="I105" s="30"/>
      <c r="J105" s="30"/>
      <c r="K105" s="30"/>
      <c r="L105" s="30"/>
      <c r="M105" s="30"/>
      <c r="N105" s="30"/>
      <c r="O105" s="27"/>
      <c r="P105" s="27"/>
      <c r="Q105" s="27"/>
      <c r="R105" s="27"/>
      <c r="S105" s="27"/>
      <c r="T105" s="27"/>
      <c r="U105" s="27"/>
      <c r="V105" s="27"/>
      <c r="W105" s="27"/>
      <c r="X105" s="27"/>
      <c r="Y105" s="27"/>
      <c r="Z105" s="27"/>
      <c r="AA105" s="27"/>
      <c r="AB105" s="27"/>
      <c r="AC105" s="27"/>
      <c r="AD105" s="27"/>
      <c r="AE105" s="27"/>
      <c r="AF105" s="27"/>
      <c r="AG105" s="27"/>
      <c r="AH105" s="27"/>
      <c r="AI105" s="27"/>
      <c r="AJ105" s="27"/>
      <c r="AK105" s="27"/>
      <c r="AL105" s="27"/>
      <c r="AM105" s="27"/>
      <c r="AN105" s="27"/>
      <c r="AO105" s="27"/>
      <c r="AP105" s="27"/>
      <c r="AQ105" s="27"/>
      <c r="AR105" s="27"/>
      <c r="AS105" s="27"/>
      <c r="AT105" s="27"/>
      <c r="AU105" s="27"/>
      <c r="AV105" s="27"/>
      <c r="AW105" s="27"/>
      <c r="AX105" s="27"/>
      <c r="AY105" s="27"/>
      <c r="AZ105" s="27"/>
      <c r="BA105" s="27"/>
      <c r="BB105" s="27"/>
      <c r="BC105" s="27"/>
      <c r="BD105" s="27"/>
      <c r="BE105" s="27"/>
      <c r="BF105" s="27"/>
      <c r="BG105" s="27"/>
      <c r="BH105" s="27"/>
      <c r="BI105" s="27"/>
      <c r="BJ105" s="27"/>
      <c r="BK105" s="27"/>
      <c r="BL105" s="27"/>
      <c r="BM105" s="27"/>
      <c r="BN105" s="27"/>
      <c r="BO105" s="27"/>
      <c r="BP105" s="27"/>
      <c r="BQ105" s="27"/>
      <c r="BR105" s="27"/>
      <c r="BS105" s="27"/>
      <c r="BT105" s="27"/>
      <c r="BU105" s="27"/>
      <c r="BV105" s="27"/>
      <c r="BW105" s="27"/>
      <c r="BX105" s="27"/>
      <c r="BY105" s="27"/>
      <c r="BZ105" s="27"/>
      <c r="CA105" s="27"/>
      <c r="CB105" s="27"/>
      <c r="CC105" s="27"/>
      <c r="CD105" s="27"/>
      <c r="CE105" s="27"/>
      <c r="CF105" s="27"/>
      <c r="CG105" s="27"/>
      <c r="CH105" s="27"/>
      <c r="CI105" s="27"/>
      <c r="CJ105" s="27"/>
      <c r="CK105" s="27"/>
      <c r="CL105" s="27"/>
      <c r="CM105" s="27"/>
      <c r="CN105" s="27"/>
      <c r="CO105" s="27"/>
      <c r="CP105" s="27"/>
      <c r="CQ105" s="27"/>
      <c r="CR105" s="27"/>
      <c r="CS105" s="27"/>
      <c r="CT105" s="27"/>
    </row>
    <row r="106" spans="1:98" s="32" customFormat="1">
      <c r="A106" s="27"/>
      <c r="B106" s="33" t="s">
        <v>867</v>
      </c>
      <c r="C106" s="30"/>
      <c r="D106" s="30"/>
      <c r="E106" s="30"/>
      <c r="F106" s="30"/>
      <c r="G106" s="30"/>
      <c r="H106" s="36"/>
      <c r="I106" s="30"/>
      <c r="J106" s="30"/>
      <c r="K106" s="30"/>
      <c r="L106" s="30"/>
      <c r="M106" s="30"/>
      <c r="N106" s="30"/>
      <c r="O106" s="27"/>
      <c r="P106" s="27"/>
      <c r="Q106" s="27"/>
      <c r="R106" s="27"/>
      <c r="S106" s="27"/>
      <c r="T106" s="27"/>
      <c r="U106" s="27"/>
      <c r="V106" s="27"/>
      <c r="W106" s="27"/>
      <c r="X106" s="27"/>
      <c r="Y106" s="27"/>
      <c r="Z106" s="27"/>
      <c r="AA106" s="27"/>
      <c r="AB106" s="27"/>
      <c r="AC106" s="27"/>
      <c r="AD106" s="27"/>
      <c r="AE106" s="27"/>
      <c r="AF106" s="27"/>
      <c r="AG106" s="27"/>
      <c r="AH106" s="27"/>
      <c r="AI106" s="27"/>
      <c r="AJ106" s="27"/>
      <c r="AK106" s="27"/>
      <c r="AL106" s="27"/>
      <c r="AM106" s="27"/>
      <c r="AN106" s="27"/>
      <c r="AO106" s="27"/>
      <c r="AP106" s="27"/>
      <c r="AQ106" s="27"/>
      <c r="AR106" s="27"/>
      <c r="AS106" s="27"/>
      <c r="AT106" s="27"/>
      <c r="AU106" s="27"/>
      <c r="AV106" s="27"/>
      <c r="AW106" s="27"/>
      <c r="AX106" s="27"/>
      <c r="AY106" s="27"/>
      <c r="AZ106" s="27"/>
      <c r="BA106" s="27"/>
      <c r="BB106" s="27"/>
      <c r="BC106" s="27"/>
      <c r="BD106" s="27"/>
      <c r="BE106" s="27"/>
      <c r="BF106" s="27"/>
      <c r="BG106" s="27"/>
      <c r="BH106" s="27"/>
      <c r="BI106" s="27"/>
      <c r="BJ106" s="27"/>
      <c r="BK106" s="27"/>
      <c r="BL106" s="27"/>
      <c r="BM106" s="27"/>
      <c r="BN106" s="27"/>
      <c r="BO106" s="27"/>
      <c r="BP106" s="27"/>
      <c r="BQ106" s="27"/>
      <c r="BR106" s="27"/>
      <c r="BS106" s="27"/>
      <c r="BT106" s="27"/>
      <c r="BU106" s="27"/>
      <c r="BV106" s="27"/>
      <c r="BW106" s="27"/>
      <c r="BX106" s="27"/>
      <c r="BY106" s="27"/>
      <c r="BZ106" s="27"/>
      <c r="CA106" s="27"/>
      <c r="CB106" s="27"/>
      <c r="CC106" s="27"/>
      <c r="CD106" s="27"/>
      <c r="CE106" s="27"/>
      <c r="CF106" s="27"/>
      <c r="CG106" s="27"/>
      <c r="CH106" s="27"/>
      <c r="CI106" s="27"/>
      <c r="CJ106" s="27"/>
      <c r="CK106" s="27"/>
      <c r="CL106" s="27"/>
      <c r="CM106" s="27"/>
      <c r="CN106" s="27"/>
      <c r="CO106" s="27"/>
      <c r="CP106" s="27"/>
      <c r="CQ106" s="27"/>
      <c r="CR106" s="27"/>
      <c r="CS106" s="27"/>
      <c r="CT106" s="27"/>
    </row>
    <row r="107" spans="1:98" s="32" customFormat="1">
      <c r="A107" s="27"/>
      <c r="B107" s="33" t="s">
        <v>868</v>
      </c>
      <c r="C107" s="30"/>
      <c r="D107" s="30"/>
      <c r="E107" s="30"/>
      <c r="F107" s="30"/>
      <c r="G107" s="30"/>
      <c r="H107" s="36"/>
      <c r="I107" s="30"/>
      <c r="J107" s="30"/>
      <c r="K107" s="30"/>
      <c r="L107" s="30"/>
      <c r="M107" s="30"/>
      <c r="N107" s="30"/>
      <c r="O107" s="27"/>
      <c r="P107" s="27"/>
      <c r="Q107" s="27"/>
      <c r="R107" s="27"/>
      <c r="S107" s="27"/>
      <c r="T107" s="27"/>
      <c r="U107" s="27"/>
      <c r="V107" s="27"/>
      <c r="W107" s="27"/>
      <c r="X107" s="27"/>
      <c r="Y107" s="27"/>
      <c r="Z107" s="27"/>
      <c r="AA107" s="27"/>
      <c r="AB107" s="27"/>
      <c r="AC107" s="27"/>
      <c r="AD107" s="27"/>
      <c r="AE107" s="27"/>
      <c r="AF107" s="27"/>
      <c r="AG107" s="27"/>
      <c r="AH107" s="27"/>
      <c r="AI107" s="27"/>
      <c r="AJ107" s="27"/>
      <c r="AK107" s="27"/>
      <c r="AL107" s="27"/>
      <c r="AM107" s="27"/>
      <c r="AN107" s="27"/>
      <c r="AO107" s="27"/>
      <c r="AP107" s="27"/>
      <c r="AQ107" s="27"/>
      <c r="AR107" s="27"/>
      <c r="AS107" s="27"/>
      <c r="AT107" s="27"/>
      <c r="AU107" s="27"/>
      <c r="AV107" s="27"/>
      <c r="AW107" s="27"/>
      <c r="AX107" s="27"/>
      <c r="AY107" s="27"/>
      <c r="AZ107" s="27"/>
      <c r="BA107" s="27"/>
      <c r="BB107" s="27"/>
      <c r="BC107" s="27"/>
      <c r="BD107" s="27"/>
      <c r="BE107" s="27"/>
      <c r="BF107" s="27"/>
      <c r="BG107" s="27"/>
      <c r="BH107" s="27"/>
      <c r="BI107" s="27"/>
      <c r="BJ107" s="27"/>
      <c r="BK107" s="27"/>
      <c r="BL107" s="27"/>
      <c r="BM107" s="27"/>
      <c r="BN107" s="27"/>
      <c r="BO107" s="27"/>
      <c r="BP107" s="27"/>
      <c r="BQ107" s="27"/>
      <c r="BR107" s="27"/>
      <c r="BS107" s="27"/>
      <c r="BT107" s="27"/>
      <c r="BU107" s="27"/>
      <c r="BV107" s="27"/>
      <c r="BW107" s="27"/>
      <c r="BX107" s="27"/>
      <c r="BY107" s="27"/>
      <c r="BZ107" s="27"/>
      <c r="CA107" s="27"/>
      <c r="CB107" s="27"/>
      <c r="CC107" s="27"/>
      <c r="CD107" s="27"/>
      <c r="CE107" s="27"/>
      <c r="CF107" s="27"/>
      <c r="CG107" s="27"/>
      <c r="CH107" s="27"/>
      <c r="CI107" s="27"/>
      <c r="CJ107" s="27"/>
      <c r="CK107" s="27"/>
      <c r="CL107" s="27"/>
      <c r="CM107" s="27"/>
      <c r="CN107" s="27"/>
      <c r="CO107" s="27"/>
      <c r="CP107" s="27"/>
      <c r="CQ107" s="27"/>
      <c r="CR107" s="27"/>
      <c r="CS107" s="27"/>
      <c r="CT107" s="27"/>
    </row>
    <row r="108" spans="1:98" s="32" customFormat="1" ht="12.75" customHeight="1">
      <c r="A108" s="27"/>
      <c r="B108" s="38" t="s">
        <v>869</v>
      </c>
      <c r="C108" s="30"/>
      <c r="D108" s="30"/>
      <c r="E108" s="30"/>
      <c r="F108" s="30"/>
      <c r="G108" s="30"/>
      <c r="H108" s="36"/>
      <c r="I108" s="30"/>
      <c r="J108" s="30"/>
      <c r="K108" s="30"/>
      <c r="L108" s="30"/>
      <c r="M108" s="30"/>
      <c r="N108" s="30"/>
      <c r="O108" s="27"/>
      <c r="P108" s="27"/>
      <c r="Q108" s="27"/>
      <c r="R108" s="27"/>
      <c r="S108" s="27"/>
      <c r="T108" s="27"/>
      <c r="U108" s="27"/>
      <c r="V108" s="27"/>
      <c r="W108" s="27"/>
      <c r="X108" s="27"/>
      <c r="Y108" s="27"/>
      <c r="Z108" s="27"/>
      <c r="AA108" s="27"/>
      <c r="AB108" s="27"/>
      <c r="AC108" s="27"/>
      <c r="AD108" s="27"/>
      <c r="AE108" s="27"/>
      <c r="AF108" s="27"/>
      <c r="AG108" s="27"/>
      <c r="AH108" s="27"/>
      <c r="AI108" s="27"/>
      <c r="AJ108" s="27"/>
      <c r="AK108" s="27"/>
      <c r="AL108" s="27"/>
      <c r="AM108" s="27"/>
      <c r="AN108" s="27"/>
      <c r="AO108" s="27"/>
      <c r="AP108" s="27"/>
      <c r="AQ108" s="27"/>
      <c r="AR108" s="27"/>
      <c r="AS108" s="27"/>
      <c r="AT108" s="27"/>
      <c r="AU108" s="27"/>
      <c r="AV108" s="27"/>
      <c r="AW108" s="27"/>
      <c r="AX108" s="27"/>
      <c r="AY108" s="27"/>
      <c r="AZ108" s="27"/>
      <c r="BA108" s="27"/>
      <c r="BB108" s="27"/>
      <c r="BC108" s="27"/>
      <c r="BD108" s="27"/>
      <c r="BE108" s="27"/>
      <c r="BF108" s="27"/>
      <c r="BG108" s="27"/>
      <c r="BH108" s="27"/>
      <c r="BI108" s="27"/>
      <c r="BJ108" s="27"/>
      <c r="BK108" s="27"/>
      <c r="BL108" s="27"/>
      <c r="BM108" s="27"/>
      <c r="BN108" s="27"/>
      <c r="BO108" s="27"/>
      <c r="BP108" s="27"/>
      <c r="BQ108" s="27"/>
      <c r="BR108" s="27"/>
      <c r="BS108" s="27"/>
      <c r="BT108" s="27"/>
      <c r="BU108" s="27"/>
      <c r="BV108" s="27"/>
      <c r="BW108" s="27"/>
      <c r="BX108" s="27"/>
      <c r="BY108" s="27"/>
      <c r="BZ108" s="27"/>
      <c r="CA108" s="27"/>
      <c r="CB108" s="27"/>
      <c r="CC108" s="27"/>
      <c r="CD108" s="27"/>
      <c r="CE108" s="27"/>
      <c r="CF108" s="27"/>
      <c r="CG108" s="27"/>
      <c r="CH108" s="27"/>
      <c r="CI108" s="27"/>
      <c r="CJ108" s="27"/>
      <c r="CK108" s="27"/>
      <c r="CL108" s="27"/>
      <c r="CM108" s="27"/>
      <c r="CN108" s="27"/>
      <c r="CO108" s="27"/>
      <c r="CP108" s="27"/>
      <c r="CQ108" s="27"/>
      <c r="CR108" s="27"/>
      <c r="CS108" s="27"/>
      <c r="CT108" s="27"/>
    </row>
    <row r="109" spans="1:98" s="32" customFormat="1" ht="12.75" customHeight="1">
      <c r="A109" s="27"/>
      <c r="B109" s="33" t="s">
        <v>870</v>
      </c>
      <c r="C109" s="30"/>
      <c r="D109" s="30"/>
      <c r="E109" s="30"/>
      <c r="F109" s="30"/>
      <c r="G109" s="30"/>
      <c r="H109" s="36"/>
      <c r="I109" s="30"/>
      <c r="J109" s="30"/>
      <c r="K109" s="30"/>
      <c r="L109" s="30"/>
      <c r="M109" s="30"/>
      <c r="N109" s="30"/>
      <c r="O109" s="27"/>
      <c r="P109" s="27"/>
      <c r="Q109" s="27"/>
      <c r="R109" s="27"/>
      <c r="S109" s="27"/>
      <c r="T109" s="27"/>
      <c r="U109" s="27"/>
      <c r="V109" s="27"/>
      <c r="W109" s="27"/>
      <c r="X109" s="27"/>
      <c r="Y109" s="27"/>
      <c r="Z109" s="27"/>
      <c r="AA109" s="27"/>
      <c r="AB109" s="27"/>
      <c r="AC109" s="27"/>
      <c r="AD109" s="27"/>
      <c r="AE109" s="27"/>
      <c r="AF109" s="27"/>
      <c r="AG109" s="27"/>
      <c r="AH109" s="27"/>
      <c r="AI109" s="27"/>
      <c r="AJ109" s="27"/>
      <c r="AK109" s="27"/>
      <c r="AL109" s="27"/>
      <c r="AM109" s="27"/>
      <c r="AN109" s="27"/>
      <c r="AO109" s="27"/>
      <c r="AP109" s="27"/>
      <c r="AQ109" s="27"/>
      <c r="AR109" s="27"/>
      <c r="AS109" s="27"/>
      <c r="AT109" s="27"/>
      <c r="AU109" s="27"/>
      <c r="AV109" s="27"/>
      <c r="AW109" s="27"/>
      <c r="AX109" s="27"/>
      <c r="AY109" s="27"/>
      <c r="AZ109" s="27"/>
      <c r="BA109" s="27"/>
      <c r="BB109" s="27"/>
      <c r="BC109" s="27"/>
      <c r="BD109" s="27"/>
      <c r="BE109" s="27"/>
      <c r="BF109" s="27"/>
      <c r="BG109" s="27"/>
      <c r="BH109" s="27"/>
      <c r="BI109" s="27"/>
      <c r="BJ109" s="27"/>
      <c r="BK109" s="27"/>
      <c r="BL109" s="27"/>
      <c r="BM109" s="27"/>
      <c r="BN109" s="27"/>
      <c r="BO109" s="27"/>
      <c r="BP109" s="27"/>
      <c r="BQ109" s="27"/>
      <c r="BR109" s="27"/>
      <c r="BS109" s="27"/>
      <c r="BT109" s="27"/>
      <c r="BU109" s="27"/>
      <c r="BV109" s="27"/>
      <c r="BW109" s="27"/>
      <c r="BX109" s="27"/>
      <c r="BY109" s="27"/>
      <c r="BZ109" s="27"/>
      <c r="CA109" s="27"/>
      <c r="CB109" s="27"/>
      <c r="CC109" s="27"/>
      <c r="CD109" s="27"/>
      <c r="CE109" s="27"/>
      <c r="CF109" s="27"/>
      <c r="CG109" s="27"/>
      <c r="CH109" s="27"/>
      <c r="CI109" s="27"/>
      <c r="CJ109" s="27"/>
      <c r="CK109" s="27"/>
      <c r="CL109" s="27"/>
      <c r="CM109" s="27"/>
      <c r="CN109" s="27"/>
      <c r="CO109" s="27"/>
      <c r="CP109" s="27"/>
      <c r="CQ109" s="27"/>
      <c r="CR109" s="27"/>
      <c r="CS109" s="27"/>
      <c r="CT109" s="27"/>
    </row>
    <row r="110" spans="1:98" s="32" customFormat="1">
      <c r="A110" s="27"/>
      <c r="B110" s="33" t="s">
        <v>871</v>
      </c>
      <c r="C110" s="30"/>
      <c r="D110" s="30"/>
      <c r="E110" s="30"/>
      <c r="F110" s="30"/>
      <c r="G110" s="30"/>
      <c r="H110" s="36"/>
      <c r="I110" s="30"/>
      <c r="J110" s="30"/>
      <c r="K110" s="30"/>
      <c r="L110" s="30"/>
      <c r="M110" s="30"/>
      <c r="N110" s="30"/>
      <c r="O110" s="27"/>
      <c r="P110" s="27"/>
      <c r="Q110" s="27"/>
      <c r="R110" s="27"/>
      <c r="S110" s="27"/>
      <c r="T110" s="27"/>
      <c r="U110" s="27"/>
      <c r="V110" s="27"/>
      <c r="W110" s="27"/>
      <c r="X110" s="27"/>
      <c r="Y110" s="27"/>
      <c r="Z110" s="27"/>
      <c r="AA110" s="27"/>
      <c r="AB110" s="27"/>
      <c r="AC110" s="27"/>
      <c r="AD110" s="27"/>
      <c r="AE110" s="27"/>
      <c r="AF110" s="27"/>
      <c r="AG110" s="27"/>
      <c r="AH110" s="27"/>
      <c r="AI110" s="27"/>
      <c r="AJ110" s="27"/>
      <c r="AK110" s="27"/>
      <c r="AL110" s="27"/>
      <c r="AM110" s="27"/>
      <c r="AN110" s="27"/>
      <c r="AO110" s="27"/>
      <c r="AP110" s="27"/>
      <c r="AQ110" s="27"/>
      <c r="AR110" s="27"/>
      <c r="AS110" s="27"/>
      <c r="AT110" s="27"/>
      <c r="AU110" s="27"/>
      <c r="AV110" s="27"/>
      <c r="AW110" s="27"/>
      <c r="AX110" s="27"/>
      <c r="AY110" s="27"/>
      <c r="AZ110" s="27"/>
      <c r="BA110" s="27"/>
      <c r="BB110" s="27"/>
      <c r="BC110" s="27"/>
      <c r="BD110" s="27"/>
      <c r="BE110" s="27"/>
      <c r="BF110" s="27"/>
      <c r="BG110" s="27"/>
      <c r="BH110" s="27"/>
      <c r="BI110" s="27"/>
      <c r="BJ110" s="27"/>
      <c r="BK110" s="27"/>
      <c r="BL110" s="27"/>
      <c r="BM110" s="27"/>
      <c r="BN110" s="27"/>
      <c r="BO110" s="27"/>
      <c r="BP110" s="27"/>
      <c r="BQ110" s="27"/>
      <c r="BR110" s="27"/>
      <c r="BS110" s="27"/>
      <c r="BT110" s="27"/>
      <c r="BU110" s="27"/>
      <c r="BV110" s="27"/>
      <c r="BW110" s="27"/>
      <c r="BX110" s="27"/>
      <c r="BY110" s="27"/>
      <c r="BZ110" s="27"/>
      <c r="CA110" s="27"/>
      <c r="CB110" s="27"/>
      <c r="CC110" s="27"/>
      <c r="CD110" s="27"/>
      <c r="CE110" s="27"/>
      <c r="CF110" s="27"/>
      <c r="CG110" s="27"/>
      <c r="CH110" s="27"/>
      <c r="CI110" s="27"/>
      <c r="CJ110" s="27"/>
      <c r="CK110" s="27"/>
      <c r="CL110" s="27"/>
      <c r="CM110" s="27"/>
      <c r="CN110" s="27"/>
      <c r="CO110" s="27"/>
      <c r="CP110" s="27"/>
      <c r="CQ110" s="27"/>
      <c r="CR110" s="27"/>
      <c r="CS110" s="27"/>
      <c r="CT110" s="27"/>
    </row>
    <row r="111" spans="1:98" s="32" customFormat="1">
      <c r="A111" s="27"/>
      <c r="B111" s="33" t="s">
        <v>872</v>
      </c>
      <c r="C111" s="30"/>
      <c r="D111" s="30"/>
      <c r="E111" s="30"/>
      <c r="F111" s="30"/>
      <c r="G111" s="30"/>
      <c r="H111" s="36"/>
      <c r="I111" s="30"/>
      <c r="J111" s="30"/>
      <c r="K111" s="30"/>
      <c r="L111" s="30"/>
      <c r="M111" s="30"/>
      <c r="N111" s="30"/>
      <c r="O111" s="27"/>
      <c r="P111" s="27"/>
      <c r="Q111" s="27"/>
      <c r="R111" s="27"/>
      <c r="S111" s="27"/>
      <c r="T111" s="27"/>
      <c r="U111" s="27"/>
      <c r="V111" s="27"/>
      <c r="W111" s="27"/>
      <c r="X111" s="27"/>
      <c r="Y111" s="27"/>
      <c r="Z111" s="27"/>
      <c r="AA111" s="27"/>
      <c r="AB111" s="27"/>
      <c r="AC111" s="27"/>
      <c r="AD111" s="27"/>
      <c r="AE111" s="27"/>
      <c r="AF111" s="27"/>
      <c r="AG111" s="27"/>
      <c r="AH111" s="27"/>
      <c r="AI111" s="27"/>
      <c r="AJ111" s="27"/>
      <c r="AK111" s="27"/>
      <c r="AL111" s="27"/>
      <c r="AM111" s="27"/>
      <c r="AN111" s="27"/>
      <c r="AO111" s="27"/>
      <c r="AP111" s="27"/>
      <c r="AQ111" s="27"/>
      <c r="AR111" s="27"/>
      <c r="AS111" s="27"/>
      <c r="AT111" s="27"/>
      <c r="AU111" s="27"/>
      <c r="AV111" s="27"/>
      <c r="AW111" s="27"/>
      <c r="AX111" s="27"/>
      <c r="AY111" s="27"/>
      <c r="AZ111" s="27"/>
      <c r="BA111" s="27"/>
      <c r="BB111" s="27"/>
      <c r="BC111" s="27"/>
      <c r="BD111" s="27"/>
      <c r="BE111" s="27"/>
      <c r="BF111" s="27"/>
      <c r="BG111" s="27"/>
      <c r="BH111" s="27"/>
      <c r="BI111" s="27"/>
      <c r="BJ111" s="27"/>
      <c r="BK111" s="27"/>
      <c r="BL111" s="27"/>
      <c r="BM111" s="27"/>
      <c r="BN111" s="27"/>
      <c r="BO111" s="27"/>
      <c r="BP111" s="27"/>
      <c r="BQ111" s="27"/>
      <c r="BR111" s="27"/>
      <c r="BS111" s="27"/>
      <c r="BT111" s="27"/>
      <c r="BU111" s="27"/>
      <c r="BV111" s="27"/>
      <c r="BW111" s="27"/>
      <c r="BX111" s="27"/>
      <c r="BY111" s="27"/>
      <c r="BZ111" s="27"/>
      <c r="CA111" s="27"/>
      <c r="CB111" s="27"/>
      <c r="CC111" s="27"/>
      <c r="CD111" s="27"/>
      <c r="CE111" s="27"/>
      <c r="CF111" s="27"/>
      <c r="CG111" s="27"/>
      <c r="CH111" s="27"/>
      <c r="CI111" s="27"/>
      <c r="CJ111" s="27"/>
      <c r="CK111" s="27"/>
      <c r="CL111" s="27"/>
      <c r="CM111" s="27"/>
      <c r="CN111" s="27"/>
      <c r="CO111" s="27"/>
      <c r="CP111" s="27"/>
      <c r="CQ111" s="27"/>
      <c r="CR111" s="27"/>
      <c r="CS111" s="27"/>
      <c r="CT111" s="27"/>
    </row>
    <row r="112" spans="1:98" s="32" customFormat="1">
      <c r="A112" s="27"/>
      <c r="B112" s="33" t="s">
        <v>873</v>
      </c>
      <c r="C112" s="30"/>
      <c r="D112" s="30"/>
      <c r="E112" s="30"/>
      <c r="F112" s="30"/>
      <c r="G112" s="30"/>
      <c r="H112" s="36"/>
      <c r="I112" s="30"/>
      <c r="J112" s="30"/>
      <c r="K112" s="30"/>
      <c r="L112" s="30"/>
      <c r="M112" s="30"/>
      <c r="N112" s="30"/>
      <c r="O112" s="27"/>
      <c r="P112" s="27"/>
      <c r="Q112" s="27"/>
      <c r="R112" s="27"/>
      <c r="S112" s="27"/>
      <c r="T112" s="27"/>
      <c r="U112" s="27"/>
      <c r="V112" s="27"/>
      <c r="W112" s="27"/>
      <c r="X112" s="27"/>
      <c r="Y112" s="27"/>
      <c r="Z112" s="27"/>
      <c r="AA112" s="27"/>
      <c r="AB112" s="27"/>
      <c r="AC112" s="27"/>
      <c r="AD112" s="27"/>
      <c r="AE112" s="27"/>
      <c r="AF112" s="27"/>
      <c r="AG112" s="27"/>
      <c r="AH112" s="27"/>
      <c r="AI112" s="27"/>
      <c r="AJ112" s="27"/>
      <c r="AK112" s="27"/>
      <c r="AL112" s="27"/>
      <c r="AM112" s="27"/>
      <c r="AN112" s="27"/>
      <c r="AO112" s="27"/>
      <c r="AP112" s="27"/>
      <c r="AQ112" s="27"/>
      <c r="AR112" s="27"/>
      <c r="AS112" s="27"/>
      <c r="AT112" s="27"/>
      <c r="AU112" s="27"/>
      <c r="AV112" s="27"/>
      <c r="AW112" s="27"/>
      <c r="AX112" s="27"/>
      <c r="AY112" s="27"/>
      <c r="AZ112" s="27"/>
      <c r="BA112" s="27"/>
      <c r="BB112" s="27"/>
      <c r="BC112" s="27"/>
      <c r="BD112" s="27"/>
      <c r="BE112" s="27"/>
      <c r="BF112" s="27"/>
      <c r="BG112" s="27"/>
      <c r="BH112" s="27"/>
      <c r="BI112" s="27"/>
      <c r="BJ112" s="27"/>
      <c r="BK112" s="27"/>
      <c r="BL112" s="27"/>
      <c r="BM112" s="27"/>
      <c r="BN112" s="27"/>
      <c r="BO112" s="27"/>
      <c r="BP112" s="27"/>
      <c r="BQ112" s="27"/>
      <c r="BR112" s="27"/>
      <c r="BS112" s="27"/>
      <c r="BT112" s="27"/>
      <c r="BU112" s="27"/>
      <c r="BV112" s="27"/>
      <c r="BW112" s="27"/>
      <c r="BX112" s="27"/>
      <c r="BY112" s="27"/>
      <c r="BZ112" s="27"/>
      <c r="CA112" s="27"/>
      <c r="CB112" s="27"/>
      <c r="CC112" s="27"/>
      <c r="CD112" s="27"/>
      <c r="CE112" s="27"/>
      <c r="CF112" s="27"/>
      <c r="CG112" s="27"/>
      <c r="CH112" s="27"/>
      <c r="CI112" s="27"/>
      <c r="CJ112" s="27"/>
      <c r="CK112" s="27"/>
      <c r="CL112" s="27"/>
      <c r="CM112" s="27"/>
      <c r="CN112" s="27"/>
      <c r="CO112" s="27"/>
      <c r="CP112" s="27"/>
      <c r="CQ112" s="27"/>
      <c r="CR112" s="27"/>
      <c r="CS112" s="27"/>
      <c r="CT112" s="27"/>
    </row>
    <row r="113" spans="1:98" s="32" customFormat="1">
      <c r="A113" s="27"/>
      <c r="B113" s="33" t="s">
        <v>874</v>
      </c>
      <c r="C113" s="30"/>
      <c r="D113" s="30"/>
      <c r="E113" s="30"/>
      <c r="F113" s="30"/>
      <c r="G113" s="30"/>
      <c r="H113" s="36"/>
      <c r="I113" s="30"/>
      <c r="J113" s="30"/>
      <c r="K113" s="30"/>
      <c r="L113" s="30"/>
      <c r="M113" s="30"/>
      <c r="N113" s="30"/>
      <c r="O113" s="27"/>
      <c r="P113" s="27"/>
      <c r="Q113" s="27"/>
      <c r="R113" s="27"/>
      <c r="S113" s="27"/>
      <c r="T113" s="27"/>
      <c r="U113" s="27"/>
      <c r="V113" s="27"/>
      <c r="W113" s="27"/>
      <c r="X113" s="27"/>
      <c r="Y113" s="27"/>
      <c r="Z113" s="27"/>
      <c r="AA113" s="27"/>
      <c r="AB113" s="27"/>
      <c r="AC113" s="27"/>
      <c r="AD113" s="27"/>
      <c r="AE113" s="27"/>
      <c r="AF113" s="27"/>
      <c r="AG113" s="27"/>
      <c r="AH113" s="27"/>
      <c r="AI113" s="27"/>
      <c r="AJ113" s="27"/>
      <c r="AK113" s="27"/>
      <c r="AL113" s="27"/>
      <c r="AM113" s="27"/>
      <c r="AN113" s="27"/>
      <c r="AO113" s="27"/>
      <c r="AP113" s="27"/>
      <c r="AQ113" s="27"/>
      <c r="AR113" s="27"/>
      <c r="AS113" s="27"/>
      <c r="AT113" s="27"/>
      <c r="AU113" s="27"/>
      <c r="AV113" s="27"/>
      <c r="AW113" s="27"/>
      <c r="AX113" s="27"/>
      <c r="AY113" s="27"/>
      <c r="AZ113" s="27"/>
      <c r="BA113" s="27"/>
      <c r="BB113" s="27"/>
      <c r="BC113" s="27"/>
      <c r="BD113" s="27"/>
      <c r="BE113" s="27"/>
      <c r="BF113" s="27"/>
      <c r="BG113" s="27"/>
      <c r="BH113" s="27"/>
      <c r="BI113" s="27"/>
      <c r="BJ113" s="27"/>
      <c r="BK113" s="27"/>
      <c r="BL113" s="27"/>
      <c r="BM113" s="27"/>
      <c r="BN113" s="27"/>
      <c r="BO113" s="27"/>
      <c r="BP113" s="27"/>
      <c r="BQ113" s="27"/>
      <c r="BR113" s="27"/>
      <c r="BS113" s="27"/>
      <c r="BT113" s="27"/>
      <c r="BU113" s="27"/>
      <c r="BV113" s="27"/>
      <c r="BW113" s="27"/>
      <c r="BX113" s="27"/>
      <c r="BY113" s="27"/>
      <c r="BZ113" s="27"/>
      <c r="CA113" s="27"/>
      <c r="CB113" s="27"/>
      <c r="CC113" s="27"/>
      <c r="CD113" s="27"/>
      <c r="CE113" s="27"/>
      <c r="CF113" s="27"/>
      <c r="CG113" s="27"/>
      <c r="CH113" s="27"/>
      <c r="CI113" s="27"/>
      <c r="CJ113" s="27"/>
      <c r="CK113" s="27"/>
      <c r="CL113" s="27"/>
      <c r="CM113" s="27"/>
      <c r="CN113" s="27"/>
      <c r="CO113" s="27"/>
      <c r="CP113" s="27"/>
      <c r="CQ113" s="27"/>
      <c r="CR113" s="27"/>
      <c r="CS113" s="27"/>
      <c r="CT113" s="27"/>
    </row>
    <row r="114" spans="1:98" s="32" customFormat="1">
      <c r="A114" s="27"/>
      <c r="B114" s="33" t="s">
        <v>875</v>
      </c>
      <c r="C114" s="30"/>
      <c r="D114" s="30"/>
      <c r="E114" s="30"/>
      <c r="F114" s="30"/>
      <c r="G114" s="30"/>
      <c r="H114" s="36"/>
      <c r="I114" s="30"/>
      <c r="J114" s="30"/>
      <c r="K114" s="30"/>
      <c r="L114" s="30"/>
      <c r="M114" s="30"/>
      <c r="N114" s="30"/>
      <c r="O114" s="27"/>
      <c r="P114" s="27"/>
      <c r="Q114" s="27"/>
      <c r="R114" s="27"/>
      <c r="S114" s="27"/>
      <c r="T114" s="27"/>
      <c r="U114" s="27"/>
      <c r="V114" s="27"/>
      <c r="W114" s="27"/>
      <c r="X114" s="27"/>
      <c r="Y114" s="27"/>
      <c r="Z114" s="27"/>
      <c r="AA114" s="27"/>
      <c r="AB114" s="27"/>
      <c r="AC114" s="27"/>
      <c r="AD114" s="27"/>
      <c r="AE114" s="27"/>
      <c r="AF114" s="27"/>
      <c r="AG114" s="27"/>
      <c r="AH114" s="27"/>
      <c r="AI114" s="27"/>
      <c r="AJ114" s="27"/>
      <c r="AK114" s="27"/>
      <c r="AL114" s="27"/>
      <c r="AM114" s="27"/>
      <c r="AN114" s="27"/>
      <c r="AO114" s="27"/>
      <c r="AP114" s="27"/>
      <c r="AQ114" s="27"/>
      <c r="AR114" s="27"/>
      <c r="AS114" s="27"/>
      <c r="AT114" s="27"/>
      <c r="AU114" s="27"/>
      <c r="AV114" s="27"/>
      <c r="AW114" s="27"/>
      <c r="AX114" s="27"/>
      <c r="AY114" s="27"/>
      <c r="AZ114" s="27"/>
      <c r="BA114" s="27"/>
      <c r="BB114" s="27"/>
      <c r="BC114" s="27"/>
      <c r="BD114" s="27"/>
      <c r="BE114" s="27"/>
      <c r="BF114" s="27"/>
      <c r="BG114" s="27"/>
      <c r="BH114" s="27"/>
      <c r="BI114" s="27"/>
      <c r="BJ114" s="27"/>
      <c r="BK114" s="27"/>
      <c r="BL114" s="27"/>
      <c r="BM114" s="27"/>
      <c r="BN114" s="27"/>
      <c r="BO114" s="27"/>
      <c r="BP114" s="27"/>
      <c r="BQ114" s="27"/>
      <c r="BR114" s="27"/>
      <c r="BS114" s="27"/>
      <c r="BT114" s="27"/>
      <c r="BU114" s="27"/>
      <c r="BV114" s="27"/>
      <c r="BW114" s="27"/>
      <c r="BX114" s="27"/>
      <c r="BY114" s="27"/>
      <c r="BZ114" s="27"/>
      <c r="CA114" s="27"/>
      <c r="CB114" s="27"/>
      <c r="CC114" s="27"/>
      <c r="CD114" s="27"/>
      <c r="CE114" s="27"/>
      <c r="CF114" s="27"/>
      <c r="CG114" s="27"/>
      <c r="CH114" s="27"/>
      <c r="CI114" s="27"/>
      <c r="CJ114" s="27"/>
      <c r="CK114" s="27"/>
      <c r="CL114" s="27"/>
      <c r="CM114" s="27"/>
      <c r="CN114" s="27"/>
      <c r="CO114" s="27"/>
      <c r="CP114" s="27"/>
      <c r="CQ114" s="27"/>
      <c r="CR114" s="27"/>
      <c r="CS114" s="27"/>
      <c r="CT114" s="27"/>
    </row>
    <row r="115" spans="1:98" s="32" customFormat="1">
      <c r="A115" s="27"/>
      <c r="B115" s="33" t="s">
        <v>876</v>
      </c>
      <c r="C115" s="30"/>
      <c r="D115" s="30"/>
      <c r="E115" s="30"/>
      <c r="F115" s="30"/>
      <c r="G115" s="30"/>
      <c r="H115" s="36"/>
      <c r="I115" s="30"/>
      <c r="J115" s="30"/>
      <c r="K115" s="30"/>
      <c r="L115" s="30"/>
      <c r="M115" s="30"/>
      <c r="N115" s="30"/>
      <c r="O115" s="27"/>
      <c r="P115" s="27"/>
      <c r="Q115" s="27"/>
      <c r="R115" s="27"/>
      <c r="S115" s="27"/>
      <c r="T115" s="27"/>
      <c r="U115" s="27"/>
      <c r="V115" s="27"/>
      <c r="W115" s="27"/>
      <c r="X115" s="27"/>
      <c r="Y115" s="27"/>
      <c r="Z115" s="27"/>
      <c r="AA115" s="27"/>
      <c r="AB115" s="27"/>
      <c r="AC115" s="27"/>
      <c r="AD115" s="27"/>
      <c r="AE115" s="27"/>
      <c r="AF115" s="27"/>
      <c r="AG115" s="27"/>
      <c r="AH115" s="27"/>
      <c r="AI115" s="27"/>
      <c r="AJ115" s="27"/>
      <c r="AK115" s="27"/>
      <c r="AL115" s="27"/>
      <c r="AM115" s="27"/>
      <c r="AN115" s="27"/>
      <c r="AO115" s="27"/>
      <c r="AP115" s="27"/>
      <c r="AQ115" s="27"/>
      <c r="AR115" s="27"/>
      <c r="AS115" s="27"/>
      <c r="AT115" s="27"/>
      <c r="AU115" s="27"/>
      <c r="AV115" s="27"/>
      <c r="AW115" s="27"/>
      <c r="AX115" s="27"/>
      <c r="AY115" s="27"/>
      <c r="AZ115" s="27"/>
      <c r="BA115" s="27"/>
      <c r="BB115" s="27"/>
      <c r="BC115" s="27"/>
      <c r="BD115" s="27"/>
      <c r="BE115" s="27"/>
      <c r="BF115" s="27"/>
      <c r="BG115" s="27"/>
      <c r="BH115" s="27"/>
      <c r="BI115" s="27"/>
      <c r="BJ115" s="27"/>
      <c r="BK115" s="27"/>
      <c r="BL115" s="27"/>
      <c r="BM115" s="27"/>
      <c r="BN115" s="27"/>
      <c r="BO115" s="27"/>
      <c r="BP115" s="27"/>
      <c r="BQ115" s="27"/>
      <c r="BR115" s="27"/>
      <c r="BS115" s="27"/>
      <c r="BT115" s="27"/>
      <c r="BU115" s="27"/>
      <c r="BV115" s="27"/>
      <c r="BW115" s="27"/>
      <c r="BX115" s="27"/>
      <c r="BY115" s="27"/>
      <c r="BZ115" s="27"/>
      <c r="CA115" s="27"/>
      <c r="CB115" s="27"/>
      <c r="CC115" s="27"/>
      <c r="CD115" s="27"/>
      <c r="CE115" s="27"/>
      <c r="CF115" s="27"/>
      <c r="CG115" s="27"/>
      <c r="CH115" s="27"/>
      <c r="CI115" s="27"/>
      <c r="CJ115" s="27"/>
      <c r="CK115" s="27"/>
      <c r="CL115" s="27"/>
      <c r="CM115" s="27"/>
      <c r="CN115" s="27"/>
      <c r="CO115" s="27"/>
      <c r="CP115" s="27"/>
      <c r="CQ115" s="27"/>
      <c r="CR115" s="27"/>
      <c r="CS115" s="27"/>
      <c r="CT115" s="27"/>
    </row>
    <row r="116" spans="1:98" s="32" customFormat="1">
      <c r="A116" s="27"/>
      <c r="B116" s="33" t="s">
        <v>877</v>
      </c>
      <c r="C116" s="30"/>
      <c r="D116" s="30"/>
      <c r="E116" s="30"/>
      <c r="F116" s="30"/>
      <c r="G116" s="30"/>
      <c r="H116" s="36"/>
      <c r="I116" s="30"/>
      <c r="J116" s="30"/>
      <c r="K116" s="30"/>
      <c r="L116" s="30"/>
      <c r="M116" s="30"/>
      <c r="N116" s="30"/>
      <c r="O116" s="27"/>
      <c r="P116" s="27"/>
      <c r="Q116" s="27"/>
      <c r="R116" s="27"/>
      <c r="S116" s="27"/>
      <c r="T116" s="27"/>
      <c r="U116" s="27"/>
      <c r="V116" s="27"/>
      <c r="W116" s="27"/>
      <c r="X116" s="27"/>
      <c r="Y116" s="27"/>
      <c r="Z116" s="27"/>
      <c r="AA116" s="27"/>
      <c r="AB116" s="27"/>
      <c r="AC116" s="27"/>
      <c r="AD116" s="27"/>
      <c r="AE116" s="27"/>
      <c r="AF116" s="27"/>
      <c r="AG116" s="27"/>
      <c r="AH116" s="27"/>
      <c r="AI116" s="27"/>
      <c r="AJ116" s="27"/>
      <c r="AK116" s="27"/>
      <c r="AL116" s="27"/>
      <c r="AM116" s="27"/>
      <c r="AN116" s="27"/>
      <c r="AO116" s="27"/>
      <c r="AP116" s="27"/>
      <c r="AQ116" s="27"/>
      <c r="AR116" s="27"/>
      <c r="AS116" s="27"/>
      <c r="AT116" s="27"/>
      <c r="AU116" s="27"/>
      <c r="AV116" s="27"/>
      <c r="AW116" s="27"/>
      <c r="AX116" s="27"/>
      <c r="AY116" s="27"/>
      <c r="AZ116" s="27"/>
      <c r="BA116" s="27"/>
      <c r="BB116" s="27"/>
      <c r="BC116" s="27"/>
      <c r="BD116" s="27"/>
      <c r="BE116" s="27"/>
      <c r="BF116" s="27"/>
      <c r="BG116" s="27"/>
      <c r="BH116" s="27"/>
      <c r="BI116" s="27"/>
      <c r="BJ116" s="27"/>
      <c r="BK116" s="27"/>
      <c r="BL116" s="27"/>
      <c r="BM116" s="27"/>
      <c r="BN116" s="27"/>
      <c r="BO116" s="27"/>
      <c r="BP116" s="27"/>
      <c r="BQ116" s="27"/>
      <c r="BR116" s="27"/>
      <c r="BS116" s="27"/>
      <c r="BT116" s="27"/>
      <c r="BU116" s="27"/>
      <c r="BV116" s="27"/>
      <c r="BW116" s="27"/>
      <c r="BX116" s="27"/>
      <c r="BY116" s="27"/>
      <c r="BZ116" s="27"/>
      <c r="CA116" s="27"/>
      <c r="CB116" s="27"/>
      <c r="CC116" s="27"/>
      <c r="CD116" s="27"/>
      <c r="CE116" s="27"/>
      <c r="CF116" s="27"/>
      <c r="CG116" s="27"/>
      <c r="CH116" s="27"/>
      <c r="CI116" s="27"/>
      <c r="CJ116" s="27"/>
      <c r="CK116" s="27"/>
      <c r="CL116" s="27"/>
      <c r="CM116" s="27"/>
      <c r="CN116" s="27"/>
      <c r="CO116" s="27"/>
      <c r="CP116" s="27"/>
      <c r="CQ116" s="27"/>
      <c r="CR116" s="27"/>
      <c r="CS116" s="27"/>
      <c r="CT116" s="27"/>
    </row>
    <row r="117" spans="1:98" s="32" customFormat="1">
      <c r="A117" s="27"/>
      <c r="B117" s="33" t="s">
        <v>878</v>
      </c>
      <c r="C117" s="30"/>
      <c r="D117" s="30"/>
      <c r="E117" s="30"/>
      <c r="F117" s="30"/>
      <c r="G117" s="30"/>
      <c r="H117" s="36"/>
      <c r="I117" s="30"/>
      <c r="J117" s="30"/>
      <c r="K117" s="30"/>
      <c r="L117" s="30"/>
      <c r="M117" s="30"/>
      <c r="N117" s="30"/>
      <c r="O117" s="27"/>
      <c r="P117" s="27"/>
      <c r="Q117" s="27"/>
      <c r="R117" s="27"/>
      <c r="S117" s="27"/>
      <c r="T117" s="27"/>
      <c r="U117" s="27"/>
      <c r="V117" s="27"/>
      <c r="W117" s="27"/>
      <c r="X117" s="27"/>
      <c r="Y117" s="27"/>
      <c r="Z117" s="27"/>
      <c r="AA117" s="27"/>
      <c r="AB117" s="27"/>
      <c r="AC117" s="27"/>
      <c r="AD117" s="27"/>
      <c r="AE117" s="27"/>
      <c r="AF117" s="27"/>
      <c r="AG117" s="27"/>
      <c r="AH117" s="27"/>
      <c r="AI117" s="27"/>
      <c r="AJ117" s="27"/>
      <c r="AK117" s="27"/>
      <c r="AL117" s="27"/>
      <c r="AM117" s="27"/>
      <c r="AN117" s="27"/>
      <c r="AO117" s="27"/>
      <c r="AP117" s="27"/>
      <c r="AQ117" s="27"/>
      <c r="AR117" s="27"/>
      <c r="AS117" s="27"/>
      <c r="AT117" s="27"/>
      <c r="AU117" s="27"/>
      <c r="AV117" s="27"/>
      <c r="AW117" s="27"/>
      <c r="AX117" s="27"/>
      <c r="AY117" s="27"/>
      <c r="AZ117" s="27"/>
      <c r="BA117" s="27"/>
      <c r="BB117" s="27"/>
      <c r="BC117" s="27"/>
      <c r="BD117" s="27"/>
      <c r="BE117" s="27"/>
      <c r="BF117" s="27"/>
      <c r="BG117" s="27"/>
      <c r="BH117" s="27"/>
      <c r="BI117" s="27"/>
      <c r="BJ117" s="27"/>
      <c r="BK117" s="27"/>
      <c r="BL117" s="27"/>
      <c r="BM117" s="27"/>
      <c r="BN117" s="27"/>
      <c r="BO117" s="27"/>
      <c r="BP117" s="27"/>
      <c r="BQ117" s="27"/>
      <c r="BR117" s="27"/>
      <c r="BS117" s="27"/>
      <c r="BT117" s="27"/>
      <c r="BU117" s="27"/>
      <c r="BV117" s="27"/>
      <c r="BW117" s="27"/>
      <c r="BX117" s="27"/>
      <c r="BY117" s="27"/>
      <c r="BZ117" s="27"/>
      <c r="CA117" s="27"/>
      <c r="CB117" s="27"/>
      <c r="CC117" s="27"/>
      <c r="CD117" s="27"/>
      <c r="CE117" s="27"/>
      <c r="CF117" s="27"/>
      <c r="CG117" s="27"/>
      <c r="CH117" s="27"/>
      <c r="CI117" s="27"/>
      <c r="CJ117" s="27"/>
      <c r="CK117" s="27"/>
      <c r="CL117" s="27"/>
      <c r="CM117" s="27"/>
      <c r="CN117" s="27"/>
      <c r="CO117" s="27"/>
      <c r="CP117" s="27"/>
      <c r="CQ117" s="27"/>
      <c r="CR117" s="27"/>
      <c r="CS117" s="27"/>
      <c r="CT117" s="27"/>
    </row>
    <row r="118" spans="1:98" s="32" customFormat="1">
      <c r="A118" s="27"/>
      <c r="B118" s="33" t="s">
        <v>879</v>
      </c>
      <c r="C118" s="30"/>
      <c r="D118" s="30"/>
      <c r="E118" s="30"/>
      <c r="F118" s="30"/>
      <c r="G118" s="30"/>
      <c r="H118" s="36"/>
      <c r="I118" s="30"/>
      <c r="J118" s="30"/>
      <c r="K118" s="30"/>
      <c r="L118" s="30"/>
      <c r="M118" s="30"/>
      <c r="N118" s="30"/>
      <c r="O118" s="27"/>
      <c r="P118" s="27"/>
      <c r="Q118" s="27"/>
      <c r="R118" s="27"/>
      <c r="S118" s="27"/>
      <c r="T118" s="27"/>
      <c r="U118" s="27"/>
      <c r="V118" s="27"/>
      <c r="W118" s="27"/>
      <c r="X118" s="27"/>
      <c r="Y118" s="27"/>
      <c r="Z118" s="27"/>
      <c r="AA118" s="27"/>
      <c r="AB118" s="27"/>
      <c r="AC118" s="27"/>
      <c r="AD118" s="27"/>
      <c r="AE118" s="27"/>
      <c r="AF118" s="27"/>
      <c r="AG118" s="27"/>
      <c r="AH118" s="27"/>
      <c r="AI118" s="27"/>
      <c r="AJ118" s="27"/>
      <c r="AK118" s="27"/>
      <c r="AL118" s="27"/>
      <c r="AM118" s="27"/>
      <c r="AN118" s="27"/>
      <c r="AO118" s="27"/>
      <c r="AP118" s="27"/>
      <c r="AQ118" s="27"/>
      <c r="AR118" s="27"/>
      <c r="AS118" s="27"/>
      <c r="AT118" s="27"/>
      <c r="AU118" s="27"/>
      <c r="AV118" s="27"/>
      <c r="AW118" s="27"/>
      <c r="AX118" s="27"/>
      <c r="AY118" s="27"/>
      <c r="AZ118" s="27"/>
      <c r="BA118" s="27"/>
      <c r="BB118" s="27"/>
      <c r="BC118" s="27"/>
      <c r="BD118" s="27"/>
      <c r="BE118" s="27"/>
      <c r="BF118" s="27"/>
      <c r="BG118" s="27"/>
      <c r="BH118" s="27"/>
      <c r="BI118" s="27"/>
      <c r="BJ118" s="27"/>
      <c r="BK118" s="27"/>
      <c r="BL118" s="27"/>
      <c r="BM118" s="27"/>
      <c r="BN118" s="27"/>
      <c r="BO118" s="27"/>
      <c r="BP118" s="27"/>
      <c r="BQ118" s="27"/>
      <c r="BR118" s="27"/>
      <c r="BS118" s="27"/>
      <c r="BT118" s="27"/>
      <c r="BU118" s="27"/>
      <c r="BV118" s="27"/>
      <c r="BW118" s="27"/>
      <c r="BX118" s="27"/>
      <c r="BY118" s="27"/>
      <c r="BZ118" s="27"/>
      <c r="CA118" s="27"/>
      <c r="CB118" s="27"/>
      <c r="CC118" s="27"/>
      <c r="CD118" s="27"/>
      <c r="CE118" s="27"/>
      <c r="CF118" s="27"/>
      <c r="CG118" s="27"/>
      <c r="CH118" s="27"/>
      <c r="CI118" s="27"/>
      <c r="CJ118" s="27"/>
      <c r="CK118" s="27"/>
      <c r="CL118" s="27"/>
      <c r="CM118" s="27"/>
      <c r="CN118" s="27"/>
      <c r="CO118" s="27"/>
      <c r="CP118" s="27"/>
      <c r="CQ118" s="27"/>
      <c r="CR118" s="27"/>
      <c r="CS118" s="27"/>
      <c r="CT118" s="27"/>
    </row>
    <row r="119" spans="1:98" s="32" customFormat="1">
      <c r="A119" s="27"/>
      <c r="B119" s="33" t="s">
        <v>880</v>
      </c>
      <c r="C119" s="30"/>
      <c r="D119" s="30"/>
      <c r="E119" s="30"/>
      <c r="F119" s="30"/>
      <c r="G119" s="30"/>
      <c r="H119" s="36"/>
      <c r="I119" s="30"/>
      <c r="J119" s="30"/>
      <c r="K119" s="30"/>
      <c r="L119" s="30"/>
      <c r="M119" s="30"/>
      <c r="N119" s="30"/>
      <c r="O119" s="27"/>
      <c r="P119" s="27"/>
      <c r="Q119" s="27"/>
      <c r="R119" s="27"/>
      <c r="S119" s="27"/>
      <c r="T119" s="27"/>
      <c r="U119" s="27"/>
      <c r="V119" s="27"/>
      <c r="W119" s="27"/>
      <c r="X119" s="27"/>
      <c r="Y119" s="27"/>
      <c r="Z119" s="27"/>
      <c r="AA119" s="27"/>
      <c r="AB119" s="27"/>
      <c r="AC119" s="27"/>
      <c r="AD119" s="27"/>
      <c r="AE119" s="27"/>
      <c r="AF119" s="27"/>
      <c r="AG119" s="27"/>
      <c r="AH119" s="27"/>
      <c r="AI119" s="27"/>
      <c r="AJ119" s="27"/>
      <c r="AK119" s="27"/>
      <c r="AL119" s="27"/>
      <c r="AM119" s="27"/>
      <c r="AN119" s="27"/>
      <c r="AO119" s="27"/>
      <c r="AP119" s="27"/>
      <c r="AQ119" s="27"/>
      <c r="AR119" s="27"/>
      <c r="AS119" s="27"/>
      <c r="AT119" s="27"/>
      <c r="AU119" s="27"/>
      <c r="AV119" s="27"/>
      <c r="AW119" s="27"/>
      <c r="AX119" s="27"/>
      <c r="AY119" s="27"/>
      <c r="AZ119" s="27"/>
      <c r="BA119" s="27"/>
      <c r="BB119" s="27"/>
      <c r="BC119" s="27"/>
      <c r="BD119" s="27"/>
      <c r="BE119" s="27"/>
      <c r="BF119" s="27"/>
      <c r="BG119" s="27"/>
      <c r="BH119" s="27"/>
      <c r="BI119" s="27"/>
      <c r="BJ119" s="27"/>
      <c r="BK119" s="27"/>
      <c r="BL119" s="27"/>
      <c r="BM119" s="27"/>
      <c r="BN119" s="27"/>
      <c r="BO119" s="27"/>
      <c r="BP119" s="27"/>
      <c r="BQ119" s="27"/>
      <c r="BR119" s="27"/>
      <c r="BS119" s="27"/>
      <c r="BT119" s="27"/>
      <c r="BU119" s="27"/>
      <c r="BV119" s="27"/>
      <c r="BW119" s="27"/>
      <c r="BX119" s="27"/>
      <c r="BY119" s="27"/>
      <c r="BZ119" s="27"/>
      <c r="CA119" s="27"/>
      <c r="CB119" s="27"/>
      <c r="CC119" s="27"/>
      <c r="CD119" s="27"/>
      <c r="CE119" s="27"/>
      <c r="CF119" s="27"/>
      <c r="CG119" s="27"/>
      <c r="CH119" s="27"/>
      <c r="CI119" s="27"/>
      <c r="CJ119" s="27"/>
      <c r="CK119" s="27"/>
      <c r="CL119" s="27"/>
      <c r="CM119" s="27"/>
      <c r="CN119" s="27"/>
      <c r="CO119" s="27"/>
      <c r="CP119" s="27"/>
      <c r="CQ119" s="27"/>
      <c r="CR119" s="27"/>
      <c r="CS119" s="27"/>
      <c r="CT119" s="27"/>
    </row>
    <row r="120" spans="1:98" s="32" customFormat="1">
      <c r="A120" s="27"/>
      <c r="B120" s="33" t="s">
        <v>881</v>
      </c>
      <c r="C120" s="30"/>
      <c r="D120" s="30"/>
      <c r="E120" s="30"/>
      <c r="F120" s="30"/>
      <c r="G120" s="30"/>
      <c r="H120" s="36"/>
      <c r="I120" s="30"/>
      <c r="J120" s="30"/>
      <c r="K120" s="30"/>
      <c r="L120" s="30"/>
      <c r="M120" s="30"/>
      <c r="N120" s="30"/>
      <c r="O120" s="27"/>
      <c r="P120" s="27"/>
      <c r="Q120" s="27"/>
      <c r="R120" s="27"/>
      <c r="S120" s="27"/>
      <c r="T120" s="27"/>
      <c r="U120" s="27"/>
      <c r="V120" s="27"/>
      <c r="W120" s="27"/>
      <c r="X120" s="27"/>
      <c r="Y120" s="27"/>
      <c r="Z120" s="27"/>
      <c r="AA120" s="27"/>
      <c r="AB120" s="27"/>
      <c r="AC120" s="27"/>
      <c r="AD120" s="27"/>
      <c r="AE120" s="27"/>
      <c r="AF120" s="27"/>
      <c r="AG120" s="27"/>
      <c r="AH120" s="27"/>
      <c r="AI120" s="27"/>
      <c r="AJ120" s="27"/>
      <c r="AK120" s="27"/>
      <c r="AL120" s="27"/>
      <c r="AM120" s="27"/>
      <c r="AN120" s="27"/>
      <c r="AO120" s="27"/>
      <c r="AP120" s="27"/>
      <c r="AQ120" s="27"/>
      <c r="AR120" s="27"/>
      <c r="AS120" s="27"/>
      <c r="AT120" s="27"/>
      <c r="AU120" s="27"/>
      <c r="AV120" s="27"/>
      <c r="AW120" s="27"/>
      <c r="AX120" s="27"/>
      <c r="AY120" s="27"/>
      <c r="AZ120" s="27"/>
      <c r="BA120" s="27"/>
      <c r="BB120" s="27"/>
      <c r="BC120" s="27"/>
      <c r="BD120" s="27"/>
      <c r="BE120" s="27"/>
      <c r="BF120" s="27"/>
      <c r="BG120" s="27"/>
      <c r="BH120" s="27"/>
      <c r="BI120" s="27"/>
      <c r="BJ120" s="27"/>
      <c r="BK120" s="27"/>
      <c r="BL120" s="27"/>
      <c r="BM120" s="27"/>
      <c r="BN120" s="27"/>
      <c r="BO120" s="27"/>
      <c r="BP120" s="27"/>
      <c r="BQ120" s="27"/>
      <c r="BR120" s="27"/>
      <c r="BS120" s="27"/>
      <c r="BT120" s="27"/>
      <c r="BU120" s="27"/>
      <c r="BV120" s="27"/>
      <c r="BW120" s="27"/>
      <c r="BX120" s="27"/>
      <c r="BY120" s="27"/>
      <c r="BZ120" s="27"/>
      <c r="CA120" s="27"/>
      <c r="CB120" s="27"/>
      <c r="CC120" s="27"/>
      <c r="CD120" s="27"/>
      <c r="CE120" s="27"/>
      <c r="CF120" s="27"/>
      <c r="CG120" s="27"/>
      <c r="CH120" s="27"/>
      <c r="CI120" s="27"/>
      <c r="CJ120" s="27"/>
      <c r="CK120" s="27"/>
      <c r="CL120" s="27"/>
      <c r="CM120" s="27"/>
      <c r="CN120" s="27"/>
      <c r="CO120" s="27"/>
      <c r="CP120" s="27"/>
      <c r="CQ120" s="27"/>
      <c r="CR120" s="27"/>
      <c r="CS120" s="27"/>
      <c r="CT120" s="27"/>
    </row>
    <row r="121" spans="1:98" s="32" customFormat="1">
      <c r="A121" s="27"/>
      <c r="B121" s="38" t="s">
        <v>882</v>
      </c>
      <c r="C121" s="30"/>
      <c r="D121" s="30"/>
      <c r="E121" s="30"/>
      <c r="F121" s="30"/>
      <c r="G121" s="30"/>
      <c r="H121" s="36"/>
      <c r="I121" s="30"/>
      <c r="J121" s="30"/>
      <c r="K121" s="30"/>
      <c r="L121" s="30"/>
      <c r="M121" s="30"/>
      <c r="N121" s="30"/>
      <c r="O121" s="27"/>
      <c r="P121" s="27"/>
      <c r="Q121" s="27"/>
      <c r="R121" s="27"/>
      <c r="S121" s="27"/>
      <c r="T121" s="27"/>
      <c r="U121" s="27"/>
      <c r="V121" s="27"/>
      <c r="W121" s="27"/>
      <c r="X121" s="27"/>
      <c r="Y121" s="27"/>
      <c r="Z121" s="27"/>
      <c r="AA121" s="27"/>
      <c r="AB121" s="27"/>
      <c r="AC121" s="27"/>
      <c r="AD121" s="27"/>
      <c r="AE121" s="27"/>
      <c r="AF121" s="27"/>
      <c r="AG121" s="27"/>
      <c r="AH121" s="27"/>
      <c r="AI121" s="27"/>
      <c r="AJ121" s="27"/>
      <c r="AK121" s="27"/>
      <c r="AL121" s="27"/>
      <c r="AM121" s="27"/>
      <c r="AN121" s="27"/>
      <c r="AO121" s="27"/>
      <c r="AP121" s="27"/>
      <c r="AQ121" s="27"/>
      <c r="AR121" s="27"/>
      <c r="AS121" s="27"/>
      <c r="AT121" s="27"/>
      <c r="AU121" s="27"/>
      <c r="AV121" s="27"/>
      <c r="AW121" s="27"/>
      <c r="AX121" s="27"/>
      <c r="AY121" s="27"/>
      <c r="AZ121" s="27"/>
      <c r="BA121" s="27"/>
      <c r="BB121" s="27"/>
      <c r="BC121" s="27"/>
      <c r="BD121" s="27"/>
      <c r="BE121" s="27"/>
      <c r="BF121" s="27"/>
      <c r="BG121" s="27"/>
      <c r="BH121" s="27"/>
      <c r="BI121" s="27"/>
      <c r="BJ121" s="27"/>
      <c r="BK121" s="27"/>
      <c r="BL121" s="27"/>
      <c r="BM121" s="27"/>
      <c r="BN121" s="27"/>
      <c r="BO121" s="27"/>
      <c r="BP121" s="27"/>
      <c r="BQ121" s="27"/>
      <c r="BR121" s="27"/>
      <c r="BS121" s="27"/>
      <c r="BT121" s="27"/>
      <c r="BU121" s="27"/>
      <c r="BV121" s="27"/>
      <c r="BW121" s="27"/>
      <c r="BX121" s="27"/>
      <c r="BY121" s="27"/>
      <c r="BZ121" s="27"/>
      <c r="CA121" s="27"/>
      <c r="CB121" s="27"/>
      <c r="CC121" s="27"/>
      <c r="CD121" s="27"/>
      <c r="CE121" s="27"/>
      <c r="CF121" s="27"/>
      <c r="CG121" s="27"/>
      <c r="CH121" s="27"/>
      <c r="CI121" s="27"/>
      <c r="CJ121" s="27"/>
      <c r="CK121" s="27"/>
      <c r="CL121" s="27"/>
      <c r="CM121" s="27"/>
      <c r="CN121" s="27"/>
      <c r="CO121" s="27"/>
      <c r="CP121" s="27"/>
      <c r="CQ121" s="27"/>
      <c r="CR121" s="27"/>
      <c r="CS121" s="27"/>
      <c r="CT121" s="27"/>
    </row>
    <row r="122" spans="1:98" s="32" customFormat="1">
      <c r="A122" s="27"/>
      <c r="B122" s="33" t="s">
        <v>883</v>
      </c>
      <c r="C122" s="30"/>
      <c r="D122" s="30"/>
      <c r="E122" s="30"/>
      <c r="F122" s="30"/>
      <c r="G122" s="30"/>
      <c r="H122" s="36"/>
      <c r="I122" s="30"/>
      <c r="J122" s="30"/>
      <c r="K122" s="30"/>
      <c r="L122" s="30"/>
      <c r="M122" s="30"/>
      <c r="N122" s="30"/>
      <c r="O122" s="27"/>
      <c r="P122" s="27"/>
      <c r="Q122" s="27"/>
      <c r="R122" s="27"/>
      <c r="S122" s="27"/>
      <c r="T122" s="27"/>
      <c r="U122" s="27"/>
      <c r="V122" s="27"/>
      <c r="W122" s="27"/>
      <c r="X122" s="27"/>
      <c r="Y122" s="27"/>
      <c r="Z122" s="27"/>
      <c r="AA122" s="27"/>
      <c r="AB122" s="27"/>
      <c r="AC122" s="27"/>
      <c r="AD122" s="27"/>
      <c r="AE122" s="27"/>
      <c r="AF122" s="27"/>
      <c r="AG122" s="27"/>
      <c r="AH122" s="27"/>
      <c r="AI122" s="27"/>
      <c r="AJ122" s="27"/>
      <c r="AK122" s="27"/>
      <c r="AL122" s="27"/>
      <c r="AM122" s="27"/>
      <c r="AN122" s="27"/>
      <c r="AO122" s="27"/>
      <c r="AP122" s="27"/>
      <c r="AQ122" s="27"/>
      <c r="AR122" s="27"/>
      <c r="AS122" s="27"/>
      <c r="AT122" s="27"/>
      <c r="AU122" s="27"/>
      <c r="AV122" s="27"/>
      <c r="AW122" s="27"/>
      <c r="AX122" s="27"/>
      <c r="AY122" s="27"/>
      <c r="AZ122" s="27"/>
      <c r="BA122" s="27"/>
      <c r="BB122" s="27"/>
      <c r="BC122" s="27"/>
      <c r="BD122" s="27"/>
      <c r="BE122" s="27"/>
      <c r="BF122" s="27"/>
      <c r="BG122" s="27"/>
      <c r="BH122" s="27"/>
      <c r="BI122" s="27"/>
      <c r="BJ122" s="27"/>
      <c r="BK122" s="27"/>
      <c r="BL122" s="27"/>
      <c r="BM122" s="27"/>
      <c r="BN122" s="27"/>
      <c r="BO122" s="27"/>
      <c r="BP122" s="27"/>
      <c r="BQ122" s="27"/>
      <c r="BR122" s="27"/>
      <c r="BS122" s="27"/>
      <c r="BT122" s="27"/>
      <c r="BU122" s="27"/>
      <c r="BV122" s="27"/>
      <c r="BW122" s="27"/>
      <c r="BX122" s="27"/>
      <c r="BY122" s="27"/>
      <c r="BZ122" s="27"/>
      <c r="CA122" s="27"/>
      <c r="CB122" s="27"/>
      <c r="CC122" s="27"/>
      <c r="CD122" s="27"/>
      <c r="CE122" s="27"/>
      <c r="CF122" s="27"/>
      <c r="CG122" s="27"/>
      <c r="CH122" s="27"/>
      <c r="CI122" s="27"/>
      <c r="CJ122" s="27"/>
      <c r="CK122" s="27"/>
      <c r="CL122" s="27"/>
      <c r="CM122" s="27"/>
      <c r="CN122" s="27"/>
      <c r="CO122" s="27"/>
      <c r="CP122" s="27"/>
      <c r="CQ122" s="27"/>
      <c r="CR122" s="27"/>
      <c r="CS122" s="27"/>
      <c r="CT122" s="27"/>
    </row>
    <row r="123" spans="1:98" s="32" customFormat="1">
      <c r="A123" s="27"/>
      <c r="B123" s="33" t="s">
        <v>884</v>
      </c>
      <c r="C123" s="30"/>
      <c r="D123" s="30"/>
      <c r="E123" s="30"/>
      <c r="F123" s="30"/>
      <c r="G123" s="30"/>
      <c r="H123" s="36"/>
      <c r="I123" s="30"/>
      <c r="J123" s="30"/>
      <c r="K123" s="30"/>
      <c r="L123" s="30"/>
      <c r="M123" s="30"/>
      <c r="N123" s="30"/>
      <c r="O123" s="27"/>
      <c r="P123" s="27"/>
      <c r="Q123" s="27"/>
      <c r="R123" s="27"/>
      <c r="S123" s="27"/>
      <c r="T123" s="27"/>
      <c r="U123" s="27"/>
      <c r="V123" s="27"/>
      <c r="W123" s="27"/>
      <c r="X123" s="27"/>
      <c r="Y123" s="27"/>
      <c r="Z123" s="27"/>
      <c r="AA123" s="27"/>
      <c r="AB123" s="27"/>
      <c r="AC123" s="27"/>
      <c r="AD123" s="27"/>
      <c r="AE123" s="27"/>
      <c r="AF123" s="27"/>
      <c r="AG123" s="27"/>
      <c r="AH123" s="27"/>
      <c r="AI123" s="27"/>
      <c r="AJ123" s="27"/>
      <c r="AK123" s="27"/>
      <c r="AL123" s="27"/>
      <c r="AM123" s="27"/>
      <c r="AN123" s="27"/>
      <c r="AO123" s="27"/>
      <c r="AP123" s="27"/>
      <c r="AQ123" s="27"/>
      <c r="AR123" s="27"/>
      <c r="AS123" s="27"/>
      <c r="AT123" s="27"/>
      <c r="AU123" s="27"/>
      <c r="AV123" s="27"/>
      <c r="AW123" s="27"/>
      <c r="AX123" s="27"/>
      <c r="AY123" s="27"/>
      <c r="AZ123" s="27"/>
      <c r="BA123" s="27"/>
      <c r="BB123" s="27"/>
      <c r="BC123" s="27"/>
      <c r="BD123" s="27"/>
      <c r="BE123" s="27"/>
      <c r="BF123" s="27"/>
      <c r="BG123" s="27"/>
      <c r="BH123" s="27"/>
      <c r="BI123" s="27"/>
      <c r="BJ123" s="27"/>
      <c r="BK123" s="27"/>
      <c r="BL123" s="27"/>
      <c r="BM123" s="27"/>
      <c r="BN123" s="27"/>
      <c r="BO123" s="27"/>
      <c r="BP123" s="27"/>
      <c r="BQ123" s="27"/>
      <c r="BR123" s="27"/>
      <c r="BS123" s="27"/>
      <c r="BT123" s="27"/>
      <c r="BU123" s="27"/>
      <c r="BV123" s="27"/>
      <c r="BW123" s="27"/>
      <c r="BX123" s="27"/>
      <c r="BY123" s="27"/>
      <c r="BZ123" s="27"/>
      <c r="CA123" s="27"/>
      <c r="CB123" s="27"/>
      <c r="CC123" s="27"/>
      <c r="CD123" s="27"/>
      <c r="CE123" s="27"/>
      <c r="CF123" s="27"/>
      <c r="CG123" s="27"/>
      <c r="CH123" s="27"/>
      <c r="CI123" s="27"/>
      <c r="CJ123" s="27"/>
      <c r="CK123" s="27"/>
      <c r="CL123" s="27"/>
      <c r="CM123" s="27"/>
      <c r="CN123" s="27"/>
      <c r="CO123" s="27"/>
      <c r="CP123" s="27"/>
      <c r="CQ123" s="27"/>
      <c r="CR123" s="27"/>
      <c r="CS123" s="27"/>
      <c r="CT123" s="27"/>
    </row>
    <row r="124" spans="1:98" s="32" customFormat="1">
      <c r="A124" s="27"/>
      <c r="B124" s="38" t="s">
        <v>885</v>
      </c>
      <c r="C124" s="30"/>
      <c r="D124" s="30"/>
      <c r="E124" s="30"/>
      <c r="F124" s="30"/>
      <c r="G124" s="30"/>
      <c r="H124" s="36"/>
      <c r="I124" s="30"/>
      <c r="J124" s="30"/>
      <c r="K124" s="30"/>
      <c r="L124" s="30"/>
      <c r="M124" s="30"/>
      <c r="N124" s="30"/>
      <c r="O124" s="27"/>
      <c r="P124" s="27"/>
      <c r="Q124" s="27"/>
      <c r="R124" s="27"/>
      <c r="S124" s="27"/>
      <c r="T124" s="27"/>
      <c r="U124" s="27"/>
      <c r="V124" s="27"/>
      <c r="W124" s="27"/>
      <c r="X124" s="27"/>
      <c r="Y124" s="27"/>
      <c r="Z124" s="27"/>
      <c r="AA124" s="27"/>
      <c r="AB124" s="27"/>
      <c r="AC124" s="27"/>
      <c r="AD124" s="27"/>
      <c r="AE124" s="27"/>
      <c r="AF124" s="27"/>
      <c r="AG124" s="27"/>
      <c r="AH124" s="27"/>
      <c r="AI124" s="27"/>
      <c r="AJ124" s="27"/>
      <c r="AK124" s="27"/>
      <c r="AL124" s="27"/>
      <c r="AM124" s="27"/>
      <c r="AN124" s="27"/>
      <c r="AO124" s="27"/>
      <c r="AP124" s="27"/>
      <c r="AQ124" s="27"/>
      <c r="AR124" s="27"/>
      <c r="AS124" s="27"/>
      <c r="AT124" s="27"/>
      <c r="AU124" s="27"/>
      <c r="AV124" s="27"/>
      <c r="AW124" s="27"/>
      <c r="AX124" s="27"/>
      <c r="AY124" s="27"/>
      <c r="AZ124" s="27"/>
      <c r="BA124" s="27"/>
      <c r="BB124" s="27"/>
      <c r="BC124" s="27"/>
      <c r="BD124" s="27"/>
      <c r="BE124" s="27"/>
      <c r="BF124" s="27"/>
      <c r="BG124" s="27"/>
      <c r="BH124" s="27"/>
      <c r="BI124" s="27"/>
      <c r="BJ124" s="27"/>
      <c r="BK124" s="27"/>
      <c r="BL124" s="27"/>
      <c r="BM124" s="27"/>
      <c r="BN124" s="27"/>
      <c r="BO124" s="27"/>
      <c r="BP124" s="27"/>
      <c r="BQ124" s="27"/>
      <c r="BR124" s="27"/>
      <c r="BS124" s="27"/>
      <c r="BT124" s="27"/>
      <c r="BU124" s="27"/>
      <c r="BV124" s="27"/>
      <c r="BW124" s="27"/>
      <c r="BX124" s="27"/>
      <c r="BY124" s="27"/>
      <c r="BZ124" s="27"/>
      <c r="CA124" s="27"/>
      <c r="CB124" s="27"/>
      <c r="CC124" s="27"/>
      <c r="CD124" s="27"/>
      <c r="CE124" s="27"/>
      <c r="CF124" s="27"/>
      <c r="CG124" s="27"/>
      <c r="CH124" s="27"/>
      <c r="CI124" s="27"/>
      <c r="CJ124" s="27"/>
      <c r="CK124" s="27"/>
      <c r="CL124" s="27"/>
      <c r="CM124" s="27"/>
      <c r="CN124" s="27"/>
      <c r="CO124" s="27"/>
      <c r="CP124" s="27"/>
      <c r="CQ124" s="27"/>
      <c r="CR124" s="27"/>
      <c r="CS124" s="27"/>
      <c r="CT124" s="27"/>
    </row>
    <row r="125" spans="1:98" s="32" customFormat="1">
      <c r="A125" s="27"/>
      <c r="B125" s="33" t="s">
        <v>886</v>
      </c>
      <c r="C125" s="30"/>
      <c r="D125" s="30"/>
      <c r="E125" s="30"/>
      <c r="F125" s="30"/>
      <c r="G125" s="30"/>
      <c r="H125" s="36"/>
      <c r="I125" s="30"/>
      <c r="J125" s="30"/>
      <c r="K125" s="30"/>
      <c r="L125" s="30"/>
      <c r="M125" s="30"/>
      <c r="N125" s="30"/>
      <c r="O125" s="27"/>
      <c r="P125" s="27"/>
      <c r="Q125" s="27"/>
      <c r="R125" s="27"/>
      <c r="S125" s="27"/>
      <c r="T125" s="27"/>
      <c r="U125" s="27"/>
      <c r="V125" s="27"/>
      <c r="W125" s="27"/>
      <c r="X125" s="27"/>
      <c r="Y125" s="27"/>
      <c r="Z125" s="27"/>
      <c r="AA125" s="27"/>
      <c r="AB125" s="27"/>
      <c r="AC125" s="27"/>
      <c r="AD125" s="27"/>
      <c r="AE125" s="27"/>
      <c r="AF125" s="27"/>
      <c r="AG125" s="27"/>
      <c r="AH125" s="27"/>
      <c r="AI125" s="27"/>
      <c r="AJ125" s="27"/>
      <c r="AK125" s="27"/>
      <c r="AL125" s="27"/>
      <c r="AM125" s="27"/>
      <c r="AN125" s="27"/>
      <c r="AO125" s="27"/>
      <c r="AP125" s="27"/>
      <c r="AQ125" s="27"/>
      <c r="AR125" s="27"/>
      <c r="AS125" s="27"/>
      <c r="AT125" s="27"/>
      <c r="AU125" s="27"/>
      <c r="AV125" s="27"/>
      <c r="AW125" s="27"/>
      <c r="AX125" s="27"/>
      <c r="AY125" s="27"/>
      <c r="AZ125" s="27"/>
      <c r="BA125" s="27"/>
      <c r="BB125" s="27"/>
      <c r="BC125" s="27"/>
      <c r="BD125" s="27"/>
      <c r="BE125" s="27"/>
      <c r="BF125" s="27"/>
      <c r="BG125" s="27"/>
      <c r="BH125" s="27"/>
      <c r="BI125" s="27"/>
      <c r="BJ125" s="27"/>
      <c r="BK125" s="27"/>
      <c r="BL125" s="27"/>
      <c r="BM125" s="27"/>
      <c r="BN125" s="27"/>
      <c r="BO125" s="27"/>
      <c r="BP125" s="27"/>
      <c r="BQ125" s="27"/>
      <c r="BR125" s="27"/>
      <c r="BS125" s="27"/>
      <c r="BT125" s="27"/>
      <c r="BU125" s="27"/>
      <c r="BV125" s="27"/>
      <c r="BW125" s="27"/>
      <c r="BX125" s="27"/>
      <c r="BY125" s="27"/>
      <c r="BZ125" s="27"/>
      <c r="CA125" s="27"/>
      <c r="CB125" s="27"/>
      <c r="CC125" s="27"/>
      <c r="CD125" s="27"/>
      <c r="CE125" s="27"/>
      <c r="CF125" s="27"/>
      <c r="CG125" s="27"/>
      <c r="CH125" s="27"/>
      <c r="CI125" s="27"/>
      <c r="CJ125" s="27"/>
      <c r="CK125" s="27"/>
      <c r="CL125" s="27"/>
      <c r="CM125" s="27"/>
      <c r="CN125" s="27"/>
      <c r="CO125" s="27"/>
      <c r="CP125" s="27"/>
      <c r="CQ125" s="27"/>
      <c r="CR125" s="27"/>
      <c r="CS125" s="27"/>
      <c r="CT125" s="27"/>
    </row>
    <row r="126" spans="1:98" s="32" customFormat="1">
      <c r="A126" s="27"/>
      <c r="B126" s="33" t="s">
        <v>887</v>
      </c>
      <c r="C126" s="30"/>
      <c r="D126" s="30"/>
      <c r="E126" s="30"/>
      <c r="F126" s="30"/>
      <c r="G126" s="30"/>
      <c r="H126" s="36"/>
      <c r="I126" s="30"/>
      <c r="J126" s="30"/>
      <c r="K126" s="30"/>
      <c r="L126" s="30"/>
      <c r="M126" s="30"/>
      <c r="N126" s="30"/>
      <c r="O126" s="27"/>
      <c r="P126" s="27"/>
      <c r="Q126" s="27"/>
      <c r="R126" s="27"/>
      <c r="S126" s="27"/>
      <c r="T126" s="27"/>
      <c r="U126" s="27"/>
      <c r="V126" s="27"/>
      <c r="W126" s="27"/>
      <c r="X126" s="27"/>
      <c r="Y126" s="27"/>
      <c r="Z126" s="27"/>
      <c r="AA126" s="27"/>
      <c r="AB126" s="27"/>
      <c r="AC126" s="27"/>
      <c r="AD126" s="27"/>
      <c r="AE126" s="27"/>
      <c r="AF126" s="27"/>
      <c r="AG126" s="27"/>
      <c r="AH126" s="27"/>
      <c r="AI126" s="27"/>
      <c r="AJ126" s="27"/>
      <c r="AK126" s="27"/>
      <c r="AL126" s="27"/>
      <c r="AM126" s="27"/>
      <c r="AN126" s="27"/>
      <c r="AO126" s="27"/>
      <c r="AP126" s="27"/>
      <c r="AQ126" s="27"/>
      <c r="AR126" s="27"/>
      <c r="AS126" s="27"/>
      <c r="AT126" s="27"/>
      <c r="AU126" s="27"/>
      <c r="AV126" s="27"/>
      <c r="AW126" s="27"/>
      <c r="AX126" s="27"/>
      <c r="AY126" s="27"/>
      <c r="AZ126" s="27"/>
      <c r="BA126" s="27"/>
      <c r="BB126" s="27"/>
      <c r="BC126" s="27"/>
      <c r="BD126" s="27"/>
      <c r="BE126" s="27"/>
      <c r="BF126" s="27"/>
      <c r="BG126" s="27"/>
      <c r="BH126" s="27"/>
      <c r="BI126" s="27"/>
      <c r="BJ126" s="27"/>
      <c r="BK126" s="27"/>
      <c r="BL126" s="27"/>
      <c r="BM126" s="27"/>
      <c r="BN126" s="27"/>
      <c r="BO126" s="27"/>
      <c r="BP126" s="27"/>
      <c r="BQ126" s="27"/>
      <c r="BR126" s="27"/>
      <c r="BS126" s="27"/>
      <c r="BT126" s="27"/>
      <c r="BU126" s="27"/>
      <c r="BV126" s="27"/>
      <c r="BW126" s="27"/>
      <c r="BX126" s="27"/>
      <c r="BY126" s="27"/>
      <c r="BZ126" s="27"/>
      <c r="CA126" s="27"/>
      <c r="CB126" s="27"/>
      <c r="CC126" s="27"/>
      <c r="CD126" s="27"/>
      <c r="CE126" s="27"/>
      <c r="CF126" s="27"/>
      <c r="CG126" s="27"/>
      <c r="CH126" s="27"/>
      <c r="CI126" s="27"/>
      <c r="CJ126" s="27"/>
      <c r="CK126" s="27"/>
      <c r="CL126" s="27"/>
      <c r="CM126" s="27"/>
      <c r="CN126" s="27"/>
      <c r="CO126" s="27"/>
      <c r="CP126" s="27"/>
      <c r="CQ126" s="27"/>
      <c r="CR126" s="27"/>
      <c r="CS126" s="27"/>
      <c r="CT126" s="27"/>
    </row>
    <row r="127" spans="1:98" s="32" customFormat="1">
      <c r="A127" s="27"/>
      <c r="B127" s="33" t="s">
        <v>888</v>
      </c>
      <c r="C127" s="30"/>
      <c r="D127" s="30"/>
      <c r="E127" s="30"/>
      <c r="F127" s="30"/>
      <c r="G127" s="30"/>
      <c r="H127" s="36"/>
      <c r="I127" s="30"/>
      <c r="J127" s="30"/>
      <c r="K127" s="30"/>
      <c r="L127" s="30"/>
      <c r="M127" s="30"/>
      <c r="N127" s="30"/>
      <c r="O127" s="27"/>
      <c r="P127" s="27"/>
      <c r="Q127" s="27"/>
      <c r="R127" s="27"/>
      <c r="S127" s="27"/>
      <c r="T127" s="27"/>
      <c r="U127" s="27"/>
      <c r="V127" s="27"/>
      <c r="W127" s="27"/>
      <c r="X127" s="27"/>
      <c r="Y127" s="27"/>
      <c r="Z127" s="27"/>
      <c r="AA127" s="27"/>
      <c r="AB127" s="27"/>
      <c r="AC127" s="27"/>
      <c r="AD127" s="27"/>
      <c r="AE127" s="27"/>
      <c r="AF127" s="27"/>
      <c r="AG127" s="27"/>
      <c r="AH127" s="27"/>
      <c r="AI127" s="27"/>
      <c r="AJ127" s="27"/>
      <c r="AK127" s="27"/>
      <c r="AL127" s="27"/>
      <c r="AM127" s="27"/>
      <c r="AN127" s="27"/>
      <c r="AO127" s="27"/>
      <c r="AP127" s="27"/>
      <c r="AQ127" s="27"/>
      <c r="AR127" s="27"/>
      <c r="AS127" s="27"/>
      <c r="AT127" s="27"/>
      <c r="AU127" s="27"/>
      <c r="AV127" s="27"/>
      <c r="AW127" s="27"/>
      <c r="AX127" s="27"/>
      <c r="AY127" s="27"/>
      <c r="AZ127" s="27"/>
      <c r="BA127" s="27"/>
      <c r="BB127" s="27"/>
      <c r="BC127" s="27"/>
      <c r="BD127" s="27"/>
      <c r="BE127" s="27"/>
      <c r="BF127" s="27"/>
      <c r="BG127" s="27"/>
      <c r="BH127" s="27"/>
      <c r="BI127" s="27"/>
      <c r="BJ127" s="27"/>
      <c r="BK127" s="27"/>
      <c r="BL127" s="27"/>
      <c r="BM127" s="27"/>
      <c r="BN127" s="27"/>
      <c r="BO127" s="27"/>
      <c r="BP127" s="27"/>
      <c r="BQ127" s="27"/>
      <c r="BR127" s="27"/>
      <c r="BS127" s="27"/>
      <c r="BT127" s="27"/>
      <c r="BU127" s="27"/>
      <c r="BV127" s="27"/>
      <c r="BW127" s="27"/>
      <c r="BX127" s="27"/>
      <c r="BY127" s="27"/>
      <c r="BZ127" s="27"/>
      <c r="CA127" s="27"/>
      <c r="CB127" s="27"/>
      <c r="CC127" s="27"/>
      <c r="CD127" s="27"/>
      <c r="CE127" s="27"/>
      <c r="CF127" s="27"/>
      <c r="CG127" s="27"/>
      <c r="CH127" s="27"/>
      <c r="CI127" s="27"/>
      <c r="CJ127" s="27"/>
      <c r="CK127" s="27"/>
      <c r="CL127" s="27"/>
      <c r="CM127" s="27"/>
      <c r="CN127" s="27"/>
      <c r="CO127" s="27"/>
      <c r="CP127" s="27"/>
      <c r="CQ127" s="27"/>
      <c r="CR127" s="27"/>
      <c r="CS127" s="27"/>
      <c r="CT127" s="27"/>
    </row>
    <row r="128" spans="1:98" s="32" customFormat="1">
      <c r="A128" s="27"/>
      <c r="B128" s="33" t="s">
        <v>889</v>
      </c>
      <c r="C128" s="30"/>
      <c r="D128" s="30"/>
      <c r="E128" s="30"/>
      <c r="F128" s="30"/>
      <c r="G128" s="30"/>
      <c r="H128" s="36"/>
      <c r="I128" s="30"/>
      <c r="J128" s="30"/>
      <c r="K128" s="30"/>
      <c r="L128" s="30"/>
      <c r="M128" s="30"/>
      <c r="N128" s="30"/>
      <c r="O128" s="27"/>
      <c r="P128" s="27"/>
      <c r="Q128" s="27"/>
      <c r="R128" s="27"/>
      <c r="S128" s="27"/>
      <c r="T128" s="27"/>
      <c r="U128" s="27"/>
      <c r="V128" s="27"/>
      <c r="W128" s="27"/>
      <c r="X128" s="27"/>
      <c r="Y128" s="27"/>
      <c r="Z128" s="27"/>
      <c r="AA128" s="27"/>
      <c r="AB128" s="27"/>
      <c r="AC128" s="27"/>
      <c r="AD128" s="27"/>
      <c r="AE128" s="27"/>
      <c r="AF128" s="27"/>
      <c r="AG128" s="27"/>
      <c r="AH128" s="27"/>
      <c r="AI128" s="27"/>
      <c r="AJ128" s="27"/>
      <c r="AK128" s="27"/>
      <c r="AL128" s="27"/>
      <c r="AM128" s="27"/>
      <c r="AN128" s="27"/>
      <c r="AO128" s="27"/>
      <c r="AP128" s="27"/>
      <c r="AQ128" s="27"/>
      <c r="AR128" s="27"/>
      <c r="AS128" s="27"/>
      <c r="AT128" s="27"/>
      <c r="AU128" s="27"/>
      <c r="AV128" s="27"/>
      <c r="AW128" s="27"/>
      <c r="AX128" s="27"/>
      <c r="AY128" s="27"/>
      <c r="AZ128" s="27"/>
      <c r="BA128" s="27"/>
      <c r="BB128" s="27"/>
      <c r="BC128" s="27"/>
      <c r="BD128" s="27"/>
      <c r="BE128" s="27"/>
      <c r="BF128" s="27"/>
      <c r="BG128" s="27"/>
      <c r="BH128" s="27"/>
      <c r="BI128" s="27"/>
      <c r="BJ128" s="27"/>
      <c r="BK128" s="27"/>
      <c r="BL128" s="27"/>
      <c r="BM128" s="27"/>
      <c r="BN128" s="27"/>
      <c r="BO128" s="27"/>
      <c r="BP128" s="27"/>
      <c r="BQ128" s="27"/>
      <c r="BR128" s="27"/>
      <c r="BS128" s="27"/>
      <c r="BT128" s="27"/>
      <c r="BU128" s="27"/>
      <c r="BV128" s="27"/>
      <c r="BW128" s="27"/>
      <c r="BX128" s="27"/>
      <c r="BY128" s="27"/>
      <c r="BZ128" s="27"/>
      <c r="CA128" s="27"/>
      <c r="CB128" s="27"/>
      <c r="CC128" s="27"/>
      <c r="CD128" s="27"/>
      <c r="CE128" s="27"/>
      <c r="CF128" s="27"/>
      <c r="CG128" s="27"/>
      <c r="CH128" s="27"/>
      <c r="CI128" s="27"/>
      <c r="CJ128" s="27"/>
      <c r="CK128" s="27"/>
      <c r="CL128" s="27"/>
      <c r="CM128" s="27"/>
      <c r="CN128" s="27"/>
      <c r="CO128" s="27"/>
      <c r="CP128" s="27"/>
      <c r="CQ128" s="27"/>
      <c r="CR128" s="27"/>
      <c r="CS128" s="27"/>
      <c r="CT128" s="27"/>
    </row>
    <row r="129" spans="1:98" s="32" customFormat="1">
      <c r="A129" s="27"/>
      <c r="B129" s="33" t="s">
        <v>890</v>
      </c>
      <c r="C129" s="30"/>
      <c r="D129" s="30"/>
      <c r="E129" s="30"/>
      <c r="F129" s="30"/>
      <c r="G129" s="30"/>
      <c r="H129" s="36"/>
      <c r="I129" s="30"/>
      <c r="J129" s="30"/>
      <c r="K129" s="30"/>
      <c r="L129" s="30"/>
      <c r="M129" s="30"/>
      <c r="N129" s="30"/>
      <c r="O129" s="27"/>
      <c r="P129" s="27"/>
      <c r="Q129" s="27"/>
      <c r="R129" s="27"/>
      <c r="S129" s="27"/>
      <c r="T129" s="27"/>
      <c r="U129" s="27"/>
      <c r="V129" s="27"/>
      <c r="W129" s="27"/>
      <c r="X129" s="27"/>
      <c r="Y129" s="27"/>
      <c r="Z129" s="27"/>
      <c r="AA129" s="27"/>
      <c r="AB129" s="27"/>
      <c r="AC129" s="27"/>
      <c r="AD129" s="27"/>
      <c r="AE129" s="27"/>
      <c r="AF129" s="27"/>
      <c r="AG129" s="27"/>
      <c r="AH129" s="27"/>
      <c r="AI129" s="27"/>
      <c r="AJ129" s="27"/>
      <c r="AK129" s="27"/>
      <c r="AL129" s="27"/>
      <c r="AM129" s="27"/>
      <c r="AN129" s="27"/>
      <c r="AO129" s="27"/>
      <c r="AP129" s="27"/>
      <c r="AQ129" s="27"/>
      <c r="AR129" s="27"/>
      <c r="AS129" s="27"/>
      <c r="AT129" s="27"/>
      <c r="AU129" s="27"/>
      <c r="AV129" s="27"/>
      <c r="AW129" s="27"/>
      <c r="AX129" s="27"/>
      <c r="AY129" s="27"/>
      <c r="AZ129" s="27"/>
      <c r="BA129" s="27"/>
      <c r="BB129" s="27"/>
      <c r="BC129" s="27"/>
      <c r="BD129" s="27"/>
      <c r="BE129" s="27"/>
      <c r="BF129" s="27"/>
      <c r="BG129" s="27"/>
      <c r="BH129" s="27"/>
      <c r="BI129" s="27"/>
      <c r="BJ129" s="27"/>
      <c r="BK129" s="27"/>
      <c r="BL129" s="27"/>
      <c r="BM129" s="27"/>
      <c r="BN129" s="27"/>
      <c r="BO129" s="27"/>
      <c r="BP129" s="27"/>
      <c r="BQ129" s="27"/>
      <c r="BR129" s="27"/>
      <c r="BS129" s="27"/>
      <c r="BT129" s="27"/>
      <c r="BU129" s="27"/>
      <c r="BV129" s="27"/>
      <c r="BW129" s="27"/>
      <c r="BX129" s="27"/>
      <c r="BY129" s="27"/>
      <c r="BZ129" s="27"/>
      <c r="CA129" s="27"/>
      <c r="CB129" s="27"/>
      <c r="CC129" s="27"/>
      <c r="CD129" s="27"/>
      <c r="CE129" s="27"/>
      <c r="CF129" s="27"/>
      <c r="CG129" s="27"/>
      <c r="CH129" s="27"/>
      <c r="CI129" s="27"/>
      <c r="CJ129" s="27"/>
      <c r="CK129" s="27"/>
      <c r="CL129" s="27"/>
      <c r="CM129" s="27"/>
      <c r="CN129" s="27"/>
      <c r="CO129" s="27"/>
      <c r="CP129" s="27"/>
      <c r="CQ129" s="27"/>
      <c r="CR129" s="27"/>
      <c r="CS129" s="27"/>
      <c r="CT129" s="27"/>
    </row>
    <row r="130" spans="1:98" s="32" customFormat="1">
      <c r="A130" s="27"/>
      <c r="B130" s="33" t="s">
        <v>891</v>
      </c>
      <c r="C130" s="30"/>
      <c r="D130" s="30"/>
      <c r="E130" s="30"/>
      <c r="F130" s="30"/>
      <c r="G130" s="30"/>
      <c r="H130" s="36"/>
      <c r="I130" s="30"/>
      <c r="J130" s="30"/>
      <c r="K130" s="30"/>
      <c r="L130" s="30"/>
      <c r="M130" s="30"/>
      <c r="N130" s="30"/>
      <c r="O130" s="27"/>
      <c r="P130" s="27"/>
      <c r="Q130" s="27"/>
      <c r="R130" s="27"/>
      <c r="S130" s="27"/>
      <c r="T130" s="27"/>
      <c r="U130" s="27"/>
      <c r="V130" s="27"/>
      <c r="W130" s="27"/>
      <c r="X130" s="27"/>
      <c r="Y130" s="27"/>
      <c r="Z130" s="27"/>
      <c r="AA130" s="27"/>
      <c r="AB130" s="27"/>
      <c r="AC130" s="27"/>
      <c r="AD130" s="27"/>
      <c r="AE130" s="27"/>
      <c r="AF130" s="27"/>
      <c r="AG130" s="27"/>
      <c r="AH130" s="27"/>
      <c r="AI130" s="27"/>
      <c r="AJ130" s="27"/>
      <c r="AK130" s="27"/>
      <c r="AL130" s="27"/>
      <c r="AM130" s="27"/>
      <c r="AN130" s="27"/>
      <c r="AO130" s="27"/>
      <c r="AP130" s="27"/>
      <c r="AQ130" s="27"/>
      <c r="AR130" s="27"/>
      <c r="AS130" s="27"/>
      <c r="AT130" s="27"/>
      <c r="AU130" s="27"/>
      <c r="AV130" s="27"/>
      <c r="AW130" s="27"/>
      <c r="AX130" s="27"/>
      <c r="AY130" s="27"/>
      <c r="AZ130" s="27"/>
      <c r="BA130" s="27"/>
      <c r="BB130" s="27"/>
      <c r="BC130" s="27"/>
      <c r="BD130" s="27"/>
      <c r="BE130" s="27"/>
      <c r="BF130" s="27"/>
      <c r="BG130" s="27"/>
      <c r="BH130" s="27"/>
      <c r="BI130" s="27"/>
      <c r="BJ130" s="27"/>
      <c r="BK130" s="27"/>
      <c r="BL130" s="27"/>
      <c r="BM130" s="27"/>
      <c r="BN130" s="27"/>
      <c r="BO130" s="27"/>
      <c r="BP130" s="27"/>
      <c r="BQ130" s="27"/>
      <c r="BR130" s="27"/>
      <c r="BS130" s="27"/>
      <c r="BT130" s="27"/>
      <c r="BU130" s="27"/>
      <c r="BV130" s="27"/>
      <c r="BW130" s="27"/>
      <c r="BX130" s="27"/>
      <c r="BY130" s="27"/>
      <c r="BZ130" s="27"/>
      <c r="CA130" s="27"/>
      <c r="CB130" s="27"/>
      <c r="CC130" s="27"/>
      <c r="CD130" s="27"/>
      <c r="CE130" s="27"/>
      <c r="CF130" s="27"/>
      <c r="CG130" s="27"/>
      <c r="CH130" s="27"/>
      <c r="CI130" s="27"/>
      <c r="CJ130" s="27"/>
      <c r="CK130" s="27"/>
      <c r="CL130" s="27"/>
      <c r="CM130" s="27"/>
      <c r="CN130" s="27"/>
      <c r="CO130" s="27"/>
      <c r="CP130" s="27"/>
      <c r="CQ130" s="27"/>
      <c r="CR130" s="27"/>
      <c r="CS130" s="27"/>
      <c r="CT130" s="27"/>
    </row>
    <row r="131" spans="1:98" s="32" customFormat="1">
      <c r="A131" s="27"/>
      <c r="B131" s="33" t="s">
        <v>892</v>
      </c>
      <c r="C131" s="30"/>
      <c r="D131" s="30"/>
      <c r="E131" s="30"/>
      <c r="F131" s="30"/>
      <c r="G131" s="30"/>
      <c r="H131" s="36"/>
      <c r="I131" s="30"/>
      <c r="J131" s="30"/>
      <c r="K131" s="30"/>
      <c r="L131" s="30"/>
      <c r="M131" s="30"/>
      <c r="N131" s="30"/>
      <c r="O131" s="27"/>
      <c r="P131" s="27"/>
      <c r="Q131" s="27"/>
      <c r="R131" s="27"/>
      <c r="S131" s="27"/>
      <c r="T131" s="27"/>
      <c r="U131" s="27"/>
      <c r="V131" s="27"/>
      <c r="W131" s="27"/>
      <c r="X131" s="27"/>
      <c r="Y131" s="27"/>
      <c r="Z131" s="27"/>
      <c r="AA131" s="27"/>
      <c r="AB131" s="27"/>
      <c r="AC131" s="27"/>
      <c r="AD131" s="27"/>
      <c r="AE131" s="27"/>
      <c r="AF131" s="27"/>
      <c r="AG131" s="27"/>
      <c r="AH131" s="27"/>
      <c r="AI131" s="27"/>
      <c r="AJ131" s="27"/>
      <c r="AK131" s="27"/>
      <c r="AL131" s="27"/>
      <c r="AM131" s="27"/>
      <c r="AN131" s="27"/>
      <c r="AO131" s="27"/>
      <c r="AP131" s="27"/>
      <c r="AQ131" s="27"/>
      <c r="AR131" s="27"/>
      <c r="AS131" s="27"/>
      <c r="AT131" s="27"/>
      <c r="AU131" s="27"/>
      <c r="AV131" s="27"/>
      <c r="AW131" s="27"/>
      <c r="AX131" s="27"/>
      <c r="AY131" s="27"/>
      <c r="AZ131" s="27"/>
      <c r="BA131" s="27"/>
      <c r="BB131" s="27"/>
      <c r="BC131" s="27"/>
      <c r="BD131" s="27"/>
      <c r="BE131" s="27"/>
      <c r="BF131" s="27"/>
      <c r="BG131" s="27"/>
      <c r="BH131" s="27"/>
      <c r="BI131" s="27"/>
      <c r="BJ131" s="27"/>
      <c r="BK131" s="27"/>
      <c r="BL131" s="27"/>
      <c r="BM131" s="27"/>
      <c r="BN131" s="27"/>
      <c r="BO131" s="27"/>
      <c r="BP131" s="27"/>
      <c r="BQ131" s="27"/>
      <c r="BR131" s="27"/>
      <c r="BS131" s="27"/>
      <c r="BT131" s="27"/>
      <c r="BU131" s="27"/>
      <c r="BV131" s="27"/>
      <c r="BW131" s="27"/>
      <c r="BX131" s="27"/>
      <c r="BY131" s="27"/>
      <c r="BZ131" s="27"/>
      <c r="CA131" s="27"/>
      <c r="CB131" s="27"/>
      <c r="CC131" s="27"/>
      <c r="CD131" s="27"/>
      <c r="CE131" s="27"/>
      <c r="CF131" s="27"/>
      <c r="CG131" s="27"/>
      <c r="CH131" s="27"/>
      <c r="CI131" s="27"/>
      <c r="CJ131" s="27"/>
      <c r="CK131" s="27"/>
      <c r="CL131" s="27"/>
      <c r="CM131" s="27"/>
      <c r="CN131" s="27"/>
      <c r="CO131" s="27"/>
      <c r="CP131" s="27"/>
      <c r="CQ131" s="27"/>
      <c r="CR131" s="27"/>
      <c r="CS131" s="27"/>
      <c r="CT131" s="27"/>
    </row>
    <row r="132" spans="1:98" s="32" customFormat="1">
      <c r="A132" s="27"/>
      <c r="B132" s="33" t="s">
        <v>893</v>
      </c>
      <c r="C132" s="30"/>
      <c r="D132" s="30"/>
      <c r="E132" s="30"/>
      <c r="F132" s="30"/>
      <c r="G132" s="30"/>
      <c r="H132" s="36"/>
      <c r="I132" s="30"/>
      <c r="J132" s="30"/>
      <c r="K132" s="30"/>
      <c r="L132" s="30"/>
      <c r="M132" s="30"/>
      <c r="N132" s="30"/>
      <c r="O132" s="27"/>
      <c r="P132" s="27"/>
      <c r="Q132" s="27"/>
      <c r="R132" s="27"/>
      <c r="S132" s="27"/>
      <c r="T132" s="27"/>
      <c r="U132" s="27"/>
      <c r="V132" s="27"/>
      <c r="W132" s="27"/>
      <c r="X132" s="27"/>
      <c r="Y132" s="27"/>
      <c r="Z132" s="27"/>
      <c r="AA132" s="27"/>
      <c r="AB132" s="27"/>
      <c r="AC132" s="27"/>
      <c r="AD132" s="27"/>
      <c r="AE132" s="27"/>
      <c r="AF132" s="27"/>
      <c r="AG132" s="27"/>
      <c r="AH132" s="27"/>
      <c r="AI132" s="27"/>
      <c r="AJ132" s="27"/>
      <c r="AK132" s="27"/>
      <c r="AL132" s="27"/>
      <c r="AM132" s="27"/>
      <c r="AN132" s="27"/>
      <c r="AO132" s="27"/>
      <c r="AP132" s="27"/>
      <c r="AQ132" s="27"/>
      <c r="AR132" s="27"/>
      <c r="AS132" s="27"/>
      <c r="AT132" s="27"/>
      <c r="AU132" s="27"/>
      <c r="AV132" s="27"/>
      <c r="AW132" s="27"/>
      <c r="AX132" s="27"/>
      <c r="AY132" s="27"/>
      <c r="AZ132" s="27"/>
      <c r="BA132" s="27"/>
      <c r="BB132" s="27"/>
      <c r="BC132" s="27"/>
      <c r="BD132" s="27"/>
      <c r="BE132" s="27"/>
      <c r="BF132" s="27"/>
      <c r="BG132" s="27"/>
      <c r="BH132" s="27"/>
      <c r="BI132" s="27"/>
      <c r="BJ132" s="27"/>
      <c r="BK132" s="27"/>
      <c r="BL132" s="27"/>
      <c r="BM132" s="27"/>
      <c r="BN132" s="27"/>
      <c r="BO132" s="27"/>
      <c r="BP132" s="27"/>
      <c r="BQ132" s="27"/>
      <c r="BR132" s="27"/>
      <c r="BS132" s="27"/>
      <c r="BT132" s="27"/>
      <c r="BU132" s="27"/>
      <c r="BV132" s="27"/>
      <c r="BW132" s="27"/>
      <c r="BX132" s="27"/>
      <c r="BY132" s="27"/>
      <c r="BZ132" s="27"/>
      <c r="CA132" s="27"/>
      <c r="CB132" s="27"/>
      <c r="CC132" s="27"/>
      <c r="CD132" s="27"/>
      <c r="CE132" s="27"/>
      <c r="CF132" s="27"/>
      <c r="CG132" s="27"/>
      <c r="CH132" s="27"/>
      <c r="CI132" s="27"/>
      <c r="CJ132" s="27"/>
      <c r="CK132" s="27"/>
      <c r="CL132" s="27"/>
      <c r="CM132" s="27"/>
      <c r="CN132" s="27"/>
      <c r="CO132" s="27"/>
      <c r="CP132" s="27"/>
      <c r="CQ132" s="27"/>
      <c r="CR132" s="27"/>
      <c r="CS132" s="27"/>
      <c r="CT132" s="27"/>
    </row>
    <row r="133" spans="1:98" s="32" customFormat="1">
      <c r="A133" s="27"/>
      <c r="B133" s="33" t="s">
        <v>894</v>
      </c>
      <c r="C133" s="30"/>
      <c r="D133" s="30"/>
      <c r="E133" s="30"/>
      <c r="F133" s="30"/>
      <c r="G133" s="30"/>
      <c r="H133" s="36"/>
      <c r="I133" s="30"/>
      <c r="J133" s="30"/>
      <c r="K133" s="30"/>
      <c r="L133" s="30"/>
      <c r="M133" s="30"/>
      <c r="N133" s="30"/>
      <c r="O133" s="27"/>
      <c r="P133" s="27"/>
      <c r="Q133" s="27"/>
      <c r="R133" s="27"/>
      <c r="S133" s="27"/>
      <c r="T133" s="27"/>
      <c r="U133" s="27"/>
      <c r="V133" s="27"/>
      <c r="W133" s="27"/>
      <c r="X133" s="27"/>
      <c r="Y133" s="27"/>
      <c r="Z133" s="27"/>
      <c r="AA133" s="27"/>
      <c r="AB133" s="27"/>
      <c r="AC133" s="27"/>
      <c r="AD133" s="27"/>
      <c r="AE133" s="27"/>
      <c r="AF133" s="27"/>
      <c r="AG133" s="27"/>
      <c r="AH133" s="27"/>
      <c r="AI133" s="27"/>
      <c r="AJ133" s="27"/>
      <c r="AK133" s="27"/>
      <c r="AL133" s="27"/>
      <c r="AM133" s="27"/>
      <c r="AN133" s="27"/>
      <c r="AO133" s="27"/>
      <c r="AP133" s="27"/>
      <c r="AQ133" s="27"/>
      <c r="AR133" s="27"/>
      <c r="AS133" s="27"/>
      <c r="AT133" s="27"/>
      <c r="AU133" s="27"/>
      <c r="AV133" s="27"/>
      <c r="AW133" s="27"/>
      <c r="AX133" s="27"/>
      <c r="AY133" s="27"/>
      <c r="AZ133" s="27"/>
      <c r="BA133" s="27"/>
      <c r="BB133" s="27"/>
      <c r="BC133" s="27"/>
      <c r="BD133" s="27"/>
      <c r="BE133" s="27"/>
      <c r="BF133" s="27"/>
      <c r="BG133" s="27"/>
      <c r="BH133" s="27"/>
      <c r="BI133" s="27"/>
      <c r="BJ133" s="27"/>
      <c r="BK133" s="27"/>
      <c r="BL133" s="27"/>
      <c r="BM133" s="27"/>
      <c r="BN133" s="27"/>
      <c r="BO133" s="27"/>
      <c r="BP133" s="27"/>
      <c r="BQ133" s="27"/>
      <c r="BR133" s="27"/>
      <c r="BS133" s="27"/>
      <c r="BT133" s="27"/>
      <c r="BU133" s="27"/>
      <c r="BV133" s="27"/>
      <c r="BW133" s="27"/>
      <c r="BX133" s="27"/>
      <c r="BY133" s="27"/>
      <c r="BZ133" s="27"/>
      <c r="CA133" s="27"/>
      <c r="CB133" s="27"/>
      <c r="CC133" s="27"/>
      <c r="CD133" s="27"/>
      <c r="CE133" s="27"/>
      <c r="CF133" s="27"/>
      <c r="CG133" s="27"/>
      <c r="CH133" s="27"/>
      <c r="CI133" s="27"/>
      <c r="CJ133" s="27"/>
      <c r="CK133" s="27"/>
      <c r="CL133" s="27"/>
      <c r="CM133" s="27"/>
      <c r="CN133" s="27"/>
      <c r="CO133" s="27"/>
      <c r="CP133" s="27"/>
      <c r="CQ133" s="27"/>
      <c r="CR133" s="27"/>
      <c r="CS133" s="27"/>
      <c r="CT133" s="27"/>
    </row>
    <row r="134" spans="1:98" s="32" customFormat="1">
      <c r="A134" s="27"/>
      <c r="B134" s="33" t="s">
        <v>895</v>
      </c>
      <c r="C134" s="30"/>
      <c r="D134" s="30"/>
      <c r="E134" s="30"/>
      <c r="F134" s="30"/>
      <c r="G134" s="30"/>
      <c r="H134" s="36"/>
      <c r="I134" s="30"/>
      <c r="J134" s="30"/>
      <c r="K134" s="30"/>
      <c r="L134" s="30"/>
      <c r="M134" s="30"/>
      <c r="N134" s="30"/>
      <c r="O134" s="27"/>
      <c r="P134" s="27"/>
      <c r="Q134" s="27"/>
      <c r="R134" s="27"/>
      <c r="S134" s="27"/>
      <c r="T134" s="27"/>
      <c r="U134" s="27"/>
      <c r="V134" s="27"/>
      <c r="W134" s="27"/>
      <c r="X134" s="27"/>
      <c r="Y134" s="27"/>
      <c r="Z134" s="27"/>
      <c r="AA134" s="27"/>
      <c r="AB134" s="27"/>
      <c r="AC134" s="27"/>
      <c r="AD134" s="27"/>
      <c r="AE134" s="27"/>
      <c r="AF134" s="27"/>
      <c r="AG134" s="27"/>
      <c r="AH134" s="27"/>
      <c r="AI134" s="27"/>
      <c r="AJ134" s="27"/>
      <c r="AK134" s="27"/>
      <c r="AL134" s="27"/>
      <c r="AM134" s="27"/>
      <c r="AN134" s="27"/>
      <c r="AO134" s="27"/>
      <c r="AP134" s="27"/>
      <c r="AQ134" s="27"/>
      <c r="AR134" s="27"/>
      <c r="AS134" s="27"/>
      <c r="AT134" s="27"/>
      <c r="AU134" s="27"/>
      <c r="AV134" s="27"/>
      <c r="AW134" s="27"/>
      <c r="AX134" s="27"/>
      <c r="AY134" s="27"/>
      <c r="AZ134" s="27"/>
      <c r="BA134" s="27"/>
      <c r="BB134" s="27"/>
      <c r="BC134" s="27"/>
      <c r="BD134" s="27"/>
      <c r="BE134" s="27"/>
      <c r="BF134" s="27"/>
      <c r="BG134" s="27"/>
      <c r="BH134" s="27"/>
      <c r="BI134" s="27"/>
      <c r="BJ134" s="27"/>
      <c r="BK134" s="27"/>
      <c r="BL134" s="27"/>
      <c r="BM134" s="27"/>
      <c r="BN134" s="27"/>
      <c r="BO134" s="27"/>
      <c r="BP134" s="27"/>
      <c r="BQ134" s="27"/>
      <c r="BR134" s="27"/>
      <c r="BS134" s="27"/>
      <c r="BT134" s="27"/>
      <c r="BU134" s="27"/>
      <c r="BV134" s="27"/>
      <c r="BW134" s="27"/>
      <c r="BX134" s="27"/>
      <c r="BY134" s="27"/>
      <c r="BZ134" s="27"/>
      <c r="CA134" s="27"/>
      <c r="CB134" s="27"/>
      <c r="CC134" s="27"/>
      <c r="CD134" s="27"/>
      <c r="CE134" s="27"/>
      <c r="CF134" s="27"/>
      <c r="CG134" s="27"/>
      <c r="CH134" s="27"/>
      <c r="CI134" s="27"/>
      <c r="CJ134" s="27"/>
      <c r="CK134" s="27"/>
      <c r="CL134" s="27"/>
      <c r="CM134" s="27"/>
      <c r="CN134" s="27"/>
      <c r="CO134" s="27"/>
      <c r="CP134" s="27"/>
      <c r="CQ134" s="27"/>
      <c r="CR134" s="27"/>
      <c r="CS134" s="27"/>
      <c r="CT134" s="27"/>
    </row>
    <row r="135" spans="1:98" s="32" customFormat="1">
      <c r="A135" s="27"/>
      <c r="B135" s="33" t="s">
        <v>896</v>
      </c>
      <c r="C135" s="30"/>
      <c r="D135" s="30"/>
      <c r="E135" s="30"/>
      <c r="F135" s="30"/>
      <c r="G135" s="30"/>
      <c r="H135" s="36"/>
      <c r="I135" s="30"/>
      <c r="J135" s="30"/>
      <c r="K135" s="30"/>
      <c r="L135" s="30"/>
      <c r="M135" s="30"/>
      <c r="N135" s="30"/>
      <c r="O135" s="27"/>
      <c r="P135" s="27"/>
      <c r="Q135" s="27"/>
      <c r="R135" s="27"/>
      <c r="S135" s="27"/>
      <c r="T135" s="27"/>
      <c r="U135" s="27"/>
      <c r="V135" s="27"/>
      <c r="W135" s="27"/>
      <c r="X135" s="27"/>
      <c r="Y135" s="27"/>
      <c r="Z135" s="27"/>
      <c r="AA135" s="27"/>
      <c r="AB135" s="27"/>
      <c r="AC135" s="27"/>
      <c r="AD135" s="27"/>
      <c r="AE135" s="27"/>
      <c r="AF135" s="27"/>
      <c r="AG135" s="27"/>
      <c r="AH135" s="27"/>
      <c r="AI135" s="27"/>
      <c r="AJ135" s="27"/>
      <c r="AK135" s="27"/>
      <c r="AL135" s="27"/>
      <c r="AM135" s="27"/>
      <c r="AN135" s="27"/>
      <c r="AO135" s="27"/>
      <c r="AP135" s="27"/>
      <c r="AQ135" s="27"/>
      <c r="AR135" s="27"/>
      <c r="AS135" s="27"/>
      <c r="AT135" s="27"/>
      <c r="AU135" s="27"/>
      <c r="AV135" s="27"/>
      <c r="AW135" s="27"/>
      <c r="AX135" s="27"/>
      <c r="AY135" s="27"/>
      <c r="AZ135" s="27"/>
      <c r="BA135" s="27"/>
      <c r="BB135" s="27"/>
      <c r="BC135" s="27"/>
      <c r="BD135" s="27"/>
      <c r="BE135" s="27"/>
      <c r="BF135" s="27"/>
      <c r="BG135" s="27"/>
      <c r="BH135" s="27"/>
      <c r="BI135" s="27"/>
      <c r="BJ135" s="27"/>
      <c r="BK135" s="27"/>
      <c r="BL135" s="27"/>
      <c r="BM135" s="27"/>
      <c r="BN135" s="27"/>
      <c r="BO135" s="27"/>
      <c r="BP135" s="27"/>
      <c r="BQ135" s="27"/>
      <c r="BR135" s="27"/>
      <c r="BS135" s="27"/>
      <c r="BT135" s="27"/>
      <c r="BU135" s="27"/>
      <c r="BV135" s="27"/>
      <c r="BW135" s="27"/>
      <c r="BX135" s="27"/>
      <c r="BY135" s="27"/>
      <c r="BZ135" s="27"/>
      <c r="CA135" s="27"/>
      <c r="CB135" s="27"/>
      <c r="CC135" s="27"/>
      <c r="CD135" s="27"/>
      <c r="CE135" s="27"/>
      <c r="CF135" s="27"/>
      <c r="CG135" s="27"/>
      <c r="CH135" s="27"/>
      <c r="CI135" s="27"/>
      <c r="CJ135" s="27"/>
      <c r="CK135" s="27"/>
      <c r="CL135" s="27"/>
      <c r="CM135" s="27"/>
      <c r="CN135" s="27"/>
      <c r="CO135" s="27"/>
      <c r="CP135" s="27"/>
      <c r="CQ135" s="27"/>
      <c r="CR135" s="27"/>
      <c r="CS135" s="27"/>
      <c r="CT135" s="27"/>
    </row>
    <row r="136" spans="1:98" s="32" customFormat="1">
      <c r="A136" s="27"/>
      <c r="B136" s="33" t="s">
        <v>897</v>
      </c>
      <c r="C136" s="30"/>
      <c r="D136" s="30"/>
      <c r="E136" s="30"/>
      <c r="F136" s="30"/>
      <c r="G136" s="30"/>
      <c r="H136" s="36"/>
      <c r="I136" s="30"/>
      <c r="J136" s="30"/>
      <c r="K136" s="30"/>
      <c r="L136" s="30"/>
      <c r="M136" s="30"/>
      <c r="N136" s="30"/>
      <c r="O136" s="27"/>
      <c r="P136" s="27"/>
      <c r="Q136" s="27"/>
      <c r="R136" s="27"/>
      <c r="S136" s="27"/>
      <c r="T136" s="27"/>
      <c r="U136" s="27"/>
      <c r="V136" s="27"/>
      <c r="W136" s="27"/>
      <c r="X136" s="27"/>
      <c r="Y136" s="27"/>
      <c r="Z136" s="27"/>
      <c r="AA136" s="27"/>
      <c r="AB136" s="27"/>
      <c r="AC136" s="27"/>
      <c r="AD136" s="27"/>
      <c r="AE136" s="27"/>
      <c r="AF136" s="27"/>
      <c r="AG136" s="27"/>
      <c r="AH136" s="27"/>
      <c r="AI136" s="27"/>
      <c r="AJ136" s="27"/>
      <c r="AK136" s="27"/>
      <c r="AL136" s="27"/>
      <c r="AM136" s="27"/>
      <c r="AN136" s="27"/>
      <c r="AO136" s="27"/>
      <c r="AP136" s="27"/>
      <c r="AQ136" s="27"/>
      <c r="AR136" s="27"/>
      <c r="AS136" s="27"/>
      <c r="AT136" s="27"/>
      <c r="AU136" s="27"/>
      <c r="AV136" s="27"/>
      <c r="AW136" s="27"/>
      <c r="AX136" s="27"/>
      <c r="AY136" s="27"/>
      <c r="AZ136" s="27"/>
      <c r="BA136" s="27"/>
      <c r="BB136" s="27"/>
      <c r="BC136" s="27"/>
      <c r="BD136" s="27"/>
      <c r="BE136" s="27"/>
      <c r="BF136" s="27"/>
      <c r="BG136" s="27"/>
      <c r="BH136" s="27"/>
      <c r="BI136" s="27"/>
      <c r="BJ136" s="27"/>
      <c r="BK136" s="27"/>
      <c r="BL136" s="27"/>
      <c r="BM136" s="27"/>
      <c r="BN136" s="27"/>
      <c r="BO136" s="27"/>
      <c r="BP136" s="27"/>
      <c r="BQ136" s="27"/>
      <c r="BR136" s="27"/>
      <c r="BS136" s="27"/>
      <c r="BT136" s="27"/>
      <c r="BU136" s="27"/>
      <c r="BV136" s="27"/>
      <c r="BW136" s="27"/>
      <c r="BX136" s="27"/>
      <c r="BY136" s="27"/>
      <c r="BZ136" s="27"/>
      <c r="CA136" s="27"/>
      <c r="CB136" s="27"/>
      <c r="CC136" s="27"/>
      <c r="CD136" s="27"/>
      <c r="CE136" s="27"/>
      <c r="CF136" s="27"/>
      <c r="CG136" s="27"/>
      <c r="CH136" s="27"/>
      <c r="CI136" s="27"/>
      <c r="CJ136" s="27"/>
      <c r="CK136" s="27"/>
      <c r="CL136" s="27"/>
      <c r="CM136" s="27"/>
      <c r="CN136" s="27"/>
      <c r="CO136" s="27"/>
      <c r="CP136" s="27"/>
      <c r="CQ136" s="27"/>
      <c r="CR136" s="27"/>
      <c r="CS136" s="27"/>
      <c r="CT136" s="27"/>
    </row>
    <row r="137" spans="1:98" s="32" customFormat="1">
      <c r="A137" s="27"/>
      <c r="B137" s="33" t="s">
        <v>898</v>
      </c>
      <c r="C137" s="30"/>
      <c r="D137" s="30"/>
      <c r="E137" s="30"/>
      <c r="F137" s="30"/>
      <c r="G137" s="30"/>
      <c r="H137" s="36"/>
      <c r="I137" s="30"/>
      <c r="J137" s="30"/>
      <c r="K137" s="30"/>
      <c r="L137" s="30"/>
      <c r="M137" s="30"/>
      <c r="N137" s="30"/>
      <c r="O137" s="27"/>
      <c r="P137" s="27"/>
      <c r="Q137" s="27"/>
      <c r="R137" s="27"/>
      <c r="S137" s="27"/>
      <c r="T137" s="27"/>
      <c r="U137" s="27"/>
      <c r="V137" s="27"/>
      <c r="W137" s="27"/>
      <c r="X137" s="27"/>
      <c r="Y137" s="27"/>
      <c r="Z137" s="27"/>
      <c r="AA137" s="27"/>
      <c r="AB137" s="27"/>
      <c r="AC137" s="27"/>
      <c r="AD137" s="27"/>
      <c r="AE137" s="27"/>
      <c r="AF137" s="27"/>
      <c r="AG137" s="27"/>
      <c r="AH137" s="27"/>
      <c r="AI137" s="27"/>
      <c r="AJ137" s="27"/>
      <c r="AK137" s="27"/>
      <c r="AL137" s="27"/>
      <c r="AM137" s="27"/>
      <c r="AN137" s="27"/>
      <c r="AO137" s="27"/>
      <c r="AP137" s="27"/>
      <c r="AQ137" s="27"/>
      <c r="AR137" s="27"/>
      <c r="AS137" s="27"/>
      <c r="AT137" s="27"/>
      <c r="AU137" s="27"/>
      <c r="AV137" s="27"/>
      <c r="AW137" s="27"/>
      <c r="AX137" s="27"/>
      <c r="AY137" s="27"/>
      <c r="AZ137" s="27"/>
      <c r="BA137" s="27"/>
      <c r="BB137" s="27"/>
      <c r="BC137" s="27"/>
      <c r="BD137" s="27"/>
      <c r="BE137" s="27"/>
      <c r="BF137" s="27"/>
      <c r="BG137" s="27"/>
      <c r="BH137" s="27"/>
      <c r="BI137" s="27"/>
      <c r="BJ137" s="27"/>
      <c r="BK137" s="27"/>
      <c r="BL137" s="27"/>
      <c r="BM137" s="27"/>
      <c r="BN137" s="27"/>
      <c r="BO137" s="27"/>
      <c r="BP137" s="27"/>
      <c r="BQ137" s="27"/>
      <c r="BR137" s="27"/>
      <c r="BS137" s="27"/>
      <c r="BT137" s="27"/>
      <c r="BU137" s="27"/>
      <c r="BV137" s="27"/>
      <c r="BW137" s="27"/>
      <c r="BX137" s="27"/>
      <c r="BY137" s="27"/>
      <c r="BZ137" s="27"/>
      <c r="CA137" s="27"/>
      <c r="CB137" s="27"/>
      <c r="CC137" s="27"/>
      <c r="CD137" s="27"/>
      <c r="CE137" s="27"/>
      <c r="CF137" s="27"/>
      <c r="CG137" s="27"/>
      <c r="CH137" s="27"/>
      <c r="CI137" s="27"/>
      <c r="CJ137" s="27"/>
      <c r="CK137" s="27"/>
      <c r="CL137" s="27"/>
      <c r="CM137" s="27"/>
      <c r="CN137" s="27"/>
      <c r="CO137" s="27"/>
      <c r="CP137" s="27"/>
      <c r="CQ137" s="27"/>
      <c r="CR137" s="27"/>
      <c r="CS137" s="27"/>
      <c r="CT137" s="27"/>
    </row>
    <row r="138" spans="1:98" s="32" customFormat="1">
      <c r="A138" s="27"/>
      <c r="B138" s="33" t="s">
        <v>899</v>
      </c>
      <c r="C138" s="30"/>
      <c r="D138" s="30"/>
      <c r="E138" s="30"/>
      <c r="F138" s="30"/>
      <c r="G138" s="30"/>
      <c r="H138" s="36"/>
      <c r="I138" s="30"/>
      <c r="J138" s="30"/>
      <c r="K138" s="30"/>
      <c r="L138" s="30"/>
      <c r="M138" s="30"/>
      <c r="N138" s="30"/>
      <c r="O138" s="27"/>
      <c r="P138" s="27"/>
      <c r="Q138" s="27"/>
      <c r="R138" s="27"/>
      <c r="S138" s="27"/>
      <c r="T138" s="27"/>
      <c r="U138" s="27"/>
      <c r="V138" s="27"/>
      <c r="W138" s="27"/>
      <c r="X138" s="27"/>
      <c r="Y138" s="27"/>
      <c r="Z138" s="27"/>
      <c r="AA138" s="27"/>
      <c r="AB138" s="27"/>
      <c r="AC138" s="27"/>
      <c r="AD138" s="27"/>
      <c r="AE138" s="27"/>
      <c r="AF138" s="27"/>
      <c r="AG138" s="27"/>
      <c r="AH138" s="27"/>
      <c r="AI138" s="27"/>
      <c r="AJ138" s="27"/>
      <c r="AK138" s="27"/>
      <c r="AL138" s="27"/>
      <c r="AM138" s="27"/>
      <c r="AN138" s="27"/>
      <c r="AO138" s="27"/>
      <c r="AP138" s="27"/>
      <c r="AQ138" s="27"/>
      <c r="AR138" s="27"/>
      <c r="AS138" s="27"/>
      <c r="AT138" s="27"/>
      <c r="AU138" s="27"/>
      <c r="AV138" s="27"/>
      <c r="AW138" s="27"/>
      <c r="AX138" s="27"/>
      <c r="AY138" s="27"/>
      <c r="AZ138" s="27"/>
      <c r="BA138" s="27"/>
      <c r="BB138" s="27"/>
      <c r="BC138" s="27"/>
      <c r="BD138" s="27"/>
      <c r="BE138" s="27"/>
      <c r="BF138" s="27"/>
      <c r="BG138" s="27"/>
      <c r="BH138" s="27"/>
      <c r="BI138" s="27"/>
      <c r="BJ138" s="27"/>
      <c r="BK138" s="27"/>
      <c r="BL138" s="27"/>
      <c r="BM138" s="27"/>
      <c r="BN138" s="27"/>
      <c r="BO138" s="27"/>
      <c r="BP138" s="27"/>
      <c r="BQ138" s="27"/>
      <c r="BR138" s="27"/>
      <c r="BS138" s="27"/>
      <c r="BT138" s="27"/>
      <c r="BU138" s="27"/>
      <c r="BV138" s="27"/>
      <c r="BW138" s="27"/>
      <c r="BX138" s="27"/>
      <c r="BY138" s="27"/>
      <c r="BZ138" s="27"/>
      <c r="CA138" s="27"/>
      <c r="CB138" s="27"/>
      <c r="CC138" s="27"/>
      <c r="CD138" s="27"/>
      <c r="CE138" s="27"/>
      <c r="CF138" s="27"/>
      <c r="CG138" s="27"/>
      <c r="CH138" s="27"/>
      <c r="CI138" s="27"/>
      <c r="CJ138" s="27"/>
      <c r="CK138" s="27"/>
      <c r="CL138" s="27"/>
      <c r="CM138" s="27"/>
      <c r="CN138" s="27"/>
      <c r="CO138" s="27"/>
      <c r="CP138" s="27"/>
      <c r="CQ138" s="27"/>
      <c r="CR138" s="27"/>
      <c r="CS138" s="27"/>
      <c r="CT138" s="27"/>
    </row>
    <row r="139" spans="1:98" s="32" customFormat="1">
      <c r="A139" s="27"/>
      <c r="B139" s="38" t="s">
        <v>900</v>
      </c>
      <c r="C139" s="30"/>
      <c r="D139" s="30"/>
      <c r="E139" s="30"/>
      <c r="F139" s="30"/>
      <c r="G139" s="30"/>
      <c r="H139" s="36"/>
      <c r="I139" s="30"/>
      <c r="J139" s="30"/>
      <c r="K139" s="30"/>
      <c r="L139" s="30"/>
      <c r="M139" s="30"/>
      <c r="N139" s="30"/>
      <c r="O139" s="27"/>
      <c r="P139" s="27"/>
      <c r="Q139" s="27"/>
      <c r="R139" s="27"/>
      <c r="S139" s="27"/>
      <c r="T139" s="27"/>
      <c r="U139" s="27"/>
      <c r="V139" s="27"/>
      <c r="W139" s="27"/>
      <c r="X139" s="27"/>
      <c r="Y139" s="27"/>
      <c r="Z139" s="27"/>
      <c r="AA139" s="27"/>
      <c r="AB139" s="27"/>
      <c r="AC139" s="27"/>
      <c r="AD139" s="27"/>
      <c r="AE139" s="27"/>
      <c r="AF139" s="27"/>
      <c r="AG139" s="27"/>
      <c r="AH139" s="27"/>
      <c r="AI139" s="27"/>
      <c r="AJ139" s="27"/>
      <c r="AK139" s="27"/>
      <c r="AL139" s="27"/>
      <c r="AM139" s="27"/>
      <c r="AN139" s="27"/>
      <c r="AO139" s="27"/>
      <c r="AP139" s="27"/>
      <c r="AQ139" s="27"/>
      <c r="AR139" s="27"/>
      <c r="AS139" s="27"/>
      <c r="AT139" s="27"/>
      <c r="AU139" s="27"/>
      <c r="AV139" s="27"/>
      <c r="AW139" s="27"/>
      <c r="AX139" s="27"/>
      <c r="AY139" s="27"/>
      <c r="AZ139" s="27"/>
      <c r="BA139" s="27"/>
      <c r="BB139" s="27"/>
      <c r="BC139" s="27"/>
      <c r="BD139" s="27"/>
      <c r="BE139" s="27"/>
      <c r="BF139" s="27"/>
      <c r="BG139" s="27"/>
      <c r="BH139" s="27"/>
      <c r="BI139" s="27"/>
      <c r="BJ139" s="27"/>
      <c r="BK139" s="27"/>
      <c r="BL139" s="27"/>
      <c r="BM139" s="27"/>
      <c r="BN139" s="27"/>
      <c r="BO139" s="27"/>
      <c r="BP139" s="27"/>
      <c r="BQ139" s="27"/>
      <c r="BR139" s="27"/>
      <c r="BS139" s="27"/>
      <c r="BT139" s="27"/>
      <c r="BU139" s="27"/>
      <c r="BV139" s="27"/>
      <c r="BW139" s="27"/>
      <c r="BX139" s="27"/>
      <c r="BY139" s="27"/>
      <c r="BZ139" s="27"/>
      <c r="CA139" s="27"/>
      <c r="CB139" s="27"/>
      <c r="CC139" s="27"/>
      <c r="CD139" s="27"/>
      <c r="CE139" s="27"/>
      <c r="CF139" s="27"/>
      <c r="CG139" s="27"/>
      <c r="CH139" s="27"/>
      <c r="CI139" s="27"/>
      <c r="CJ139" s="27"/>
      <c r="CK139" s="27"/>
      <c r="CL139" s="27"/>
      <c r="CM139" s="27"/>
      <c r="CN139" s="27"/>
      <c r="CO139" s="27"/>
      <c r="CP139" s="27"/>
      <c r="CQ139" s="27"/>
      <c r="CR139" s="27"/>
      <c r="CS139" s="27"/>
      <c r="CT139" s="27"/>
    </row>
    <row r="140" spans="1:98" s="32" customFormat="1">
      <c r="A140" s="27"/>
      <c r="B140" s="33" t="s">
        <v>901</v>
      </c>
      <c r="C140" s="30"/>
      <c r="D140" s="30"/>
      <c r="E140" s="30"/>
      <c r="F140" s="30"/>
      <c r="G140" s="30"/>
      <c r="H140" s="36"/>
      <c r="I140" s="30"/>
      <c r="J140" s="30"/>
      <c r="K140" s="30"/>
      <c r="L140" s="30"/>
      <c r="M140" s="30"/>
      <c r="N140" s="30"/>
      <c r="O140" s="27"/>
      <c r="P140" s="27"/>
      <c r="Q140" s="27"/>
      <c r="R140" s="27"/>
      <c r="S140" s="27"/>
      <c r="T140" s="27"/>
      <c r="U140" s="27"/>
      <c r="V140" s="27"/>
      <c r="W140" s="27"/>
      <c r="X140" s="27"/>
      <c r="Y140" s="27"/>
      <c r="Z140" s="27"/>
      <c r="AA140" s="27"/>
      <c r="AB140" s="27"/>
      <c r="AC140" s="27"/>
      <c r="AD140" s="27"/>
      <c r="AE140" s="27"/>
      <c r="AF140" s="27"/>
      <c r="AG140" s="27"/>
      <c r="AH140" s="27"/>
      <c r="AI140" s="27"/>
      <c r="AJ140" s="27"/>
      <c r="AK140" s="27"/>
      <c r="AL140" s="27"/>
      <c r="AM140" s="27"/>
      <c r="AN140" s="27"/>
      <c r="AO140" s="27"/>
      <c r="AP140" s="27"/>
      <c r="AQ140" s="27"/>
      <c r="AR140" s="27"/>
      <c r="AS140" s="27"/>
      <c r="AT140" s="27"/>
      <c r="AU140" s="27"/>
      <c r="AV140" s="27"/>
      <c r="AW140" s="27"/>
      <c r="AX140" s="27"/>
      <c r="AY140" s="27"/>
      <c r="AZ140" s="27"/>
      <c r="BA140" s="27"/>
      <c r="BB140" s="27"/>
      <c r="BC140" s="27"/>
      <c r="BD140" s="27"/>
      <c r="BE140" s="27"/>
      <c r="BF140" s="27"/>
      <c r="BG140" s="27"/>
      <c r="BH140" s="27"/>
      <c r="BI140" s="27"/>
      <c r="BJ140" s="27"/>
      <c r="BK140" s="27"/>
      <c r="BL140" s="27"/>
      <c r="BM140" s="27"/>
      <c r="BN140" s="27"/>
      <c r="BO140" s="27"/>
      <c r="BP140" s="27"/>
      <c r="BQ140" s="27"/>
      <c r="BR140" s="27"/>
      <c r="BS140" s="27"/>
      <c r="BT140" s="27"/>
      <c r="BU140" s="27"/>
      <c r="BV140" s="27"/>
      <c r="BW140" s="27"/>
      <c r="BX140" s="27"/>
      <c r="BY140" s="27"/>
      <c r="BZ140" s="27"/>
      <c r="CA140" s="27"/>
      <c r="CB140" s="27"/>
      <c r="CC140" s="27"/>
      <c r="CD140" s="27"/>
      <c r="CE140" s="27"/>
      <c r="CF140" s="27"/>
      <c r="CG140" s="27"/>
      <c r="CH140" s="27"/>
      <c r="CI140" s="27"/>
      <c r="CJ140" s="27"/>
      <c r="CK140" s="27"/>
      <c r="CL140" s="27"/>
      <c r="CM140" s="27"/>
      <c r="CN140" s="27"/>
      <c r="CO140" s="27"/>
      <c r="CP140" s="27"/>
      <c r="CQ140" s="27"/>
      <c r="CR140" s="27"/>
      <c r="CS140" s="27"/>
      <c r="CT140" s="27"/>
    </row>
    <row r="141" spans="1:98" s="32" customFormat="1">
      <c r="A141" s="27"/>
      <c r="B141" s="33" t="s">
        <v>902</v>
      </c>
      <c r="C141" s="30"/>
      <c r="D141" s="30"/>
      <c r="E141" s="30"/>
      <c r="F141" s="30"/>
      <c r="G141" s="30"/>
      <c r="H141" s="36"/>
      <c r="I141" s="30"/>
      <c r="J141" s="30"/>
      <c r="K141" s="30"/>
      <c r="L141" s="30"/>
      <c r="M141" s="30"/>
      <c r="N141" s="30"/>
      <c r="O141" s="27"/>
      <c r="P141" s="27"/>
      <c r="Q141" s="27"/>
      <c r="R141" s="27"/>
      <c r="S141" s="27"/>
      <c r="T141" s="27"/>
      <c r="U141" s="27"/>
      <c r="V141" s="27"/>
      <c r="W141" s="27"/>
      <c r="X141" s="27"/>
      <c r="Y141" s="27"/>
      <c r="Z141" s="27"/>
      <c r="AA141" s="27"/>
      <c r="AB141" s="27"/>
      <c r="AC141" s="27"/>
      <c r="AD141" s="27"/>
      <c r="AE141" s="27"/>
      <c r="AF141" s="27"/>
      <c r="AG141" s="27"/>
      <c r="AH141" s="27"/>
      <c r="AI141" s="27"/>
      <c r="AJ141" s="27"/>
      <c r="AK141" s="27"/>
      <c r="AL141" s="27"/>
      <c r="AM141" s="27"/>
      <c r="AN141" s="27"/>
      <c r="AO141" s="27"/>
      <c r="AP141" s="27"/>
      <c r="AQ141" s="27"/>
      <c r="AR141" s="27"/>
      <c r="AS141" s="27"/>
      <c r="AT141" s="27"/>
      <c r="AU141" s="27"/>
      <c r="AV141" s="27"/>
      <c r="AW141" s="27"/>
      <c r="AX141" s="27"/>
      <c r="AY141" s="27"/>
      <c r="AZ141" s="27"/>
      <c r="BA141" s="27"/>
      <c r="BB141" s="27"/>
      <c r="BC141" s="27"/>
      <c r="BD141" s="27"/>
      <c r="BE141" s="27"/>
      <c r="BF141" s="27"/>
      <c r="BG141" s="27"/>
      <c r="BH141" s="27"/>
      <c r="BI141" s="27"/>
      <c r="BJ141" s="27"/>
      <c r="BK141" s="27"/>
      <c r="BL141" s="27"/>
      <c r="BM141" s="27"/>
      <c r="BN141" s="27"/>
      <c r="BO141" s="27"/>
      <c r="BP141" s="27"/>
      <c r="BQ141" s="27"/>
      <c r="BR141" s="27"/>
      <c r="BS141" s="27"/>
      <c r="BT141" s="27"/>
      <c r="BU141" s="27"/>
      <c r="BV141" s="27"/>
      <c r="BW141" s="27"/>
      <c r="BX141" s="27"/>
      <c r="BY141" s="27"/>
      <c r="BZ141" s="27"/>
      <c r="CA141" s="27"/>
      <c r="CB141" s="27"/>
      <c r="CC141" s="27"/>
      <c r="CD141" s="27"/>
      <c r="CE141" s="27"/>
      <c r="CF141" s="27"/>
      <c r="CG141" s="27"/>
      <c r="CH141" s="27"/>
      <c r="CI141" s="27"/>
      <c r="CJ141" s="27"/>
      <c r="CK141" s="27"/>
      <c r="CL141" s="27"/>
      <c r="CM141" s="27"/>
      <c r="CN141" s="27"/>
      <c r="CO141" s="27"/>
      <c r="CP141" s="27"/>
      <c r="CQ141" s="27"/>
      <c r="CR141" s="27"/>
      <c r="CS141" s="27"/>
      <c r="CT141" s="27"/>
    </row>
    <row r="142" spans="1:98" s="32" customFormat="1">
      <c r="A142" s="27"/>
      <c r="B142" s="33" t="s">
        <v>903</v>
      </c>
      <c r="C142" s="30"/>
      <c r="D142" s="30"/>
      <c r="E142" s="30"/>
      <c r="F142" s="30"/>
      <c r="G142" s="30"/>
      <c r="H142" s="36"/>
      <c r="I142" s="30"/>
      <c r="J142" s="30"/>
      <c r="K142" s="30"/>
      <c r="L142" s="30"/>
      <c r="M142" s="30"/>
      <c r="N142" s="30"/>
      <c r="O142" s="27"/>
      <c r="P142" s="27"/>
      <c r="Q142" s="27"/>
      <c r="R142" s="27"/>
      <c r="S142" s="27"/>
      <c r="T142" s="27"/>
      <c r="U142" s="27"/>
      <c r="V142" s="27"/>
      <c r="W142" s="27"/>
      <c r="X142" s="27"/>
      <c r="Y142" s="27"/>
      <c r="Z142" s="27"/>
      <c r="AA142" s="27"/>
      <c r="AB142" s="27"/>
      <c r="AC142" s="27"/>
      <c r="AD142" s="27"/>
      <c r="AE142" s="27"/>
      <c r="AF142" s="27"/>
      <c r="AG142" s="27"/>
      <c r="AH142" s="27"/>
      <c r="AI142" s="27"/>
      <c r="AJ142" s="27"/>
      <c r="AK142" s="27"/>
      <c r="AL142" s="27"/>
      <c r="AM142" s="27"/>
      <c r="AN142" s="27"/>
      <c r="AO142" s="27"/>
      <c r="AP142" s="27"/>
      <c r="AQ142" s="27"/>
      <c r="AR142" s="27"/>
      <c r="AS142" s="27"/>
      <c r="AT142" s="27"/>
      <c r="AU142" s="27"/>
      <c r="AV142" s="27"/>
      <c r="AW142" s="27"/>
      <c r="AX142" s="27"/>
      <c r="AY142" s="27"/>
      <c r="AZ142" s="27"/>
      <c r="BA142" s="27"/>
      <c r="BB142" s="27"/>
      <c r="BC142" s="27"/>
      <c r="BD142" s="27"/>
      <c r="BE142" s="27"/>
      <c r="BF142" s="27"/>
      <c r="BG142" s="27"/>
      <c r="BH142" s="27"/>
      <c r="BI142" s="27"/>
      <c r="BJ142" s="27"/>
      <c r="BK142" s="27"/>
      <c r="BL142" s="27"/>
      <c r="BM142" s="27"/>
      <c r="BN142" s="27"/>
      <c r="BO142" s="27"/>
      <c r="BP142" s="27"/>
      <c r="BQ142" s="27"/>
      <c r="BR142" s="27"/>
      <c r="BS142" s="27"/>
      <c r="BT142" s="27"/>
      <c r="BU142" s="27"/>
      <c r="BV142" s="27"/>
      <c r="BW142" s="27"/>
      <c r="BX142" s="27"/>
      <c r="BY142" s="27"/>
      <c r="BZ142" s="27"/>
      <c r="CA142" s="27"/>
      <c r="CB142" s="27"/>
      <c r="CC142" s="27"/>
      <c r="CD142" s="27"/>
      <c r="CE142" s="27"/>
      <c r="CF142" s="27"/>
      <c r="CG142" s="27"/>
      <c r="CH142" s="27"/>
      <c r="CI142" s="27"/>
      <c r="CJ142" s="27"/>
      <c r="CK142" s="27"/>
      <c r="CL142" s="27"/>
      <c r="CM142" s="27"/>
      <c r="CN142" s="27"/>
      <c r="CO142" s="27"/>
      <c r="CP142" s="27"/>
      <c r="CQ142" s="27"/>
      <c r="CR142" s="27"/>
      <c r="CS142" s="27"/>
      <c r="CT142" s="27"/>
    </row>
    <row r="143" spans="1:98" s="32" customFormat="1">
      <c r="A143" s="27"/>
      <c r="B143" s="33" t="s">
        <v>904</v>
      </c>
      <c r="C143" s="30"/>
      <c r="D143" s="30"/>
      <c r="E143" s="30"/>
      <c r="F143" s="30"/>
      <c r="G143" s="30"/>
      <c r="H143" s="36"/>
      <c r="I143" s="30"/>
      <c r="J143" s="30"/>
      <c r="K143" s="30"/>
      <c r="L143" s="30"/>
      <c r="M143" s="30"/>
      <c r="N143" s="30"/>
      <c r="O143" s="27"/>
      <c r="P143" s="27"/>
      <c r="Q143" s="27"/>
      <c r="R143" s="27"/>
      <c r="S143" s="27"/>
      <c r="T143" s="27"/>
      <c r="U143" s="27"/>
      <c r="V143" s="27"/>
      <c r="W143" s="27"/>
      <c r="X143" s="27"/>
      <c r="Y143" s="27"/>
      <c r="Z143" s="27"/>
      <c r="AA143" s="27"/>
      <c r="AB143" s="27"/>
      <c r="AC143" s="27"/>
      <c r="AD143" s="27"/>
      <c r="AE143" s="27"/>
      <c r="AF143" s="27"/>
      <c r="AG143" s="27"/>
      <c r="AH143" s="27"/>
      <c r="AI143" s="27"/>
      <c r="AJ143" s="27"/>
      <c r="AK143" s="27"/>
      <c r="AL143" s="27"/>
      <c r="AM143" s="27"/>
      <c r="AN143" s="27"/>
      <c r="AO143" s="27"/>
      <c r="AP143" s="27"/>
      <c r="AQ143" s="27"/>
      <c r="AR143" s="27"/>
      <c r="AS143" s="27"/>
      <c r="AT143" s="27"/>
      <c r="AU143" s="27"/>
      <c r="AV143" s="27"/>
      <c r="AW143" s="27"/>
      <c r="AX143" s="27"/>
      <c r="AY143" s="27"/>
      <c r="AZ143" s="27"/>
      <c r="BA143" s="27"/>
      <c r="BB143" s="27"/>
      <c r="BC143" s="27"/>
      <c r="BD143" s="27"/>
      <c r="BE143" s="27"/>
      <c r="BF143" s="27"/>
      <c r="BG143" s="27"/>
      <c r="BH143" s="27"/>
      <c r="BI143" s="27"/>
      <c r="BJ143" s="27"/>
      <c r="BK143" s="27"/>
      <c r="BL143" s="27"/>
      <c r="BM143" s="27"/>
      <c r="BN143" s="27"/>
      <c r="BO143" s="27"/>
      <c r="BP143" s="27"/>
      <c r="BQ143" s="27"/>
      <c r="BR143" s="27"/>
      <c r="BS143" s="27"/>
      <c r="BT143" s="27"/>
      <c r="BU143" s="27"/>
      <c r="BV143" s="27"/>
      <c r="BW143" s="27"/>
      <c r="BX143" s="27"/>
      <c r="BY143" s="27"/>
      <c r="BZ143" s="27"/>
      <c r="CA143" s="27"/>
      <c r="CB143" s="27"/>
      <c r="CC143" s="27"/>
      <c r="CD143" s="27"/>
      <c r="CE143" s="27"/>
      <c r="CF143" s="27"/>
      <c r="CG143" s="27"/>
      <c r="CH143" s="27"/>
      <c r="CI143" s="27"/>
      <c r="CJ143" s="27"/>
      <c r="CK143" s="27"/>
      <c r="CL143" s="27"/>
      <c r="CM143" s="27"/>
      <c r="CN143" s="27"/>
      <c r="CO143" s="27"/>
      <c r="CP143" s="27"/>
      <c r="CQ143" s="27"/>
      <c r="CR143" s="27"/>
      <c r="CS143" s="27"/>
      <c r="CT143" s="27"/>
    </row>
    <row r="144" spans="1:98" s="32" customFormat="1" ht="12.75" customHeight="1">
      <c r="A144" s="27"/>
      <c r="B144" s="33" t="s">
        <v>336</v>
      </c>
      <c r="C144" s="30"/>
      <c r="D144" s="30"/>
      <c r="E144" s="30"/>
      <c r="F144" s="30"/>
      <c r="G144" s="30"/>
      <c r="H144" s="36"/>
      <c r="I144" s="30"/>
      <c r="J144" s="30"/>
      <c r="K144" s="30"/>
      <c r="L144" s="30"/>
      <c r="M144" s="30"/>
      <c r="N144" s="30"/>
      <c r="O144" s="27"/>
      <c r="P144" s="27"/>
      <c r="Q144" s="27"/>
      <c r="R144" s="27"/>
      <c r="S144" s="27"/>
      <c r="T144" s="27"/>
      <c r="U144" s="27"/>
      <c r="V144" s="27"/>
      <c r="W144" s="27"/>
      <c r="X144" s="27"/>
      <c r="Y144" s="27"/>
      <c r="Z144" s="27"/>
      <c r="AA144" s="27"/>
      <c r="AB144" s="27"/>
      <c r="AC144" s="27"/>
      <c r="AD144" s="27"/>
      <c r="AE144" s="27"/>
      <c r="AF144" s="27"/>
      <c r="AG144" s="27"/>
      <c r="AH144" s="27"/>
      <c r="AI144" s="27"/>
      <c r="AJ144" s="27"/>
      <c r="AK144" s="27"/>
      <c r="AL144" s="27"/>
      <c r="AM144" s="27"/>
      <c r="AN144" s="27"/>
      <c r="AO144" s="27"/>
      <c r="AP144" s="27"/>
      <c r="AQ144" s="27"/>
      <c r="AR144" s="27"/>
      <c r="AS144" s="27"/>
      <c r="AT144" s="27"/>
      <c r="AU144" s="27"/>
      <c r="AV144" s="27"/>
      <c r="AW144" s="27"/>
      <c r="AX144" s="27"/>
      <c r="AY144" s="27"/>
      <c r="AZ144" s="27"/>
      <c r="BA144" s="27"/>
      <c r="BB144" s="27"/>
      <c r="BC144" s="27"/>
      <c r="BD144" s="27"/>
      <c r="BE144" s="27"/>
      <c r="BF144" s="27"/>
      <c r="BG144" s="27"/>
      <c r="BH144" s="27"/>
      <c r="BI144" s="27"/>
      <c r="BJ144" s="27"/>
      <c r="BK144" s="27"/>
      <c r="BL144" s="27"/>
      <c r="BM144" s="27"/>
      <c r="BN144" s="27"/>
      <c r="BO144" s="27"/>
      <c r="BP144" s="27"/>
      <c r="BQ144" s="27"/>
      <c r="BR144" s="27"/>
      <c r="BS144" s="27"/>
      <c r="BT144" s="27"/>
      <c r="BU144" s="27"/>
      <c r="BV144" s="27"/>
      <c r="BW144" s="27"/>
      <c r="BX144" s="27"/>
      <c r="BY144" s="27"/>
      <c r="BZ144" s="27"/>
      <c r="CA144" s="27"/>
      <c r="CB144" s="27"/>
      <c r="CC144" s="27"/>
      <c r="CD144" s="27"/>
      <c r="CE144" s="27"/>
      <c r="CF144" s="27"/>
      <c r="CG144" s="27"/>
      <c r="CH144" s="27"/>
      <c r="CI144" s="27"/>
      <c r="CJ144" s="27"/>
      <c r="CK144" s="27"/>
      <c r="CL144" s="27"/>
      <c r="CM144" s="27"/>
      <c r="CN144" s="27"/>
      <c r="CO144" s="27"/>
      <c r="CP144" s="27"/>
      <c r="CQ144" s="27"/>
      <c r="CR144" s="27"/>
      <c r="CS144" s="27"/>
      <c r="CT144" s="27"/>
    </row>
    <row r="145" spans="1:98" s="32" customFormat="1" ht="12.75" customHeight="1">
      <c r="A145" s="27"/>
      <c r="B145" s="33" t="s">
        <v>905</v>
      </c>
      <c r="C145" s="30"/>
      <c r="D145" s="30"/>
      <c r="E145" s="30"/>
      <c r="F145" s="30"/>
      <c r="G145" s="30"/>
      <c r="H145" s="36"/>
      <c r="I145" s="30"/>
      <c r="J145" s="30"/>
      <c r="K145" s="30"/>
      <c r="L145" s="30"/>
      <c r="M145" s="30"/>
      <c r="N145" s="30"/>
      <c r="O145" s="27"/>
      <c r="P145" s="27"/>
      <c r="Q145" s="27"/>
      <c r="R145" s="27"/>
      <c r="S145" s="27"/>
      <c r="T145" s="27"/>
      <c r="U145" s="27"/>
      <c r="V145" s="27"/>
      <c r="W145" s="27"/>
      <c r="X145" s="27"/>
      <c r="Y145" s="27"/>
      <c r="Z145" s="27"/>
      <c r="AA145" s="27"/>
      <c r="AB145" s="27"/>
      <c r="AC145" s="27"/>
      <c r="AD145" s="27"/>
      <c r="AE145" s="27"/>
      <c r="AF145" s="27"/>
      <c r="AG145" s="27"/>
      <c r="AH145" s="27"/>
      <c r="AI145" s="27"/>
      <c r="AJ145" s="27"/>
      <c r="AK145" s="27"/>
      <c r="AL145" s="27"/>
      <c r="AM145" s="27"/>
      <c r="AN145" s="27"/>
      <c r="AO145" s="27"/>
      <c r="AP145" s="27"/>
      <c r="AQ145" s="27"/>
      <c r="AR145" s="27"/>
      <c r="AS145" s="27"/>
      <c r="AT145" s="27"/>
      <c r="AU145" s="27"/>
      <c r="AV145" s="27"/>
      <c r="AW145" s="27"/>
      <c r="AX145" s="27"/>
      <c r="AY145" s="27"/>
      <c r="AZ145" s="27"/>
      <c r="BA145" s="27"/>
      <c r="BB145" s="27"/>
      <c r="BC145" s="27"/>
      <c r="BD145" s="27"/>
      <c r="BE145" s="27"/>
      <c r="BF145" s="27"/>
      <c r="BG145" s="27"/>
      <c r="BH145" s="27"/>
      <c r="BI145" s="27"/>
      <c r="BJ145" s="27"/>
      <c r="BK145" s="27"/>
      <c r="BL145" s="27"/>
      <c r="BM145" s="27"/>
      <c r="BN145" s="27"/>
      <c r="BO145" s="27"/>
      <c r="BP145" s="27"/>
      <c r="BQ145" s="27"/>
      <c r="BR145" s="27"/>
      <c r="BS145" s="27"/>
      <c r="BT145" s="27"/>
      <c r="BU145" s="27"/>
      <c r="BV145" s="27"/>
      <c r="BW145" s="27"/>
      <c r="BX145" s="27"/>
      <c r="BY145" s="27"/>
      <c r="BZ145" s="27"/>
      <c r="CA145" s="27"/>
      <c r="CB145" s="27"/>
      <c r="CC145" s="27"/>
      <c r="CD145" s="27"/>
      <c r="CE145" s="27"/>
      <c r="CF145" s="27"/>
      <c r="CG145" s="27"/>
      <c r="CH145" s="27"/>
      <c r="CI145" s="27"/>
      <c r="CJ145" s="27"/>
      <c r="CK145" s="27"/>
      <c r="CL145" s="27"/>
      <c r="CM145" s="27"/>
      <c r="CN145" s="27"/>
      <c r="CO145" s="27"/>
      <c r="CP145" s="27"/>
      <c r="CQ145" s="27"/>
      <c r="CR145" s="27"/>
      <c r="CS145" s="27"/>
      <c r="CT145" s="27"/>
    </row>
    <row r="146" spans="1:98" s="32" customFormat="1">
      <c r="A146" s="27"/>
      <c r="B146" s="33" t="s">
        <v>98</v>
      </c>
      <c r="C146" s="30"/>
      <c r="D146" s="30"/>
      <c r="E146" s="30"/>
      <c r="F146" s="30"/>
      <c r="G146" s="30"/>
      <c r="H146" s="36"/>
      <c r="I146" s="30"/>
      <c r="J146" s="30"/>
      <c r="K146" s="30"/>
      <c r="L146" s="30"/>
      <c r="M146" s="30"/>
      <c r="N146" s="30"/>
      <c r="O146" s="27"/>
      <c r="P146" s="27"/>
      <c r="Q146" s="27"/>
      <c r="R146" s="27"/>
      <c r="S146" s="27"/>
      <c r="T146" s="27"/>
      <c r="U146" s="27"/>
      <c r="V146" s="27"/>
      <c r="W146" s="27"/>
      <c r="X146" s="27"/>
      <c r="Y146" s="27"/>
      <c r="Z146" s="27"/>
      <c r="AA146" s="27"/>
      <c r="AB146" s="27"/>
      <c r="AC146" s="27"/>
      <c r="AD146" s="27"/>
      <c r="AE146" s="27"/>
      <c r="AF146" s="27"/>
      <c r="AG146" s="27"/>
      <c r="AH146" s="27"/>
      <c r="AI146" s="27"/>
      <c r="AJ146" s="27"/>
      <c r="AK146" s="27"/>
      <c r="AL146" s="27"/>
      <c r="AM146" s="27"/>
      <c r="AN146" s="27"/>
      <c r="AO146" s="27"/>
      <c r="AP146" s="27"/>
      <c r="AQ146" s="27"/>
      <c r="AR146" s="27"/>
      <c r="AS146" s="27"/>
      <c r="AT146" s="27"/>
      <c r="AU146" s="27"/>
      <c r="AV146" s="27"/>
      <c r="AW146" s="27"/>
      <c r="AX146" s="27"/>
      <c r="AY146" s="27"/>
      <c r="AZ146" s="27"/>
      <c r="BA146" s="27"/>
      <c r="BB146" s="27"/>
      <c r="BC146" s="27"/>
      <c r="BD146" s="27"/>
      <c r="BE146" s="27"/>
      <c r="BF146" s="27"/>
      <c r="BG146" s="27"/>
      <c r="BH146" s="27"/>
      <c r="BI146" s="27"/>
      <c r="BJ146" s="27"/>
      <c r="BK146" s="27"/>
      <c r="BL146" s="27"/>
      <c r="BM146" s="27"/>
      <c r="BN146" s="27"/>
      <c r="BO146" s="27"/>
      <c r="BP146" s="27"/>
      <c r="BQ146" s="27"/>
      <c r="BR146" s="27"/>
      <c r="BS146" s="27"/>
      <c r="BT146" s="27"/>
      <c r="BU146" s="27"/>
      <c r="BV146" s="27"/>
      <c r="BW146" s="27"/>
      <c r="BX146" s="27"/>
      <c r="BY146" s="27"/>
      <c r="BZ146" s="27"/>
      <c r="CA146" s="27"/>
      <c r="CB146" s="27"/>
      <c r="CC146" s="27"/>
      <c r="CD146" s="27"/>
      <c r="CE146" s="27"/>
      <c r="CF146" s="27"/>
      <c r="CG146" s="27"/>
      <c r="CH146" s="27"/>
      <c r="CI146" s="27"/>
      <c r="CJ146" s="27"/>
      <c r="CK146" s="27"/>
      <c r="CL146" s="27"/>
      <c r="CM146" s="27"/>
      <c r="CN146" s="27"/>
      <c r="CO146" s="27"/>
      <c r="CP146" s="27"/>
      <c r="CQ146" s="27"/>
      <c r="CR146" s="27"/>
      <c r="CS146" s="27"/>
      <c r="CT146" s="27"/>
    </row>
    <row r="147" spans="1:98" s="32" customFormat="1" ht="12.75" customHeight="1">
      <c r="A147" s="27"/>
      <c r="B147" s="33" t="s">
        <v>906</v>
      </c>
      <c r="C147" s="30"/>
      <c r="D147" s="30"/>
      <c r="E147" s="30"/>
      <c r="F147" s="30"/>
      <c r="G147" s="30"/>
      <c r="H147" s="36"/>
      <c r="I147" s="30"/>
      <c r="J147" s="30"/>
      <c r="K147" s="30"/>
      <c r="L147" s="30"/>
      <c r="M147" s="30"/>
      <c r="N147" s="30"/>
      <c r="O147" s="27"/>
      <c r="P147" s="27"/>
      <c r="Q147" s="27"/>
      <c r="R147" s="27"/>
      <c r="S147" s="27"/>
      <c r="T147" s="27"/>
      <c r="U147" s="27"/>
      <c r="V147" s="27"/>
      <c r="W147" s="27"/>
      <c r="X147" s="27"/>
      <c r="Y147" s="27"/>
      <c r="Z147" s="27"/>
      <c r="AA147" s="27"/>
      <c r="AB147" s="27"/>
      <c r="AC147" s="27"/>
      <c r="AD147" s="27"/>
      <c r="AE147" s="27"/>
      <c r="AF147" s="27"/>
      <c r="AG147" s="27"/>
      <c r="AH147" s="27"/>
      <c r="AI147" s="27"/>
      <c r="AJ147" s="27"/>
      <c r="AK147" s="27"/>
      <c r="AL147" s="27"/>
      <c r="AM147" s="27"/>
      <c r="AN147" s="27"/>
      <c r="AO147" s="27"/>
      <c r="AP147" s="27"/>
      <c r="AQ147" s="27"/>
      <c r="AR147" s="27"/>
      <c r="AS147" s="27"/>
      <c r="AT147" s="27"/>
      <c r="AU147" s="27"/>
      <c r="AV147" s="27"/>
      <c r="AW147" s="27"/>
      <c r="AX147" s="27"/>
      <c r="AY147" s="27"/>
      <c r="AZ147" s="27"/>
      <c r="BA147" s="27"/>
      <c r="BB147" s="27"/>
      <c r="BC147" s="27"/>
      <c r="BD147" s="27"/>
      <c r="BE147" s="27"/>
      <c r="BF147" s="27"/>
      <c r="BG147" s="27"/>
      <c r="BH147" s="27"/>
      <c r="BI147" s="27"/>
      <c r="BJ147" s="27"/>
      <c r="BK147" s="27"/>
      <c r="BL147" s="27"/>
      <c r="BM147" s="27"/>
      <c r="BN147" s="27"/>
      <c r="BO147" s="27"/>
      <c r="BP147" s="27"/>
      <c r="BQ147" s="27"/>
      <c r="BR147" s="27"/>
      <c r="BS147" s="27"/>
      <c r="BT147" s="27"/>
      <c r="BU147" s="27"/>
      <c r="BV147" s="27"/>
      <c r="BW147" s="27"/>
      <c r="BX147" s="27"/>
      <c r="BY147" s="27"/>
      <c r="BZ147" s="27"/>
      <c r="CA147" s="27"/>
      <c r="CB147" s="27"/>
      <c r="CC147" s="27"/>
      <c r="CD147" s="27"/>
      <c r="CE147" s="27"/>
      <c r="CF147" s="27"/>
      <c r="CG147" s="27"/>
      <c r="CH147" s="27"/>
      <c r="CI147" s="27"/>
      <c r="CJ147" s="27"/>
      <c r="CK147" s="27"/>
      <c r="CL147" s="27"/>
      <c r="CM147" s="27"/>
      <c r="CN147" s="27"/>
      <c r="CO147" s="27"/>
      <c r="CP147" s="27"/>
      <c r="CQ147" s="27"/>
      <c r="CR147" s="27"/>
      <c r="CS147" s="27"/>
      <c r="CT147" s="27"/>
    </row>
    <row r="148" spans="1:98" s="32" customFormat="1">
      <c r="A148" s="27"/>
      <c r="B148" s="33" t="s">
        <v>907</v>
      </c>
      <c r="C148" s="30"/>
      <c r="D148" s="30"/>
      <c r="E148" s="30"/>
      <c r="F148" s="30"/>
      <c r="G148" s="30"/>
      <c r="H148" s="36"/>
      <c r="I148" s="30"/>
      <c r="J148" s="30"/>
      <c r="K148" s="30"/>
      <c r="L148" s="30"/>
      <c r="M148" s="30"/>
      <c r="N148" s="30"/>
      <c r="O148" s="27"/>
      <c r="P148" s="27"/>
      <c r="Q148" s="27"/>
      <c r="R148" s="27"/>
      <c r="S148" s="27"/>
      <c r="T148" s="27"/>
      <c r="U148" s="27"/>
      <c r="V148" s="27"/>
      <c r="W148" s="27"/>
      <c r="X148" s="27"/>
      <c r="Y148" s="27"/>
      <c r="Z148" s="27"/>
      <c r="AA148" s="27"/>
      <c r="AB148" s="27"/>
      <c r="AC148" s="27"/>
      <c r="AD148" s="27"/>
      <c r="AE148" s="27"/>
      <c r="AF148" s="27"/>
      <c r="AG148" s="27"/>
      <c r="AH148" s="27"/>
      <c r="AI148" s="27"/>
      <c r="AJ148" s="27"/>
      <c r="AK148" s="27"/>
      <c r="AL148" s="27"/>
      <c r="AM148" s="27"/>
      <c r="AN148" s="27"/>
      <c r="AO148" s="27"/>
      <c r="AP148" s="27"/>
      <c r="AQ148" s="27"/>
      <c r="AR148" s="27"/>
      <c r="AS148" s="27"/>
      <c r="AT148" s="27"/>
      <c r="AU148" s="27"/>
      <c r="AV148" s="27"/>
      <c r="AW148" s="27"/>
      <c r="AX148" s="27"/>
      <c r="AY148" s="27"/>
      <c r="AZ148" s="27"/>
      <c r="BA148" s="27"/>
      <c r="BB148" s="27"/>
      <c r="BC148" s="27"/>
      <c r="BD148" s="27"/>
      <c r="BE148" s="27"/>
      <c r="BF148" s="27"/>
      <c r="BG148" s="27"/>
      <c r="BH148" s="27"/>
      <c r="BI148" s="27"/>
      <c r="BJ148" s="27"/>
      <c r="BK148" s="27"/>
      <c r="BL148" s="27"/>
      <c r="BM148" s="27"/>
      <c r="BN148" s="27"/>
      <c r="BO148" s="27"/>
      <c r="BP148" s="27"/>
      <c r="BQ148" s="27"/>
      <c r="BR148" s="27"/>
      <c r="BS148" s="27"/>
      <c r="BT148" s="27"/>
      <c r="BU148" s="27"/>
      <c r="BV148" s="27"/>
      <c r="BW148" s="27"/>
      <c r="BX148" s="27"/>
      <c r="BY148" s="27"/>
      <c r="BZ148" s="27"/>
      <c r="CA148" s="27"/>
      <c r="CB148" s="27"/>
      <c r="CC148" s="27"/>
      <c r="CD148" s="27"/>
      <c r="CE148" s="27"/>
      <c r="CF148" s="27"/>
      <c r="CG148" s="27"/>
      <c r="CH148" s="27"/>
      <c r="CI148" s="27"/>
      <c r="CJ148" s="27"/>
      <c r="CK148" s="27"/>
      <c r="CL148" s="27"/>
      <c r="CM148" s="27"/>
      <c r="CN148" s="27"/>
      <c r="CO148" s="27"/>
      <c r="CP148" s="27"/>
      <c r="CQ148" s="27"/>
      <c r="CR148" s="27"/>
      <c r="CS148" s="27"/>
      <c r="CT148" s="27"/>
    </row>
    <row r="149" spans="1:98" s="32" customFormat="1">
      <c r="A149" s="27"/>
      <c r="B149" s="33" t="s">
        <v>908</v>
      </c>
      <c r="C149" s="30"/>
      <c r="D149" s="30"/>
      <c r="E149" s="30"/>
      <c r="F149" s="30"/>
      <c r="G149" s="30"/>
      <c r="H149" s="36"/>
      <c r="I149" s="30"/>
      <c r="J149" s="30"/>
      <c r="K149" s="30"/>
      <c r="L149" s="30"/>
      <c r="M149" s="30"/>
      <c r="N149" s="30"/>
      <c r="O149" s="27"/>
      <c r="P149" s="27"/>
      <c r="Q149" s="27"/>
      <c r="R149" s="27"/>
      <c r="S149" s="27"/>
      <c r="T149" s="27"/>
      <c r="U149" s="27"/>
      <c r="V149" s="27"/>
      <c r="W149" s="27"/>
      <c r="X149" s="27"/>
      <c r="Y149" s="27"/>
      <c r="Z149" s="27"/>
      <c r="AA149" s="27"/>
      <c r="AB149" s="27"/>
      <c r="AC149" s="27"/>
      <c r="AD149" s="27"/>
      <c r="AE149" s="27"/>
      <c r="AF149" s="27"/>
      <c r="AG149" s="27"/>
      <c r="AH149" s="27"/>
      <c r="AI149" s="27"/>
      <c r="AJ149" s="27"/>
      <c r="AK149" s="27"/>
      <c r="AL149" s="27"/>
      <c r="AM149" s="27"/>
      <c r="AN149" s="27"/>
      <c r="AO149" s="27"/>
      <c r="AP149" s="27"/>
      <c r="AQ149" s="27"/>
      <c r="AR149" s="27"/>
      <c r="AS149" s="27"/>
      <c r="AT149" s="27"/>
      <c r="AU149" s="27"/>
      <c r="AV149" s="27"/>
      <c r="AW149" s="27"/>
      <c r="AX149" s="27"/>
      <c r="AY149" s="27"/>
      <c r="AZ149" s="27"/>
      <c r="BA149" s="27"/>
      <c r="BB149" s="27"/>
      <c r="BC149" s="27"/>
      <c r="BD149" s="27"/>
      <c r="BE149" s="27"/>
      <c r="BF149" s="27"/>
      <c r="BG149" s="27"/>
      <c r="BH149" s="27"/>
      <c r="BI149" s="27"/>
      <c r="BJ149" s="27"/>
      <c r="BK149" s="27"/>
      <c r="BL149" s="27"/>
      <c r="BM149" s="27"/>
      <c r="BN149" s="27"/>
      <c r="BO149" s="27"/>
      <c r="BP149" s="27"/>
      <c r="BQ149" s="27"/>
      <c r="BR149" s="27"/>
      <c r="BS149" s="27"/>
      <c r="BT149" s="27"/>
      <c r="BU149" s="27"/>
      <c r="BV149" s="27"/>
      <c r="BW149" s="27"/>
      <c r="BX149" s="27"/>
      <c r="BY149" s="27"/>
      <c r="BZ149" s="27"/>
      <c r="CA149" s="27"/>
      <c r="CB149" s="27"/>
      <c r="CC149" s="27"/>
      <c r="CD149" s="27"/>
      <c r="CE149" s="27"/>
      <c r="CF149" s="27"/>
      <c r="CG149" s="27"/>
      <c r="CH149" s="27"/>
      <c r="CI149" s="27"/>
      <c r="CJ149" s="27"/>
      <c r="CK149" s="27"/>
      <c r="CL149" s="27"/>
      <c r="CM149" s="27"/>
      <c r="CN149" s="27"/>
      <c r="CO149" s="27"/>
      <c r="CP149" s="27"/>
      <c r="CQ149" s="27"/>
      <c r="CR149" s="27"/>
      <c r="CS149" s="27"/>
      <c r="CT149" s="27"/>
    </row>
    <row r="150" spans="1:98" s="32" customFormat="1" ht="12.75" customHeight="1">
      <c r="A150" s="27"/>
      <c r="B150" s="33" t="s">
        <v>909</v>
      </c>
      <c r="C150" s="30"/>
      <c r="D150" s="30"/>
      <c r="E150" s="30"/>
      <c r="F150" s="30"/>
      <c r="G150" s="30"/>
      <c r="H150" s="36"/>
      <c r="I150" s="30"/>
      <c r="J150" s="30"/>
      <c r="K150" s="30"/>
      <c r="L150" s="30"/>
      <c r="M150" s="30"/>
      <c r="N150" s="30"/>
      <c r="O150" s="27"/>
      <c r="P150" s="27"/>
      <c r="Q150" s="27"/>
      <c r="R150" s="27"/>
      <c r="S150" s="27"/>
      <c r="T150" s="27"/>
      <c r="U150" s="27"/>
      <c r="V150" s="27"/>
      <c r="W150" s="27"/>
      <c r="X150" s="27"/>
      <c r="Y150" s="27"/>
      <c r="Z150" s="27"/>
      <c r="AA150" s="27"/>
      <c r="AB150" s="27"/>
      <c r="AC150" s="27"/>
      <c r="AD150" s="27"/>
      <c r="AE150" s="27"/>
      <c r="AF150" s="27"/>
      <c r="AG150" s="27"/>
      <c r="AH150" s="27"/>
      <c r="AI150" s="27"/>
      <c r="AJ150" s="27"/>
      <c r="AK150" s="27"/>
      <c r="AL150" s="27"/>
      <c r="AM150" s="27"/>
      <c r="AN150" s="27"/>
      <c r="AO150" s="27"/>
      <c r="AP150" s="27"/>
      <c r="AQ150" s="27"/>
      <c r="AR150" s="27"/>
      <c r="AS150" s="27"/>
      <c r="AT150" s="27"/>
      <c r="AU150" s="27"/>
      <c r="AV150" s="27"/>
      <c r="AW150" s="27"/>
      <c r="AX150" s="27"/>
      <c r="AY150" s="27"/>
      <c r="AZ150" s="27"/>
      <c r="BA150" s="27"/>
      <c r="BB150" s="27"/>
      <c r="BC150" s="27"/>
      <c r="BD150" s="27"/>
      <c r="BE150" s="27"/>
      <c r="BF150" s="27"/>
      <c r="BG150" s="27"/>
      <c r="BH150" s="27"/>
      <c r="BI150" s="27"/>
      <c r="BJ150" s="27"/>
      <c r="BK150" s="27"/>
      <c r="BL150" s="27"/>
      <c r="BM150" s="27"/>
      <c r="BN150" s="27"/>
      <c r="BO150" s="27"/>
      <c r="BP150" s="27"/>
      <c r="BQ150" s="27"/>
      <c r="BR150" s="27"/>
      <c r="BS150" s="27"/>
      <c r="BT150" s="27"/>
      <c r="BU150" s="27"/>
      <c r="BV150" s="27"/>
      <c r="BW150" s="27"/>
      <c r="BX150" s="27"/>
      <c r="BY150" s="27"/>
      <c r="BZ150" s="27"/>
      <c r="CA150" s="27"/>
      <c r="CB150" s="27"/>
      <c r="CC150" s="27"/>
      <c r="CD150" s="27"/>
      <c r="CE150" s="27"/>
      <c r="CF150" s="27"/>
      <c r="CG150" s="27"/>
      <c r="CH150" s="27"/>
      <c r="CI150" s="27"/>
      <c r="CJ150" s="27"/>
      <c r="CK150" s="27"/>
      <c r="CL150" s="27"/>
      <c r="CM150" s="27"/>
      <c r="CN150" s="27"/>
      <c r="CO150" s="27"/>
      <c r="CP150" s="27"/>
      <c r="CQ150" s="27"/>
      <c r="CR150" s="27"/>
      <c r="CS150" s="27"/>
      <c r="CT150" s="27"/>
    </row>
    <row r="151" spans="1:98" s="32" customFormat="1">
      <c r="A151" s="27"/>
      <c r="B151" s="33" t="s">
        <v>910</v>
      </c>
      <c r="C151" s="30"/>
      <c r="D151" s="30"/>
      <c r="E151" s="30"/>
      <c r="F151" s="30"/>
      <c r="G151" s="30"/>
      <c r="H151" s="36"/>
      <c r="I151" s="30"/>
      <c r="J151" s="30"/>
      <c r="K151" s="30"/>
      <c r="L151" s="30"/>
      <c r="M151" s="30"/>
      <c r="N151" s="30"/>
      <c r="O151" s="27"/>
      <c r="P151" s="27"/>
      <c r="Q151" s="27"/>
      <c r="R151" s="27"/>
      <c r="S151" s="27"/>
      <c r="T151" s="27"/>
      <c r="U151" s="27"/>
      <c r="V151" s="27"/>
      <c r="W151" s="27"/>
      <c r="X151" s="27"/>
      <c r="Y151" s="27"/>
      <c r="Z151" s="27"/>
      <c r="AA151" s="27"/>
      <c r="AB151" s="27"/>
      <c r="AC151" s="27"/>
      <c r="AD151" s="27"/>
      <c r="AE151" s="27"/>
      <c r="AF151" s="27"/>
      <c r="AG151" s="27"/>
      <c r="AH151" s="27"/>
      <c r="AI151" s="27"/>
      <c r="AJ151" s="27"/>
      <c r="AK151" s="27"/>
      <c r="AL151" s="27"/>
      <c r="AM151" s="27"/>
      <c r="AN151" s="27"/>
      <c r="AO151" s="27"/>
      <c r="AP151" s="27"/>
      <c r="AQ151" s="27"/>
      <c r="AR151" s="27"/>
      <c r="AS151" s="27"/>
      <c r="AT151" s="27"/>
      <c r="AU151" s="27"/>
      <c r="AV151" s="27"/>
      <c r="AW151" s="27"/>
      <c r="AX151" s="27"/>
      <c r="AY151" s="27"/>
      <c r="AZ151" s="27"/>
      <c r="BA151" s="27"/>
      <c r="BB151" s="27"/>
      <c r="BC151" s="27"/>
      <c r="BD151" s="27"/>
      <c r="BE151" s="27"/>
      <c r="BF151" s="27"/>
      <c r="BG151" s="27"/>
      <c r="BH151" s="27"/>
      <c r="BI151" s="27"/>
      <c r="BJ151" s="27"/>
      <c r="BK151" s="27"/>
      <c r="BL151" s="27"/>
      <c r="BM151" s="27"/>
      <c r="BN151" s="27"/>
      <c r="BO151" s="27"/>
      <c r="BP151" s="27"/>
      <c r="BQ151" s="27"/>
      <c r="BR151" s="27"/>
      <c r="BS151" s="27"/>
      <c r="BT151" s="27"/>
      <c r="BU151" s="27"/>
      <c r="BV151" s="27"/>
      <c r="BW151" s="27"/>
      <c r="BX151" s="27"/>
      <c r="BY151" s="27"/>
      <c r="BZ151" s="27"/>
      <c r="CA151" s="27"/>
      <c r="CB151" s="27"/>
      <c r="CC151" s="27"/>
      <c r="CD151" s="27"/>
      <c r="CE151" s="27"/>
      <c r="CF151" s="27"/>
      <c r="CG151" s="27"/>
      <c r="CH151" s="27"/>
      <c r="CI151" s="27"/>
      <c r="CJ151" s="27"/>
      <c r="CK151" s="27"/>
      <c r="CL151" s="27"/>
      <c r="CM151" s="27"/>
      <c r="CN151" s="27"/>
      <c r="CO151" s="27"/>
      <c r="CP151" s="27"/>
      <c r="CQ151" s="27"/>
      <c r="CR151" s="27"/>
      <c r="CS151" s="27"/>
      <c r="CT151" s="27"/>
    </row>
    <row r="152" spans="1:98" s="32" customFormat="1">
      <c r="A152" s="27"/>
      <c r="B152" s="33" t="s">
        <v>911</v>
      </c>
      <c r="C152" s="30"/>
      <c r="D152" s="30"/>
      <c r="E152" s="30"/>
      <c r="F152" s="30"/>
      <c r="G152" s="30"/>
      <c r="H152" s="36"/>
      <c r="I152" s="30"/>
      <c r="J152" s="30"/>
      <c r="K152" s="30"/>
      <c r="L152" s="30"/>
      <c r="M152" s="30"/>
      <c r="N152" s="30"/>
      <c r="O152" s="27"/>
      <c r="P152" s="27"/>
      <c r="Q152" s="27"/>
      <c r="R152" s="27"/>
      <c r="S152" s="27"/>
      <c r="T152" s="27"/>
      <c r="U152" s="27"/>
      <c r="V152" s="27"/>
      <c r="W152" s="27"/>
      <c r="X152" s="27"/>
      <c r="Y152" s="27"/>
      <c r="Z152" s="27"/>
      <c r="AA152" s="27"/>
      <c r="AB152" s="27"/>
      <c r="AC152" s="27"/>
      <c r="AD152" s="27"/>
      <c r="AE152" s="27"/>
      <c r="AF152" s="27"/>
      <c r="AG152" s="27"/>
      <c r="AH152" s="27"/>
      <c r="AI152" s="27"/>
      <c r="AJ152" s="27"/>
      <c r="AK152" s="27"/>
      <c r="AL152" s="27"/>
      <c r="AM152" s="27"/>
      <c r="AN152" s="27"/>
      <c r="AO152" s="27"/>
      <c r="AP152" s="27"/>
      <c r="AQ152" s="27"/>
      <c r="AR152" s="27"/>
      <c r="AS152" s="27"/>
      <c r="AT152" s="27"/>
      <c r="AU152" s="27"/>
      <c r="AV152" s="27"/>
      <c r="AW152" s="27"/>
      <c r="AX152" s="27"/>
      <c r="AY152" s="27"/>
      <c r="AZ152" s="27"/>
      <c r="BA152" s="27"/>
      <c r="BB152" s="27"/>
      <c r="BC152" s="27"/>
      <c r="BD152" s="27"/>
      <c r="BE152" s="27"/>
      <c r="BF152" s="27"/>
      <c r="BG152" s="27"/>
      <c r="BH152" s="27"/>
      <c r="BI152" s="27"/>
      <c r="BJ152" s="27"/>
      <c r="BK152" s="27"/>
      <c r="BL152" s="27"/>
      <c r="BM152" s="27"/>
      <c r="BN152" s="27"/>
      <c r="BO152" s="27"/>
      <c r="BP152" s="27"/>
      <c r="BQ152" s="27"/>
      <c r="BR152" s="27"/>
      <c r="BS152" s="27"/>
      <c r="BT152" s="27"/>
      <c r="BU152" s="27"/>
      <c r="BV152" s="27"/>
      <c r="BW152" s="27"/>
      <c r="BX152" s="27"/>
      <c r="BY152" s="27"/>
      <c r="BZ152" s="27"/>
      <c r="CA152" s="27"/>
      <c r="CB152" s="27"/>
      <c r="CC152" s="27"/>
      <c r="CD152" s="27"/>
      <c r="CE152" s="27"/>
      <c r="CF152" s="27"/>
      <c r="CG152" s="27"/>
      <c r="CH152" s="27"/>
      <c r="CI152" s="27"/>
      <c r="CJ152" s="27"/>
      <c r="CK152" s="27"/>
      <c r="CL152" s="27"/>
      <c r="CM152" s="27"/>
      <c r="CN152" s="27"/>
      <c r="CO152" s="27"/>
      <c r="CP152" s="27"/>
      <c r="CQ152" s="27"/>
      <c r="CR152" s="27"/>
      <c r="CS152" s="27"/>
      <c r="CT152" s="27"/>
    </row>
    <row r="153" spans="1:98" s="32" customFormat="1">
      <c r="A153" s="27"/>
      <c r="B153" s="33" t="s">
        <v>912</v>
      </c>
      <c r="C153" s="30"/>
      <c r="D153" s="30"/>
      <c r="E153" s="30"/>
      <c r="F153" s="30"/>
      <c r="G153" s="30"/>
      <c r="H153" s="36"/>
      <c r="I153" s="30"/>
      <c r="J153" s="30"/>
      <c r="K153" s="30"/>
      <c r="L153" s="30"/>
      <c r="M153" s="30"/>
      <c r="N153" s="30"/>
      <c r="O153" s="27"/>
      <c r="P153" s="27"/>
      <c r="Q153" s="27"/>
      <c r="R153" s="27"/>
      <c r="S153" s="27"/>
      <c r="T153" s="27"/>
      <c r="U153" s="27"/>
      <c r="V153" s="27"/>
      <c r="W153" s="27"/>
      <c r="X153" s="27"/>
      <c r="Y153" s="27"/>
      <c r="Z153" s="27"/>
      <c r="AA153" s="27"/>
      <c r="AB153" s="27"/>
      <c r="AC153" s="27"/>
      <c r="AD153" s="27"/>
      <c r="AE153" s="27"/>
      <c r="AF153" s="27"/>
      <c r="AG153" s="27"/>
      <c r="AH153" s="27"/>
      <c r="AI153" s="27"/>
      <c r="AJ153" s="27"/>
      <c r="AK153" s="27"/>
      <c r="AL153" s="27"/>
      <c r="AM153" s="27"/>
      <c r="AN153" s="27"/>
      <c r="AO153" s="27"/>
      <c r="AP153" s="27"/>
      <c r="AQ153" s="27"/>
      <c r="AR153" s="27"/>
      <c r="AS153" s="27"/>
      <c r="AT153" s="27"/>
      <c r="AU153" s="27"/>
      <c r="AV153" s="27"/>
      <c r="AW153" s="27"/>
      <c r="AX153" s="27"/>
      <c r="AY153" s="27"/>
      <c r="AZ153" s="27"/>
      <c r="BA153" s="27"/>
      <c r="BB153" s="27"/>
      <c r="BC153" s="27"/>
      <c r="BD153" s="27"/>
      <c r="BE153" s="27"/>
      <c r="BF153" s="27"/>
      <c r="BG153" s="27"/>
      <c r="BH153" s="27"/>
      <c r="BI153" s="27"/>
      <c r="BJ153" s="27"/>
      <c r="BK153" s="27"/>
      <c r="BL153" s="27"/>
      <c r="BM153" s="27"/>
      <c r="BN153" s="27"/>
      <c r="BO153" s="27"/>
      <c r="BP153" s="27"/>
      <c r="BQ153" s="27"/>
      <c r="BR153" s="27"/>
      <c r="BS153" s="27"/>
      <c r="BT153" s="27"/>
      <c r="BU153" s="27"/>
      <c r="BV153" s="27"/>
      <c r="BW153" s="27"/>
      <c r="BX153" s="27"/>
      <c r="BY153" s="27"/>
      <c r="BZ153" s="27"/>
      <c r="CA153" s="27"/>
      <c r="CB153" s="27"/>
      <c r="CC153" s="27"/>
      <c r="CD153" s="27"/>
      <c r="CE153" s="27"/>
      <c r="CF153" s="27"/>
      <c r="CG153" s="27"/>
      <c r="CH153" s="27"/>
      <c r="CI153" s="27"/>
      <c r="CJ153" s="27"/>
      <c r="CK153" s="27"/>
      <c r="CL153" s="27"/>
      <c r="CM153" s="27"/>
      <c r="CN153" s="27"/>
      <c r="CO153" s="27"/>
      <c r="CP153" s="27"/>
      <c r="CQ153" s="27"/>
      <c r="CR153" s="27"/>
      <c r="CS153" s="27"/>
      <c r="CT153" s="27"/>
    </row>
    <row r="154" spans="1:98" s="32" customFormat="1" ht="12.75" customHeight="1">
      <c r="A154" s="27"/>
      <c r="B154" s="38" t="s">
        <v>913</v>
      </c>
      <c r="C154" s="30"/>
      <c r="D154" s="30"/>
      <c r="E154" s="30"/>
      <c r="F154" s="30"/>
      <c r="G154" s="30"/>
      <c r="H154" s="36"/>
      <c r="I154" s="30"/>
      <c r="J154" s="30"/>
      <c r="K154" s="30"/>
      <c r="L154" s="30"/>
      <c r="M154" s="30"/>
      <c r="N154" s="30"/>
      <c r="O154" s="27"/>
      <c r="P154" s="27"/>
      <c r="Q154" s="27"/>
      <c r="R154" s="27"/>
      <c r="S154" s="27"/>
      <c r="T154" s="27"/>
      <c r="U154" s="27"/>
      <c r="V154" s="27"/>
      <c r="W154" s="27"/>
      <c r="X154" s="27"/>
      <c r="Y154" s="27"/>
      <c r="Z154" s="27"/>
      <c r="AA154" s="27"/>
      <c r="AB154" s="27"/>
      <c r="AC154" s="27"/>
      <c r="AD154" s="27"/>
      <c r="AE154" s="27"/>
      <c r="AF154" s="27"/>
      <c r="AG154" s="27"/>
      <c r="AH154" s="27"/>
      <c r="AI154" s="27"/>
      <c r="AJ154" s="27"/>
      <c r="AK154" s="27"/>
      <c r="AL154" s="27"/>
      <c r="AM154" s="27"/>
      <c r="AN154" s="27"/>
      <c r="AO154" s="27"/>
      <c r="AP154" s="27"/>
      <c r="AQ154" s="27"/>
      <c r="AR154" s="27"/>
      <c r="AS154" s="27"/>
      <c r="AT154" s="27"/>
      <c r="AU154" s="27"/>
      <c r="AV154" s="27"/>
      <c r="AW154" s="27"/>
      <c r="AX154" s="27"/>
      <c r="AY154" s="27"/>
      <c r="AZ154" s="27"/>
      <c r="BA154" s="27"/>
      <c r="BB154" s="27"/>
      <c r="BC154" s="27"/>
      <c r="BD154" s="27"/>
      <c r="BE154" s="27"/>
      <c r="BF154" s="27"/>
      <c r="BG154" s="27"/>
      <c r="BH154" s="27"/>
      <c r="BI154" s="27"/>
      <c r="BJ154" s="27"/>
      <c r="BK154" s="27"/>
      <c r="BL154" s="27"/>
      <c r="BM154" s="27"/>
      <c r="BN154" s="27"/>
      <c r="BO154" s="27"/>
      <c r="BP154" s="27"/>
      <c r="BQ154" s="27"/>
      <c r="BR154" s="27"/>
      <c r="BS154" s="27"/>
      <c r="BT154" s="27"/>
      <c r="BU154" s="27"/>
      <c r="BV154" s="27"/>
      <c r="BW154" s="27"/>
      <c r="BX154" s="27"/>
      <c r="BY154" s="27"/>
      <c r="BZ154" s="27"/>
      <c r="CA154" s="27"/>
      <c r="CB154" s="27"/>
      <c r="CC154" s="27"/>
      <c r="CD154" s="27"/>
      <c r="CE154" s="27"/>
      <c r="CF154" s="27"/>
      <c r="CG154" s="27"/>
      <c r="CH154" s="27"/>
      <c r="CI154" s="27"/>
      <c r="CJ154" s="27"/>
      <c r="CK154" s="27"/>
      <c r="CL154" s="27"/>
      <c r="CM154" s="27"/>
      <c r="CN154" s="27"/>
      <c r="CO154" s="27"/>
      <c r="CP154" s="27"/>
      <c r="CQ154" s="27"/>
      <c r="CR154" s="27"/>
      <c r="CS154" s="27"/>
      <c r="CT154" s="27"/>
    </row>
    <row r="155" spans="1:98" s="32" customFormat="1">
      <c r="A155" s="27"/>
      <c r="B155" s="33" t="s">
        <v>914</v>
      </c>
      <c r="C155" s="30"/>
      <c r="D155" s="30"/>
      <c r="E155" s="30"/>
      <c r="F155" s="30"/>
      <c r="G155" s="30"/>
      <c r="H155" s="36"/>
      <c r="I155" s="30"/>
      <c r="J155" s="30"/>
      <c r="K155" s="30"/>
      <c r="L155" s="30"/>
      <c r="M155" s="30"/>
      <c r="N155" s="30"/>
      <c r="O155" s="27"/>
      <c r="P155" s="27"/>
      <c r="Q155" s="27"/>
      <c r="R155" s="27"/>
      <c r="S155" s="27"/>
      <c r="T155" s="27"/>
      <c r="U155" s="27"/>
      <c r="V155" s="27"/>
      <c r="W155" s="27"/>
      <c r="X155" s="27"/>
      <c r="Y155" s="27"/>
      <c r="Z155" s="27"/>
      <c r="AA155" s="27"/>
      <c r="AB155" s="27"/>
      <c r="AC155" s="27"/>
      <c r="AD155" s="27"/>
      <c r="AE155" s="27"/>
      <c r="AF155" s="27"/>
      <c r="AG155" s="27"/>
      <c r="AH155" s="27"/>
      <c r="AI155" s="27"/>
      <c r="AJ155" s="27"/>
      <c r="AK155" s="27"/>
      <c r="AL155" s="27"/>
      <c r="AM155" s="27"/>
      <c r="AN155" s="27"/>
      <c r="AO155" s="27"/>
      <c r="AP155" s="27"/>
      <c r="AQ155" s="27"/>
      <c r="AR155" s="27"/>
      <c r="AS155" s="27"/>
      <c r="AT155" s="27"/>
      <c r="AU155" s="27"/>
      <c r="AV155" s="27"/>
      <c r="AW155" s="27"/>
      <c r="AX155" s="27"/>
      <c r="AY155" s="27"/>
      <c r="AZ155" s="27"/>
      <c r="BA155" s="27"/>
      <c r="BB155" s="27"/>
      <c r="BC155" s="27"/>
      <c r="BD155" s="27"/>
      <c r="BE155" s="27"/>
      <c r="BF155" s="27"/>
      <c r="BG155" s="27"/>
      <c r="BH155" s="27"/>
      <c r="BI155" s="27"/>
      <c r="BJ155" s="27"/>
      <c r="BK155" s="27"/>
      <c r="BL155" s="27"/>
      <c r="BM155" s="27"/>
      <c r="BN155" s="27"/>
      <c r="BO155" s="27"/>
      <c r="BP155" s="27"/>
      <c r="BQ155" s="27"/>
      <c r="BR155" s="27"/>
      <c r="BS155" s="27"/>
      <c r="BT155" s="27"/>
      <c r="BU155" s="27"/>
      <c r="BV155" s="27"/>
      <c r="BW155" s="27"/>
      <c r="BX155" s="27"/>
      <c r="BY155" s="27"/>
      <c r="BZ155" s="27"/>
      <c r="CA155" s="27"/>
      <c r="CB155" s="27"/>
      <c r="CC155" s="27"/>
      <c r="CD155" s="27"/>
      <c r="CE155" s="27"/>
      <c r="CF155" s="27"/>
      <c r="CG155" s="27"/>
      <c r="CH155" s="27"/>
      <c r="CI155" s="27"/>
      <c r="CJ155" s="27"/>
      <c r="CK155" s="27"/>
      <c r="CL155" s="27"/>
      <c r="CM155" s="27"/>
      <c r="CN155" s="27"/>
      <c r="CO155" s="27"/>
      <c r="CP155" s="27"/>
      <c r="CQ155" s="27"/>
      <c r="CR155" s="27"/>
      <c r="CS155" s="27"/>
      <c r="CT155" s="27"/>
    </row>
    <row r="156" spans="1:98" s="32" customFormat="1">
      <c r="A156" s="27"/>
      <c r="B156" s="33" t="s">
        <v>915</v>
      </c>
      <c r="C156" s="30"/>
      <c r="D156" s="30"/>
      <c r="E156" s="30"/>
      <c r="F156" s="30"/>
      <c r="G156" s="30"/>
      <c r="H156" s="36"/>
      <c r="I156" s="30"/>
      <c r="J156" s="30"/>
      <c r="K156" s="30"/>
      <c r="L156" s="30"/>
      <c r="M156" s="30"/>
      <c r="N156" s="30"/>
      <c r="O156" s="27"/>
      <c r="P156" s="27"/>
      <c r="Q156" s="27"/>
      <c r="R156" s="27"/>
      <c r="S156" s="27"/>
      <c r="T156" s="27"/>
      <c r="U156" s="27"/>
      <c r="V156" s="27"/>
      <c r="W156" s="27"/>
      <c r="X156" s="27"/>
      <c r="Y156" s="27"/>
      <c r="Z156" s="27"/>
      <c r="AA156" s="27"/>
      <c r="AB156" s="27"/>
      <c r="AC156" s="27"/>
      <c r="AD156" s="27"/>
      <c r="AE156" s="27"/>
      <c r="AF156" s="27"/>
      <c r="AG156" s="27"/>
      <c r="AH156" s="27"/>
      <c r="AI156" s="27"/>
      <c r="AJ156" s="27"/>
      <c r="AK156" s="27"/>
      <c r="AL156" s="27"/>
      <c r="AM156" s="27"/>
      <c r="AN156" s="27"/>
      <c r="AO156" s="27"/>
      <c r="AP156" s="27"/>
      <c r="AQ156" s="27"/>
      <c r="AR156" s="27"/>
      <c r="AS156" s="27"/>
      <c r="AT156" s="27"/>
      <c r="AU156" s="27"/>
      <c r="AV156" s="27"/>
      <c r="AW156" s="27"/>
      <c r="AX156" s="27"/>
      <c r="AY156" s="27"/>
      <c r="AZ156" s="27"/>
      <c r="BA156" s="27"/>
      <c r="BB156" s="27"/>
      <c r="BC156" s="27"/>
      <c r="BD156" s="27"/>
      <c r="BE156" s="27"/>
      <c r="BF156" s="27"/>
      <c r="BG156" s="27"/>
      <c r="BH156" s="27"/>
      <c r="BI156" s="27"/>
      <c r="BJ156" s="27"/>
      <c r="BK156" s="27"/>
      <c r="BL156" s="27"/>
      <c r="BM156" s="27"/>
      <c r="BN156" s="27"/>
      <c r="BO156" s="27"/>
      <c r="BP156" s="27"/>
      <c r="BQ156" s="27"/>
      <c r="BR156" s="27"/>
      <c r="BS156" s="27"/>
      <c r="BT156" s="27"/>
      <c r="BU156" s="27"/>
      <c r="BV156" s="27"/>
      <c r="BW156" s="27"/>
      <c r="BX156" s="27"/>
      <c r="BY156" s="27"/>
      <c r="BZ156" s="27"/>
      <c r="CA156" s="27"/>
      <c r="CB156" s="27"/>
      <c r="CC156" s="27"/>
      <c r="CD156" s="27"/>
      <c r="CE156" s="27"/>
      <c r="CF156" s="27"/>
      <c r="CG156" s="27"/>
      <c r="CH156" s="27"/>
      <c r="CI156" s="27"/>
      <c r="CJ156" s="27"/>
      <c r="CK156" s="27"/>
      <c r="CL156" s="27"/>
      <c r="CM156" s="27"/>
      <c r="CN156" s="27"/>
      <c r="CO156" s="27"/>
      <c r="CP156" s="27"/>
      <c r="CQ156" s="27"/>
      <c r="CR156" s="27"/>
      <c r="CS156" s="27"/>
      <c r="CT156" s="27"/>
    </row>
    <row r="157" spans="1:98" s="32" customFormat="1" ht="12.75" customHeight="1">
      <c r="A157" s="27"/>
      <c r="B157" s="38" t="s">
        <v>916</v>
      </c>
      <c r="C157" s="30"/>
      <c r="D157" s="30"/>
      <c r="E157" s="30"/>
      <c r="F157" s="30"/>
      <c r="G157" s="30"/>
      <c r="H157" s="36"/>
      <c r="I157" s="30"/>
      <c r="J157" s="30"/>
      <c r="K157" s="30"/>
      <c r="L157" s="30"/>
      <c r="M157" s="30"/>
      <c r="N157" s="30"/>
      <c r="O157" s="27"/>
      <c r="P157" s="27"/>
      <c r="Q157" s="27"/>
      <c r="R157" s="27"/>
      <c r="S157" s="27"/>
      <c r="T157" s="27"/>
      <c r="U157" s="27"/>
      <c r="V157" s="27"/>
      <c r="W157" s="27"/>
      <c r="X157" s="27"/>
      <c r="Y157" s="27"/>
      <c r="Z157" s="27"/>
      <c r="AA157" s="27"/>
      <c r="AB157" s="27"/>
      <c r="AC157" s="27"/>
      <c r="AD157" s="27"/>
      <c r="AE157" s="27"/>
      <c r="AF157" s="27"/>
      <c r="AG157" s="27"/>
      <c r="AH157" s="27"/>
      <c r="AI157" s="27"/>
      <c r="AJ157" s="27"/>
      <c r="AK157" s="27"/>
      <c r="AL157" s="27"/>
      <c r="AM157" s="27"/>
      <c r="AN157" s="27"/>
      <c r="AO157" s="27"/>
      <c r="AP157" s="27"/>
      <c r="AQ157" s="27"/>
      <c r="AR157" s="27"/>
      <c r="AS157" s="27"/>
      <c r="AT157" s="27"/>
      <c r="AU157" s="27"/>
      <c r="AV157" s="27"/>
      <c r="AW157" s="27"/>
      <c r="AX157" s="27"/>
      <c r="AY157" s="27"/>
      <c r="AZ157" s="27"/>
      <c r="BA157" s="27"/>
      <c r="BB157" s="27"/>
      <c r="BC157" s="27"/>
      <c r="BD157" s="27"/>
      <c r="BE157" s="27"/>
      <c r="BF157" s="27"/>
      <c r="BG157" s="27"/>
      <c r="BH157" s="27"/>
      <c r="BI157" s="27"/>
      <c r="BJ157" s="27"/>
      <c r="BK157" s="27"/>
      <c r="BL157" s="27"/>
      <c r="BM157" s="27"/>
      <c r="BN157" s="27"/>
      <c r="BO157" s="27"/>
      <c r="BP157" s="27"/>
      <c r="BQ157" s="27"/>
      <c r="BR157" s="27"/>
      <c r="BS157" s="27"/>
      <c r="BT157" s="27"/>
      <c r="BU157" s="27"/>
      <c r="BV157" s="27"/>
      <c r="BW157" s="27"/>
      <c r="BX157" s="27"/>
      <c r="BY157" s="27"/>
      <c r="BZ157" s="27"/>
      <c r="CA157" s="27"/>
      <c r="CB157" s="27"/>
      <c r="CC157" s="27"/>
      <c r="CD157" s="27"/>
      <c r="CE157" s="27"/>
      <c r="CF157" s="27"/>
      <c r="CG157" s="27"/>
      <c r="CH157" s="27"/>
      <c r="CI157" s="27"/>
      <c r="CJ157" s="27"/>
      <c r="CK157" s="27"/>
      <c r="CL157" s="27"/>
      <c r="CM157" s="27"/>
      <c r="CN157" s="27"/>
      <c r="CO157" s="27"/>
      <c r="CP157" s="27"/>
      <c r="CQ157" s="27"/>
      <c r="CR157" s="27"/>
      <c r="CS157" s="27"/>
      <c r="CT157" s="27"/>
    </row>
    <row r="158" spans="1:98" s="32" customFormat="1">
      <c r="A158" s="27"/>
      <c r="B158" s="33" t="s">
        <v>917</v>
      </c>
      <c r="C158" s="30"/>
      <c r="D158" s="30"/>
      <c r="E158" s="30"/>
      <c r="F158" s="30"/>
      <c r="G158" s="30"/>
      <c r="H158" s="36"/>
      <c r="I158" s="30"/>
      <c r="J158" s="30"/>
      <c r="K158" s="30"/>
      <c r="L158" s="30"/>
      <c r="M158" s="30"/>
      <c r="N158" s="30"/>
      <c r="O158" s="27"/>
      <c r="P158" s="27"/>
      <c r="Q158" s="27"/>
      <c r="R158" s="27"/>
      <c r="S158" s="27"/>
      <c r="T158" s="27"/>
      <c r="U158" s="27"/>
      <c r="V158" s="27"/>
      <c r="W158" s="27"/>
      <c r="X158" s="27"/>
      <c r="Y158" s="27"/>
      <c r="Z158" s="27"/>
      <c r="AA158" s="27"/>
      <c r="AB158" s="27"/>
      <c r="AC158" s="27"/>
      <c r="AD158" s="27"/>
      <c r="AE158" s="27"/>
      <c r="AF158" s="27"/>
      <c r="AG158" s="27"/>
      <c r="AH158" s="27"/>
      <c r="AI158" s="27"/>
      <c r="AJ158" s="27"/>
      <c r="AK158" s="27"/>
      <c r="AL158" s="27"/>
      <c r="AM158" s="27"/>
      <c r="AN158" s="27"/>
      <c r="AO158" s="27"/>
      <c r="AP158" s="27"/>
      <c r="AQ158" s="27"/>
      <c r="AR158" s="27"/>
      <c r="AS158" s="27"/>
      <c r="AT158" s="27"/>
      <c r="AU158" s="27"/>
      <c r="AV158" s="27"/>
      <c r="AW158" s="27"/>
      <c r="AX158" s="27"/>
      <c r="AY158" s="27"/>
      <c r="AZ158" s="27"/>
      <c r="BA158" s="27"/>
      <c r="BB158" s="27"/>
      <c r="BC158" s="27"/>
      <c r="BD158" s="27"/>
      <c r="BE158" s="27"/>
      <c r="BF158" s="27"/>
      <c r="BG158" s="27"/>
      <c r="BH158" s="27"/>
      <c r="BI158" s="27"/>
      <c r="BJ158" s="27"/>
      <c r="BK158" s="27"/>
      <c r="BL158" s="27"/>
      <c r="BM158" s="27"/>
      <c r="BN158" s="27"/>
      <c r="BO158" s="27"/>
      <c r="BP158" s="27"/>
      <c r="BQ158" s="27"/>
      <c r="BR158" s="27"/>
      <c r="BS158" s="27"/>
      <c r="BT158" s="27"/>
      <c r="BU158" s="27"/>
      <c r="BV158" s="27"/>
      <c r="BW158" s="27"/>
      <c r="BX158" s="27"/>
      <c r="BY158" s="27"/>
      <c r="BZ158" s="27"/>
      <c r="CA158" s="27"/>
      <c r="CB158" s="27"/>
      <c r="CC158" s="27"/>
      <c r="CD158" s="27"/>
      <c r="CE158" s="27"/>
      <c r="CF158" s="27"/>
      <c r="CG158" s="27"/>
      <c r="CH158" s="27"/>
      <c r="CI158" s="27"/>
      <c r="CJ158" s="27"/>
      <c r="CK158" s="27"/>
      <c r="CL158" s="27"/>
      <c r="CM158" s="27"/>
      <c r="CN158" s="27"/>
      <c r="CO158" s="27"/>
      <c r="CP158" s="27"/>
      <c r="CQ158" s="27"/>
      <c r="CR158" s="27"/>
      <c r="CS158" s="27"/>
      <c r="CT158" s="27"/>
    </row>
    <row r="159" spans="1:98" s="32" customFormat="1">
      <c r="A159" s="27"/>
      <c r="B159" s="33" t="s">
        <v>918</v>
      </c>
      <c r="C159" s="30"/>
      <c r="D159" s="30"/>
      <c r="E159" s="30"/>
      <c r="F159" s="30"/>
      <c r="G159" s="30"/>
      <c r="H159" s="36"/>
      <c r="I159" s="30"/>
      <c r="J159" s="30"/>
      <c r="K159" s="30"/>
      <c r="L159" s="30"/>
      <c r="M159" s="30"/>
      <c r="N159" s="30"/>
      <c r="O159" s="27"/>
      <c r="P159" s="27"/>
      <c r="Q159" s="27"/>
      <c r="R159" s="27"/>
      <c r="S159" s="27"/>
      <c r="T159" s="27"/>
      <c r="U159" s="27"/>
      <c r="V159" s="27"/>
      <c r="W159" s="27"/>
      <c r="X159" s="27"/>
      <c r="Y159" s="27"/>
      <c r="Z159" s="27"/>
      <c r="AA159" s="27"/>
      <c r="AB159" s="27"/>
      <c r="AC159" s="27"/>
      <c r="AD159" s="27"/>
      <c r="AE159" s="27"/>
      <c r="AF159" s="27"/>
      <c r="AG159" s="27"/>
      <c r="AH159" s="27"/>
      <c r="AI159" s="27"/>
      <c r="AJ159" s="27"/>
      <c r="AK159" s="27"/>
      <c r="AL159" s="27"/>
      <c r="AM159" s="27"/>
      <c r="AN159" s="27"/>
      <c r="AO159" s="27"/>
      <c r="AP159" s="27"/>
      <c r="AQ159" s="27"/>
      <c r="AR159" s="27"/>
      <c r="AS159" s="27"/>
      <c r="AT159" s="27"/>
      <c r="AU159" s="27"/>
      <c r="AV159" s="27"/>
      <c r="AW159" s="27"/>
      <c r="AX159" s="27"/>
      <c r="AY159" s="27"/>
      <c r="AZ159" s="27"/>
      <c r="BA159" s="27"/>
      <c r="BB159" s="27"/>
      <c r="BC159" s="27"/>
      <c r="BD159" s="27"/>
      <c r="BE159" s="27"/>
      <c r="BF159" s="27"/>
      <c r="BG159" s="27"/>
      <c r="BH159" s="27"/>
      <c r="BI159" s="27"/>
      <c r="BJ159" s="27"/>
      <c r="BK159" s="27"/>
      <c r="BL159" s="27"/>
      <c r="BM159" s="27"/>
      <c r="BN159" s="27"/>
      <c r="BO159" s="27"/>
      <c r="BP159" s="27"/>
      <c r="BQ159" s="27"/>
      <c r="BR159" s="27"/>
      <c r="BS159" s="27"/>
      <c r="BT159" s="27"/>
      <c r="BU159" s="27"/>
      <c r="BV159" s="27"/>
      <c r="BW159" s="27"/>
      <c r="BX159" s="27"/>
      <c r="BY159" s="27"/>
      <c r="BZ159" s="27"/>
      <c r="CA159" s="27"/>
      <c r="CB159" s="27"/>
      <c r="CC159" s="27"/>
      <c r="CD159" s="27"/>
      <c r="CE159" s="27"/>
      <c r="CF159" s="27"/>
      <c r="CG159" s="27"/>
      <c r="CH159" s="27"/>
      <c r="CI159" s="27"/>
      <c r="CJ159" s="27"/>
      <c r="CK159" s="27"/>
      <c r="CL159" s="27"/>
      <c r="CM159" s="27"/>
      <c r="CN159" s="27"/>
      <c r="CO159" s="27"/>
      <c r="CP159" s="27"/>
      <c r="CQ159" s="27"/>
      <c r="CR159" s="27"/>
      <c r="CS159" s="27"/>
      <c r="CT159" s="27"/>
    </row>
    <row r="160" spans="1:98" s="32" customFormat="1" ht="12.75" customHeight="1">
      <c r="A160" s="27"/>
      <c r="B160" s="38" t="s">
        <v>919</v>
      </c>
      <c r="C160" s="30"/>
      <c r="D160" s="30"/>
      <c r="E160" s="30"/>
      <c r="F160" s="30"/>
      <c r="G160" s="30"/>
      <c r="H160" s="36"/>
      <c r="I160" s="30"/>
      <c r="J160" s="30"/>
      <c r="K160" s="30"/>
      <c r="L160" s="30"/>
      <c r="M160" s="30"/>
      <c r="N160" s="30"/>
      <c r="O160" s="27"/>
      <c r="P160" s="27"/>
      <c r="Q160" s="27"/>
      <c r="R160" s="27"/>
      <c r="S160" s="27"/>
      <c r="T160" s="27"/>
      <c r="U160" s="27"/>
      <c r="V160" s="27"/>
      <c r="W160" s="27"/>
      <c r="X160" s="27"/>
      <c r="Y160" s="27"/>
      <c r="Z160" s="27"/>
      <c r="AA160" s="27"/>
      <c r="AB160" s="27"/>
      <c r="AC160" s="27"/>
      <c r="AD160" s="27"/>
      <c r="AE160" s="27"/>
      <c r="AF160" s="27"/>
      <c r="AG160" s="27"/>
      <c r="AH160" s="27"/>
      <c r="AI160" s="27"/>
      <c r="AJ160" s="27"/>
      <c r="AK160" s="27"/>
      <c r="AL160" s="27"/>
      <c r="AM160" s="27"/>
      <c r="AN160" s="27"/>
      <c r="AO160" s="27"/>
      <c r="AP160" s="27"/>
      <c r="AQ160" s="27"/>
      <c r="AR160" s="27"/>
      <c r="AS160" s="27"/>
      <c r="AT160" s="27"/>
      <c r="AU160" s="27"/>
      <c r="AV160" s="27"/>
      <c r="AW160" s="27"/>
      <c r="AX160" s="27"/>
      <c r="AY160" s="27"/>
      <c r="AZ160" s="27"/>
      <c r="BA160" s="27"/>
      <c r="BB160" s="27"/>
      <c r="BC160" s="27"/>
      <c r="BD160" s="27"/>
      <c r="BE160" s="27"/>
      <c r="BF160" s="27"/>
      <c r="BG160" s="27"/>
      <c r="BH160" s="27"/>
      <c r="BI160" s="27"/>
      <c r="BJ160" s="27"/>
      <c r="BK160" s="27"/>
      <c r="BL160" s="27"/>
      <c r="BM160" s="27"/>
      <c r="BN160" s="27"/>
      <c r="BO160" s="27"/>
      <c r="BP160" s="27"/>
      <c r="BQ160" s="27"/>
      <c r="BR160" s="27"/>
      <c r="BS160" s="27"/>
      <c r="BT160" s="27"/>
      <c r="BU160" s="27"/>
      <c r="BV160" s="27"/>
      <c r="BW160" s="27"/>
      <c r="BX160" s="27"/>
      <c r="BY160" s="27"/>
      <c r="BZ160" s="27"/>
      <c r="CA160" s="27"/>
      <c r="CB160" s="27"/>
      <c r="CC160" s="27"/>
      <c r="CD160" s="27"/>
      <c r="CE160" s="27"/>
      <c r="CF160" s="27"/>
      <c r="CG160" s="27"/>
      <c r="CH160" s="27"/>
      <c r="CI160" s="27"/>
      <c r="CJ160" s="27"/>
      <c r="CK160" s="27"/>
      <c r="CL160" s="27"/>
      <c r="CM160" s="27"/>
      <c r="CN160" s="27"/>
      <c r="CO160" s="27"/>
      <c r="CP160" s="27"/>
      <c r="CQ160" s="27"/>
      <c r="CR160" s="27"/>
      <c r="CS160" s="27"/>
      <c r="CT160" s="27"/>
    </row>
    <row r="161" spans="1:98" s="32" customFormat="1">
      <c r="A161" s="27"/>
      <c r="B161" s="33" t="s">
        <v>920</v>
      </c>
      <c r="C161" s="30"/>
      <c r="D161" s="30"/>
      <c r="E161" s="30"/>
      <c r="F161" s="30"/>
      <c r="G161" s="30"/>
      <c r="H161" s="36"/>
      <c r="I161" s="30"/>
      <c r="J161" s="30"/>
      <c r="K161" s="30"/>
      <c r="L161" s="30"/>
      <c r="M161" s="30"/>
      <c r="N161" s="30"/>
      <c r="O161" s="27"/>
      <c r="P161" s="27"/>
      <c r="Q161" s="27"/>
      <c r="R161" s="27"/>
      <c r="S161" s="27"/>
      <c r="T161" s="27"/>
      <c r="U161" s="27"/>
      <c r="V161" s="27"/>
      <c r="W161" s="27"/>
      <c r="X161" s="27"/>
      <c r="Y161" s="27"/>
      <c r="Z161" s="27"/>
      <c r="AA161" s="27"/>
      <c r="AB161" s="27"/>
      <c r="AC161" s="27"/>
      <c r="AD161" s="27"/>
      <c r="AE161" s="27"/>
      <c r="AF161" s="27"/>
      <c r="AG161" s="27"/>
      <c r="AH161" s="27"/>
      <c r="AI161" s="27"/>
      <c r="AJ161" s="27"/>
      <c r="AK161" s="27"/>
      <c r="AL161" s="27"/>
      <c r="AM161" s="27"/>
      <c r="AN161" s="27"/>
      <c r="AO161" s="27"/>
      <c r="AP161" s="27"/>
      <c r="AQ161" s="27"/>
      <c r="AR161" s="27"/>
      <c r="AS161" s="27"/>
      <c r="AT161" s="27"/>
      <c r="AU161" s="27"/>
      <c r="AV161" s="27"/>
      <c r="AW161" s="27"/>
      <c r="AX161" s="27"/>
      <c r="AY161" s="27"/>
      <c r="AZ161" s="27"/>
      <c r="BA161" s="27"/>
      <c r="BB161" s="27"/>
      <c r="BC161" s="27"/>
      <c r="BD161" s="27"/>
      <c r="BE161" s="27"/>
      <c r="BF161" s="27"/>
      <c r="BG161" s="27"/>
      <c r="BH161" s="27"/>
      <c r="BI161" s="27"/>
      <c r="BJ161" s="27"/>
      <c r="BK161" s="27"/>
      <c r="BL161" s="27"/>
      <c r="BM161" s="27"/>
      <c r="BN161" s="27"/>
      <c r="BO161" s="27"/>
      <c r="BP161" s="27"/>
      <c r="BQ161" s="27"/>
      <c r="BR161" s="27"/>
      <c r="BS161" s="27"/>
      <c r="BT161" s="27"/>
      <c r="BU161" s="27"/>
      <c r="BV161" s="27"/>
      <c r="BW161" s="27"/>
      <c r="BX161" s="27"/>
      <c r="BY161" s="27"/>
      <c r="BZ161" s="27"/>
      <c r="CA161" s="27"/>
      <c r="CB161" s="27"/>
      <c r="CC161" s="27"/>
      <c r="CD161" s="27"/>
      <c r="CE161" s="27"/>
      <c r="CF161" s="27"/>
      <c r="CG161" s="27"/>
      <c r="CH161" s="27"/>
      <c r="CI161" s="27"/>
      <c r="CJ161" s="27"/>
      <c r="CK161" s="27"/>
      <c r="CL161" s="27"/>
      <c r="CM161" s="27"/>
      <c r="CN161" s="27"/>
      <c r="CO161" s="27"/>
      <c r="CP161" s="27"/>
      <c r="CQ161" s="27"/>
      <c r="CR161" s="27"/>
      <c r="CS161" s="27"/>
      <c r="CT161" s="27"/>
    </row>
    <row r="162" spans="1:98" s="32" customFormat="1" ht="12.75" customHeight="1">
      <c r="A162" s="27"/>
      <c r="B162" s="33" t="s">
        <v>921</v>
      </c>
      <c r="C162" s="30"/>
      <c r="D162" s="30"/>
      <c r="E162" s="30"/>
      <c r="F162" s="30"/>
      <c r="G162" s="30"/>
      <c r="H162" s="36"/>
      <c r="I162" s="30"/>
      <c r="J162" s="30"/>
      <c r="K162" s="30"/>
      <c r="L162" s="30"/>
      <c r="M162" s="30"/>
      <c r="N162" s="30"/>
      <c r="O162" s="27"/>
      <c r="P162" s="27"/>
      <c r="Q162" s="27"/>
      <c r="R162" s="27"/>
      <c r="S162" s="27"/>
      <c r="T162" s="27"/>
      <c r="U162" s="27"/>
      <c r="V162" s="27"/>
      <c r="W162" s="27"/>
      <c r="X162" s="27"/>
      <c r="Y162" s="27"/>
      <c r="Z162" s="27"/>
      <c r="AA162" s="27"/>
      <c r="AB162" s="27"/>
      <c r="AC162" s="27"/>
      <c r="AD162" s="27"/>
      <c r="AE162" s="27"/>
      <c r="AF162" s="27"/>
      <c r="AG162" s="27"/>
      <c r="AH162" s="27"/>
      <c r="AI162" s="27"/>
      <c r="AJ162" s="27"/>
      <c r="AK162" s="27"/>
      <c r="AL162" s="27"/>
      <c r="AM162" s="27"/>
      <c r="AN162" s="27"/>
      <c r="AO162" s="27"/>
      <c r="AP162" s="27"/>
      <c r="AQ162" s="27"/>
      <c r="AR162" s="27"/>
      <c r="AS162" s="27"/>
      <c r="AT162" s="27"/>
      <c r="AU162" s="27"/>
      <c r="AV162" s="27"/>
      <c r="AW162" s="27"/>
      <c r="AX162" s="27"/>
      <c r="AY162" s="27"/>
      <c r="AZ162" s="27"/>
      <c r="BA162" s="27"/>
      <c r="BB162" s="27"/>
      <c r="BC162" s="27"/>
      <c r="BD162" s="27"/>
      <c r="BE162" s="27"/>
      <c r="BF162" s="27"/>
      <c r="BG162" s="27"/>
      <c r="BH162" s="27"/>
      <c r="BI162" s="27"/>
      <c r="BJ162" s="27"/>
      <c r="BK162" s="27"/>
      <c r="BL162" s="27"/>
      <c r="BM162" s="27"/>
      <c r="BN162" s="27"/>
      <c r="BO162" s="27"/>
      <c r="BP162" s="27"/>
      <c r="BQ162" s="27"/>
      <c r="BR162" s="27"/>
      <c r="BS162" s="27"/>
      <c r="BT162" s="27"/>
      <c r="BU162" s="27"/>
      <c r="BV162" s="27"/>
      <c r="BW162" s="27"/>
      <c r="BX162" s="27"/>
      <c r="BY162" s="27"/>
      <c r="BZ162" s="27"/>
      <c r="CA162" s="27"/>
      <c r="CB162" s="27"/>
      <c r="CC162" s="27"/>
      <c r="CD162" s="27"/>
      <c r="CE162" s="27"/>
      <c r="CF162" s="27"/>
      <c r="CG162" s="27"/>
      <c r="CH162" s="27"/>
      <c r="CI162" s="27"/>
      <c r="CJ162" s="27"/>
      <c r="CK162" s="27"/>
      <c r="CL162" s="27"/>
      <c r="CM162" s="27"/>
      <c r="CN162" s="27"/>
      <c r="CO162" s="27"/>
      <c r="CP162" s="27"/>
      <c r="CQ162" s="27"/>
      <c r="CR162" s="27"/>
      <c r="CS162" s="27"/>
      <c r="CT162" s="27"/>
    </row>
    <row r="163" spans="1:98" s="32" customFormat="1" ht="12.75" customHeight="1">
      <c r="A163" s="27"/>
      <c r="B163" s="38" t="s">
        <v>922</v>
      </c>
      <c r="C163" s="30"/>
      <c r="D163" s="30"/>
      <c r="E163" s="30"/>
      <c r="F163" s="30"/>
      <c r="G163" s="30"/>
      <c r="H163" s="36"/>
      <c r="I163" s="30"/>
      <c r="J163" s="30"/>
      <c r="K163" s="30"/>
      <c r="L163" s="30"/>
      <c r="M163" s="30"/>
      <c r="N163" s="30"/>
      <c r="O163" s="27"/>
      <c r="P163" s="27"/>
      <c r="Q163" s="27"/>
      <c r="R163" s="27"/>
      <c r="S163" s="27"/>
      <c r="T163" s="27"/>
      <c r="U163" s="27"/>
      <c r="V163" s="27"/>
      <c r="W163" s="27"/>
      <c r="X163" s="27"/>
      <c r="Y163" s="27"/>
      <c r="Z163" s="27"/>
      <c r="AA163" s="27"/>
      <c r="AB163" s="27"/>
      <c r="AC163" s="27"/>
      <c r="AD163" s="27"/>
      <c r="AE163" s="27"/>
      <c r="AF163" s="27"/>
      <c r="AG163" s="27"/>
      <c r="AH163" s="27"/>
      <c r="AI163" s="27"/>
      <c r="AJ163" s="27"/>
      <c r="AK163" s="27"/>
      <c r="AL163" s="27"/>
      <c r="AM163" s="27"/>
      <c r="AN163" s="27"/>
      <c r="AO163" s="27"/>
      <c r="AP163" s="27"/>
      <c r="AQ163" s="27"/>
      <c r="AR163" s="27"/>
      <c r="AS163" s="27"/>
      <c r="AT163" s="27"/>
      <c r="AU163" s="27"/>
      <c r="AV163" s="27"/>
      <c r="AW163" s="27"/>
      <c r="AX163" s="27"/>
      <c r="AY163" s="27"/>
      <c r="AZ163" s="27"/>
      <c r="BA163" s="27"/>
      <c r="BB163" s="27"/>
      <c r="BC163" s="27"/>
      <c r="BD163" s="27"/>
      <c r="BE163" s="27"/>
      <c r="BF163" s="27"/>
      <c r="BG163" s="27"/>
      <c r="BH163" s="27"/>
      <c r="BI163" s="27"/>
      <c r="BJ163" s="27"/>
      <c r="BK163" s="27"/>
      <c r="BL163" s="27"/>
      <c r="BM163" s="27"/>
      <c r="BN163" s="27"/>
      <c r="BO163" s="27"/>
      <c r="BP163" s="27"/>
      <c r="BQ163" s="27"/>
      <c r="BR163" s="27"/>
      <c r="BS163" s="27"/>
      <c r="BT163" s="27"/>
      <c r="BU163" s="27"/>
      <c r="BV163" s="27"/>
      <c r="BW163" s="27"/>
      <c r="BX163" s="27"/>
      <c r="BY163" s="27"/>
      <c r="BZ163" s="27"/>
      <c r="CA163" s="27"/>
      <c r="CB163" s="27"/>
      <c r="CC163" s="27"/>
      <c r="CD163" s="27"/>
      <c r="CE163" s="27"/>
      <c r="CF163" s="27"/>
      <c r="CG163" s="27"/>
      <c r="CH163" s="27"/>
      <c r="CI163" s="27"/>
      <c r="CJ163" s="27"/>
      <c r="CK163" s="27"/>
      <c r="CL163" s="27"/>
      <c r="CM163" s="27"/>
      <c r="CN163" s="27"/>
      <c r="CO163" s="27"/>
      <c r="CP163" s="27"/>
      <c r="CQ163" s="27"/>
      <c r="CR163" s="27"/>
      <c r="CS163" s="27"/>
      <c r="CT163" s="27"/>
    </row>
    <row r="164" spans="1:98" s="32" customFormat="1">
      <c r="A164" s="27"/>
      <c r="B164" s="33" t="s">
        <v>923</v>
      </c>
      <c r="C164" s="30"/>
      <c r="D164" s="30"/>
      <c r="E164" s="30"/>
      <c r="F164" s="30"/>
      <c r="G164" s="30"/>
      <c r="H164" s="36"/>
      <c r="I164" s="30"/>
      <c r="J164" s="30"/>
      <c r="K164" s="30"/>
      <c r="L164" s="30"/>
      <c r="M164" s="30"/>
      <c r="N164" s="30"/>
      <c r="O164" s="27"/>
      <c r="P164" s="27"/>
      <c r="Q164" s="27"/>
      <c r="R164" s="27"/>
      <c r="S164" s="27"/>
      <c r="T164" s="27"/>
      <c r="U164" s="27"/>
      <c r="V164" s="27"/>
      <c r="W164" s="27"/>
      <c r="X164" s="27"/>
      <c r="Y164" s="27"/>
      <c r="Z164" s="27"/>
      <c r="AA164" s="27"/>
      <c r="AB164" s="27"/>
      <c r="AC164" s="27"/>
      <c r="AD164" s="27"/>
      <c r="AE164" s="27"/>
      <c r="AF164" s="27"/>
      <c r="AG164" s="27"/>
      <c r="AH164" s="27"/>
      <c r="AI164" s="27"/>
      <c r="AJ164" s="27"/>
      <c r="AK164" s="27"/>
      <c r="AL164" s="27"/>
      <c r="AM164" s="27"/>
      <c r="AN164" s="27"/>
      <c r="AO164" s="27"/>
      <c r="AP164" s="27"/>
      <c r="AQ164" s="27"/>
      <c r="AR164" s="27"/>
      <c r="AS164" s="27"/>
      <c r="AT164" s="27"/>
      <c r="AU164" s="27"/>
      <c r="AV164" s="27"/>
      <c r="AW164" s="27"/>
      <c r="AX164" s="27"/>
      <c r="AY164" s="27"/>
      <c r="AZ164" s="27"/>
      <c r="BA164" s="27"/>
      <c r="BB164" s="27"/>
      <c r="BC164" s="27"/>
      <c r="BD164" s="27"/>
      <c r="BE164" s="27"/>
      <c r="BF164" s="27"/>
      <c r="BG164" s="27"/>
      <c r="BH164" s="27"/>
      <c r="BI164" s="27"/>
      <c r="BJ164" s="27"/>
      <c r="BK164" s="27"/>
      <c r="BL164" s="27"/>
      <c r="BM164" s="27"/>
      <c r="BN164" s="27"/>
      <c r="BO164" s="27"/>
      <c r="BP164" s="27"/>
      <c r="BQ164" s="27"/>
      <c r="BR164" s="27"/>
      <c r="BS164" s="27"/>
      <c r="BT164" s="27"/>
      <c r="BU164" s="27"/>
      <c r="BV164" s="27"/>
      <c r="BW164" s="27"/>
      <c r="BX164" s="27"/>
      <c r="BY164" s="27"/>
      <c r="BZ164" s="27"/>
      <c r="CA164" s="27"/>
      <c r="CB164" s="27"/>
      <c r="CC164" s="27"/>
      <c r="CD164" s="27"/>
      <c r="CE164" s="27"/>
      <c r="CF164" s="27"/>
      <c r="CG164" s="27"/>
      <c r="CH164" s="27"/>
      <c r="CI164" s="27"/>
      <c r="CJ164" s="27"/>
      <c r="CK164" s="27"/>
      <c r="CL164" s="27"/>
      <c r="CM164" s="27"/>
      <c r="CN164" s="27"/>
      <c r="CO164" s="27"/>
      <c r="CP164" s="27"/>
      <c r="CQ164" s="27"/>
      <c r="CR164" s="27"/>
      <c r="CS164" s="27"/>
      <c r="CT164" s="27"/>
    </row>
    <row r="165" spans="1:98" s="32" customFormat="1">
      <c r="A165" s="27"/>
      <c r="B165" s="33" t="s">
        <v>924</v>
      </c>
      <c r="C165" s="30"/>
      <c r="D165" s="30"/>
      <c r="E165" s="30"/>
      <c r="F165" s="30"/>
      <c r="G165" s="30"/>
      <c r="H165" s="36"/>
      <c r="I165" s="30"/>
      <c r="J165" s="30"/>
      <c r="K165" s="30"/>
      <c r="L165" s="30"/>
      <c r="M165" s="30"/>
      <c r="N165" s="30"/>
      <c r="O165" s="27"/>
      <c r="P165" s="27"/>
      <c r="Q165" s="27"/>
      <c r="R165" s="27"/>
      <c r="S165" s="27"/>
      <c r="T165" s="27"/>
      <c r="U165" s="27"/>
      <c r="V165" s="27"/>
      <c r="W165" s="27"/>
      <c r="X165" s="27"/>
      <c r="Y165" s="27"/>
      <c r="Z165" s="27"/>
      <c r="AA165" s="27"/>
      <c r="AB165" s="27"/>
      <c r="AC165" s="27"/>
      <c r="AD165" s="27"/>
      <c r="AE165" s="27"/>
      <c r="AF165" s="27"/>
      <c r="AG165" s="27"/>
      <c r="AH165" s="27"/>
      <c r="AI165" s="27"/>
      <c r="AJ165" s="27"/>
      <c r="AK165" s="27"/>
      <c r="AL165" s="27"/>
      <c r="AM165" s="27"/>
      <c r="AN165" s="27"/>
      <c r="AO165" s="27"/>
      <c r="AP165" s="27"/>
      <c r="AQ165" s="27"/>
      <c r="AR165" s="27"/>
      <c r="AS165" s="27"/>
      <c r="AT165" s="27"/>
      <c r="AU165" s="27"/>
      <c r="AV165" s="27"/>
      <c r="AW165" s="27"/>
      <c r="AX165" s="27"/>
      <c r="AY165" s="27"/>
      <c r="AZ165" s="27"/>
      <c r="BA165" s="27"/>
      <c r="BB165" s="27"/>
      <c r="BC165" s="27"/>
      <c r="BD165" s="27"/>
      <c r="BE165" s="27"/>
      <c r="BF165" s="27"/>
      <c r="BG165" s="27"/>
      <c r="BH165" s="27"/>
      <c r="BI165" s="27"/>
      <c r="BJ165" s="27"/>
      <c r="BK165" s="27"/>
      <c r="BL165" s="27"/>
      <c r="BM165" s="27"/>
      <c r="BN165" s="27"/>
      <c r="BO165" s="27"/>
      <c r="BP165" s="27"/>
      <c r="BQ165" s="27"/>
      <c r="BR165" s="27"/>
      <c r="BS165" s="27"/>
      <c r="BT165" s="27"/>
      <c r="BU165" s="27"/>
      <c r="BV165" s="27"/>
      <c r="BW165" s="27"/>
      <c r="BX165" s="27"/>
      <c r="BY165" s="27"/>
      <c r="BZ165" s="27"/>
      <c r="CA165" s="27"/>
      <c r="CB165" s="27"/>
      <c r="CC165" s="27"/>
      <c r="CD165" s="27"/>
      <c r="CE165" s="27"/>
      <c r="CF165" s="27"/>
      <c r="CG165" s="27"/>
      <c r="CH165" s="27"/>
      <c r="CI165" s="27"/>
      <c r="CJ165" s="27"/>
      <c r="CK165" s="27"/>
      <c r="CL165" s="27"/>
      <c r="CM165" s="27"/>
      <c r="CN165" s="27"/>
      <c r="CO165" s="27"/>
      <c r="CP165" s="27"/>
      <c r="CQ165" s="27"/>
      <c r="CR165" s="27"/>
      <c r="CS165" s="27"/>
      <c r="CT165" s="27"/>
    </row>
    <row r="166" spans="1:98" s="32" customFormat="1">
      <c r="A166" s="27"/>
      <c r="B166" s="33" t="s">
        <v>925</v>
      </c>
      <c r="C166" s="30"/>
      <c r="D166" s="30"/>
      <c r="E166" s="30"/>
      <c r="F166" s="30"/>
      <c r="G166" s="30"/>
      <c r="H166" s="36"/>
      <c r="I166" s="30"/>
      <c r="J166" s="30"/>
      <c r="K166" s="30"/>
      <c r="L166" s="30"/>
      <c r="M166" s="30"/>
      <c r="N166" s="30"/>
      <c r="O166" s="27"/>
      <c r="P166" s="27"/>
      <c r="Q166" s="27"/>
      <c r="R166" s="27"/>
      <c r="S166" s="27"/>
      <c r="T166" s="27"/>
      <c r="U166" s="27"/>
      <c r="V166" s="27"/>
      <c r="W166" s="27"/>
      <c r="X166" s="27"/>
      <c r="Y166" s="27"/>
      <c r="Z166" s="27"/>
      <c r="AA166" s="27"/>
      <c r="AB166" s="27"/>
      <c r="AC166" s="27"/>
      <c r="AD166" s="27"/>
      <c r="AE166" s="27"/>
      <c r="AF166" s="27"/>
      <c r="AG166" s="27"/>
      <c r="AH166" s="27"/>
      <c r="AI166" s="27"/>
      <c r="AJ166" s="27"/>
      <c r="AK166" s="27"/>
      <c r="AL166" s="27"/>
      <c r="AM166" s="27"/>
      <c r="AN166" s="27"/>
      <c r="AO166" s="27"/>
      <c r="AP166" s="27"/>
      <c r="AQ166" s="27"/>
      <c r="AR166" s="27"/>
      <c r="AS166" s="27"/>
      <c r="AT166" s="27"/>
      <c r="AU166" s="27"/>
      <c r="AV166" s="27"/>
      <c r="AW166" s="27"/>
      <c r="AX166" s="27"/>
      <c r="AY166" s="27"/>
      <c r="AZ166" s="27"/>
      <c r="BA166" s="27"/>
      <c r="BB166" s="27"/>
      <c r="BC166" s="27"/>
      <c r="BD166" s="27"/>
      <c r="BE166" s="27"/>
      <c r="BF166" s="27"/>
      <c r="BG166" s="27"/>
      <c r="BH166" s="27"/>
      <c r="BI166" s="27"/>
      <c r="BJ166" s="27"/>
      <c r="BK166" s="27"/>
      <c r="BL166" s="27"/>
      <c r="BM166" s="27"/>
      <c r="BN166" s="27"/>
      <c r="BO166" s="27"/>
      <c r="BP166" s="27"/>
      <c r="BQ166" s="27"/>
      <c r="BR166" s="27"/>
      <c r="BS166" s="27"/>
      <c r="BT166" s="27"/>
      <c r="BU166" s="27"/>
      <c r="BV166" s="27"/>
      <c r="BW166" s="27"/>
      <c r="BX166" s="27"/>
      <c r="BY166" s="27"/>
      <c r="BZ166" s="27"/>
      <c r="CA166" s="27"/>
      <c r="CB166" s="27"/>
      <c r="CC166" s="27"/>
      <c r="CD166" s="27"/>
      <c r="CE166" s="27"/>
      <c r="CF166" s="27"/>
      <c r="CG166" s="27"/>
      <c r="CH166" s="27"/>
      <c r="CI166" s="27"/>
      <c r="CJ166" s="27"/>
      <c r="CK166" s="27"/>
      <c r="CL166" s="27"/>
      <c r="CM166" s="27"/>
      <c r="CN166" s="27"/>
      <c r="CO166" s="27"/>
      <c r="CP166" s="27"/>
      <c r="CQ166" s="27"/>
      <c r="CR166" s="27"/>
      <c r="CS166" s="27"/>
      <c r="CT166" s="27"/>
    </row>
    <row r="167" spans="1:98" s="32" customFormat="1">
      <c r="A167" s="27"/>
      <c r="B167" s="33" t="s">
        <v>926</v>
      </c>
      <c r="C167" s="30"/>
      <c r="D167" s="30"/>
      <c r="E167" s="30"/>
      <c r="F167" s="30"/>
      <c r="G167" s="30"/>
      <c r="H167" s="36"/>
      <c r="I167" s="30"/>
      <c r="J167" s="30"/>
      <c r="K167" s="30"/>
      <c r="L167" s="30"/>
      <c r="M167" s="30"/>
      <c r="N167" s="30"/>
      <c r="O167" s="27"/>
      <c r="P167" s="27"/>
      <c r="Q167" s="27"/>
      <c r="R167" s="27"/>
      <c r="S167" s="27"/>
      <c r="T167" s="27"/>
      <c r="U167" s="27"/>
      <c r="V167" s="27"/>
      <c r="W167" s="27"/>
      <c r="X167" s="27"/>
      <c r="Y167" s="27"/>
      <c r="Z167" s="27"/>
      <c r="AA167" s="27"/>
      <c r="AB167" s="27"/>
      <c r="AC167" s="27"/>
      <c r="AD167" s="27"/>
      <c r="AE167" s="27"/>
      <c r="AF167" s="27"/>
      <c r="AG167" s="27"/>
      <c r="AH167" s="27"/>
      <c r="AI167" s="27"/>
      <c r="AJ167" s="27"/>
      <c r="AK167" s="27"/>
      <c r="AL167" s="27"/>
      <c r="AM167" s="27"/>
      <c r="AN167" s="27"/>
      <c r="AO167" s="27"/>
      <c r="AP167" s="27"/>
      <c r="AQ167" s="27"/>
      <c r="AR167" s="27"/>
      <c r="AS167" s="27"/>
      <c r="AT167" s="27"/>
      <c r="AU167" s="27"/>
      <c r="AV167" s="27"/>
      <c r="AW167" s="27"/>
      <c r="AX167" s="27"/>
      <c r="AY167" s="27"/>
      <c r="AZ167" s="27"/>
      <c r="BA167" s="27"/>
      <c r="BB167" s="27"/>
      <c r="BC167" s="27"/>
      <c r="BD167" s="27"/>
      <c r="BE167" s="27"/>
      <c r="BF167" s="27"/>
      <c r="BG167" s="27"/>
      <c r="BH167" s="27"/>
      <c r="BI167" s="27"/>
      <c r="BJ167" s="27"/>
      <c r="BK167" s="27"/>
      <c r="BL167" s="27"/>
      <c r="BM167" s="27"/>
      <c r="BN167" s="27"/>
      <c r="BO167" s="27"/>
      <c r="BP167" s="27"/>
      <c r="BQ167" s="27"/>
      <c r="BR167" s="27"/>
      <c r="BS167" s="27"/>
      <c r="BT167" s="27"/>
      <c r="BU167" s="27"/>
      <c r="BV167" s="27"/>
      <c r="BW167" s="27"/>
      <c r="BX167" s="27"/>
      <c r="BY167" s="27"/>
      <c r="BZ167" s="27"/>
      <c r="CA167" s="27"/>
      <c r="CB167" s="27"/>
      <c r="CC167" s="27"/>
      <c r="CD167" s="27"/>
      <c r="CE167" s="27"/>
      <c r="CF167" s="27"/>
      <c r="CG167" s="27"/>
      <c r="CH167" s="27"/>
      <c r="CI167" s="27"/>
      <c r="CJ167" s="27"/>
      <c r="CK167" s="27"/>
      <c r="CL167" s="27"/>
      <c r="CM167" s="27"/>
      <c r="CN167" s="27"/>
      <c r="CO167" s="27"/>
      <c r="CP167" s="27"/>
      <c r="CQ167" s="27"/>
      <c r="CR167" s="27"/>
      <c r="CS167" s="27"/>
      <c r="CT167" s="27"/>
    </row>
    <row r="168" spans="1:98" s="32" customFormat="1">
      <c r="A168" s="27"/>
      <c r="B168" s="33" t="s">
        <v>927</v>
      </c>
      <c r="C168" s="30"/>
      <c r="D168" s="30"/>
      <c r="E168" s="30"/>
      <c r="F168" s="30"/>
      <c r="G168" s="30"/>
      <c r="H168" s="36"/>
      <c r="I168" s="30"/>
      <c r="J168" s="30"/>
      <c r="K168" s="30"/>
      <c r="L168" s="30"/>
      <c r="M168" s="30"/>
      <c r="N168" s="30"/>
      <c r="O168" s="27"/>
      <c r="P168" s="27"/>
      <c r="Q168" s="27"/>
      <c r="R168" s="27"/>
      <c r="S168" s="27"/>
      <c r="T168" s="27"/>
      <c r="U168" s="27"/>
      <c r="V168" s="27"/>
      <c r="W168" s="27"/>
      <c r="X168" s="27"/>
      <c r="Y168" s="27"/>
      <c r="Z168" s="27"/>
      <c r="AA168" s="27"/>
      <c r="AB168" s="27"/>
      <c r="AC168" s="27"/>
      <c r="AD168" s="27"/>
      <c r="AE168" s="27"/>
      <c r="AF168" s="27"/>
      <c r="AG168" s="27"/>
      <c r="AH168" s="27"/>
      <c r="AI168" s="27"/>
      <c r="AJ168" s="27"/>
      <c r="AK168" s="27"/>
      <c r="AL168" s="27"/>
      <c r="AM168" s="27"/>
      <c r="AN168" s="27"/>
      <c r="AO168" s="27"/>
      <c r="AP168" s="27"/>
      <c r="AQ168" s="27"/>
      <c r="AR168" s="27"/>
      <c r="AS168" s="27"/>
      <c r="AT168" s="27"/>
      <c r="AU168" s="27"/>
      <c r="AV168" s="27"/>
      <c r="AW168" s="27"/>
      <c r="AX168" s="27"/>
      <c r="AY168" s="27"/>
      <c r="AZ168" s="27"/>
      <c r="BA168" s="27"/>
      <c r="BB168" s="27"/>
      <c r="BC168" s="27"/>
      <c r="BD168" s="27"/>
      <c r="BE168" s="27"/>
      <c r="BF168" s="27"/>
      <c r="BG168" s="27"/>
      <c r="BH168" s="27"/>
      <c r="BI168" s="27"/>
      <c r="BJ168" s="27"/>
      <c r="BK168" s="27"/>
      <c r="BL168" s="27"/>
      <c r="BM168" s="27"/>
      <c r="BN168" s="27"/>
      <c r="BO168" s="27"/>
      <c r="BP168" s="27"/>
      <c r="BQ168" s="27"/>
      <c r="BR168" s="27"/>
      <c r="BS168" s="27"/>
      <c r="BT168" s="27"/>
      <c r="BU168" s="27"/>
      <c r="BV168" s="27"/>
      <c r="BW168" s="27"/>
      <c r="BX168" s="27"/>
      <c r="BY168" s="27"/>
      <c r="BZ168" s="27"/>
      <c r="CA168" s="27"/>
      <c r="CB168" s="27"/>
      <c r="CC168" s="27"/>
      <c r="CD168" s="27"/>
      <c r="CE168" s="27"/>
      <c r="CF168" s="27"/>
      <c r="CG168" s="27"/>
      <c r="CH168" s="27"/>
      <c r="CI168" s="27"/>
      <c r="CJ168" s="27"/>
      <c r="CK168" s="27"/>
      <c r="CL168" s="27"/>
      <c r="CM168" s="27"/>
      <c r="CN168" s="27"/>
      <c r="CO168" s="27"/>
      <c r="CP168" s="27"/>
      <c r="CQ168" s="27"/>
      <c r="CR168" s="27"/>
      <c r="CS168" s="27"/>
      <c r="CT168" s="27"/>
    </row>
    <row r="169" spans="1:98" s="32" customFormat="1">
      <c r="A169" s="27"/>
      <c r="B169" s="38" t="s">
        <v>928</v>
      </c>
      <c r="C169" s="30"/>
      <c r="D169" s="30"/>
      <c r="E169" s="30"/>
      <c r="F169" s="30"/>
      <c r="G169" s="30"/>
      <c r="H169" s="36"/>
      <c r="I169" s="30"/>
      <c r="J169" s="30"/>
      <c r="K169" s="30"/>
      <c r="L169" s="30"/>
      <c r="M169" s="30"/>
      <c r="N169" s="30"/>
      <c r="O169" s="27"/>
      <c r="P169" s="27"/>
      <c r="Q169" s="27"/>
      <c r="R169" s="27"/>
      <c r="S169" s="27"/>
      <c r="T169" s="27"/>
      <c r="U169" s="27"/>
      <c r="V169" s="27"/>
      <c r="W169" s="27"/>
      <c r="X169" s="27"/>
      <c r="Y169" s="27"/>
      <c r="Z169" s="27"/>
      <c r="AA169" s="27"/>
      <c r="AB169" s="27"/>
      <c r="AC169" s="27"/>
      <c r="AD169" s="27"/>
      <c r="AE169" s="27"/>
      <c r="AF169" s="27"/>
      <c r="AG169" s="27"/>
      <c r="AH169" s="27"/>
      <c r="AI169" s="27"/>
      <c r="AJ169" s="27"/>
      <c r="AK169" s="27"/>
      <c r="AL169" s="27"/>
      <c r="AM169" s="27"/>
      <c r="AN169" s="27"/>
      <c r="AO169" s="27"/>
      <c r="AP169" s="27"/>
      <c r="AQ169" s="27"/>
      <c r="AR169" s="27"/>
      <c r="AS169" s="27"/>
      <c r="AT169" s="27"/>
      <c r="AU169" s="27"/>
      <c r="AV169" s="27"/>
      <c r="AW169" s="27"/>
      <c r="AX169" s="27"/>
      <c r="AY169" s="27"/>
      <c r="AZ169" s="27"/>
      <c r="BA169" s="27"/>
      <c r="BB169" s="27"/>
      <c r="BC169" s="27"/>
      <c r="BD169" s="27"/>
      <c r="BE169" s="27"/>
      <c r="BF169" s="27"/>
      <c r="BG169" s="27"/>
      <c r="BH169" s="27"/>
      <c r="BI169" s="27"/>
      <c r="BJ169" s="27"/>
      <c r="BK169" s="27"/>
      <c r="BL169" s="27"/>
      <c r="BM169" s="27"/>
      <c r="BN169" s="27"/>
      <c r="BO169" s="27"/>
      <c r="BP169" s="27"/>
      <c r="BQ169" s="27"/>
      <c r="BR169" s="27"/>
      <c r="BS169" s="27"/>
      <c r="BT169" s="27"/>
      <c r="BU169" s="27"/>
      <c r="BV169" s="27"/>
      <c r="BW169" s="27"/>
      <c r="BX169" s="27"/>
      <c r="BY169" s="27"/>
      <c r="BZ169" s="27"/>
      <c r="CA169" s="27"/>
      <c r="CB169" s="27"/>
      <c r="CC169" s="27"/>
      <c r="CD169" s="27"/>
      <c r="CE169" s="27"/>
      <c r="CF169" s="27"/>
      <c r="CG169" s="27"/>
      <c r="CH169" s="27"/>
      <c r="CI169" s="27"/>
      <c r="CJ169" s="27"/>
      <c r="CK169" s="27"/>
      <c r="CL169" s="27"/>
      <c r="CM169" s="27"/>
      <c r="CN169" s="27"/>
      <c r="CO169" s="27"/>
      <c r="CP169" s="27"/>
      <c r="CQ169" s="27"/>
      <c r="CR169" s="27"/>
      <c r="CS169" s="27"/>
      <c r="CT169" s="27"/>
    </row>
    <row r="170" spans="1:98" s="32" customFormat="1">
      <c r="A170" s="27"/>
      <c r="B170" s="33" t="s">
        <v>929</v>
      </c>
      <c r="C170" s="30"/>
      <c r="D170" s="30"/>
      <c r="E170" s="30"/>
      <c r="F170" s="30"/>
      <c r="G170" s="30"/>
      <c r="H170" s="36"/>
      <c r="I170" s="30"/>
      <c r="J170" s="30"/>
      <c r="K170" s="30"/>
      <c r="L170" s="30"/>
      <c r="M170" s="30"/>
      <c r="N170" s="30"/>
      <c r="O170" s="27"/>
      <c r="P170" s="27"/>
      <c r="Q170" s="27"/>
      <c r="R170" s="27"/>
      <c r="S170" s="27"/>
      <c r="T170" s="27"/>
      <c r="U170" s="27"/>
      <c r="V170" s="27"/>
      <c r="W170" s="27"/>
      <c r="X170" s="27"/>
      <c r="Y170" s="27"/>
      <c r="Z170" s="27"/>
      <c r="AA170" s="27"/>
      <c r="AB170" s="27"/>
      <c r="AC170" s="27"/>
      <c r="AD170" s="27"/>
      <c r="AE170" s="27"/>
      <c r="AF170" s="27"/>
      <c r="AG170" s="27"/>
      <c r="AH170" s="27"/>
      <c r="AI170" s="27"/>
      <c r="AJ170" s="27"/>
      <c r="AK170" s="27"/>
      <c r="AL170" s="27"/>
      <c r="AM170" s="27"/>
      <c r="AN170" s="27"/>
      <c r="AO170" s="27"/>
      <c r="AP170" s="27"/>
      <c r="AQ170" s="27"/>
      <c r="AR170" s="27"/>
      <c r="AS170" s="27"/>
      <c r="AT170" s="27"/>
      <c r="AU170" s="27"/>
      <c r="AV170" s="27"/>
      <c r="AW170" s="27"/>
      <c r="AX170" s="27"/>
      <c r="AY170" s="27"/>
      <c r="AZ170" s="27"/>
      <c r="BA170" s="27"/>
      <c r="BB170" s="27"/>
      <c r="BC170" s="27"/>
      <c r="BD170" s="27"/>
      <c r="BE170" s="27"/>
      <c r="BF170" s="27"/>
      <c r="BG170" s="27"/>
      <c r="BH170" s="27"/>
      <c r="BI170" s="27"/>
      <c r="BJ170" s="27"/>
      <c r="BK170" s="27"/>
      <c r="BL170" s="27"/>
      <c r="BM170" s="27"/>
      <c r="BN170" s="27"/>
      <c r="BO170" s="27"/>
      <c r="BP170" s="27"/>
      <c r="BQ170" s="27"/>
      <c r="BR170" s="27"/>
      <c r="BS170" s="27"/>
      <c r="BT170" s="27"/>
      <c r="BU170" s="27"/>
      <c r="BV170" s="27"/>
      <c r="BW170" s="27"/>
      <c r="BX170" s="27"/>
      <c r="BY170" s="27"/>
      <c r="BZ170" s="27"/>
      <c r="CA170" s="27"/>
      <c r="CB170" s="27"/>
      <c r="CC170" s="27"/>
      <c r="CD170" s="27"/>
      <c r="CE170" s="27"/>
      <c r="CF170" s="27"/>
      <c r="CG170" s="27"/>
      <c r="CH170" s="27"/>
      <c r="CI170" s="27"/>
      <c r="CJ170" s="27"/>
      <c r="CK170" s="27"/>
      <c r="CL170" s="27"/>
      <c r="CM170" s="27"/>
      <c r="CN170" s="27"/>
      <c r="CO170" s="27"/>
      <c r="CP170" s="27"/>
      <c r="CQ170" s="27"/>
      <c r="CR170" s="27"/>
      <c r="CS170" s="27"/>
      <c r="CT170" s="27"/>
    </row>
    <row r="171" spans="1:98" s="32" customFormat="1" ht="12.75" customHeight="1">
      <c r="A171" s="27"/>
      <c r="B171" s="33" t="s">
        <v>930</v>
      </c>
      <c r="C171" s="30"/>
      <c r="D171" s="30"/>
      <c r="E171" s="30"/>
      <c r="F171" s="30"/>
      <c r="G171" s="30"/>
      <c r="H171" s="36"/>
      <c r="I171" s="30"/>
      <c r="J171" s="30"/>
      <c r="K171" s="30"/>
      <c r="L171" s="30"/>
      <c r="M171" s="30"/>
      <c r="N171" s="30"/>
      <c r="O171" s="27"/>
      <c r="P171" s="27"/>
      <c r="Q171" s="27"/>
      <c r="R171" s="27"/>
      <c r="S171" s="27"/>
      <c r="T171" s="27"/>
      <c r="U171" s="27"/>
      <c r="V171" s="27"/>
      <c r="W171" s="27"/>
      <c r="X171" s="27"/>
      <c r="Y171" s="27"/>
      <c r="Z171" s="27"/>
      <c r="AA171" s="27"/>
      <c r="AB171" s="27"/>
      <c r="AC171" s="27"/>
      <c r="AD171" s="27"/>
      <c r="AE171" s="27"/>
      <c r="AF171" s="27"/>
      <c r="AG171" s="27"/>
      <c r="AH171" s="27"/>
      <c r="AI171" s="27"/>
      <c r="AJ171" s="27"/>
      <c r="AK171" s="27"/>
      <c r="AL171" s="27"/>
      <c r="AM171" s="27"/>
      <c r="AN171" s="27"/>
      <c r="AO171" s="27"/>
      <c r="AP171" s="27"/>
      <c r="AQ171" s="27"/>
      <c r="AR171" s="27"/>
      <c r="AS171" s="27"/>
      <c r="AT171" s="27"/>
      <c r="AU171" s="27"/>
      <c r="AV171" s="27"/>
      <c r="AW171" s="27"/>
      <c r="AX171" s="27"/>
      <c r="AY171" s="27"/>
      <c r="AZ171" s="27"/>
      <c r="BA171" s="27"/>
      <c r="BB171" s="27"/>
      <c r="BC171" s="27"/>
      <c r="BD171" s="27"/>
      <c r="BE171" s="27"/>
      <c r="BF171" s="27"/>
      <c r="BG171" s="27"/>
      <c r="BH171" s="27"/>
      <c r="BI171" s="27"/>
      <c r="BJ171" s="27"/>
      <c r="BK171" s="27"/>
      <c r="BL171" s="27"/>
      <c r="BM171" s="27"/>
      <c r="BN171" s="27"/>
      <c r="BO171" s="27"/>
      <c r="BP171" s="27"/>
      <c r="BQ171" s="27"/>
      <c r="BR171" s="27"/>
      <c r="BS171" s="27"/>
      <c r="BT171" s="27"/>
      <c r="BU171" s="27"/>
      <c r="BV171" s="27"/>
      <c r="BW171" s="27"/>
      <c r="BX171" s="27"/>
      <c r="BY171" s="27"/>
      <c r="BZ171" s="27"/>
      <c r="CA171" s="27"/>
      <c r="CB171" s="27"/>
      <c r="CC171" s="27"/>
      <c r="CD171" s="27"/>
      <c r="CE171" s="27"/>
      <c r="CF171" s="27"/>
      <c r="CG171" s="27"/>
      <c r="CH171" s="27"/>
      <c r="CI171" s="27"/>
      <c r="CJ171" s="27"/>
      <c r="CK171" s="27"/>
      <c r="CL171" s="27"/>
      <c r="CM171" s="27"/>
      <c r="CN171" s="27"/>
      <c r="CO171" s="27"/>
      <c r="CP171" s="27"/>
      <c r="CQ171" s="27"/>
      <c r="CR171" s="27"/>
      <c r="CS171" s="27"/>
      <c r="CT171" s="27"/>
    </row>
    <row r="172" spans="1:98" s="32" customFormat="1" ht="12.75" customHeight="1">
      <c r="A172" s="27"/>
      <c r="B172" s="33" t="s">
        <v>931</v>
      </c>
      <c r="C172" s="30"/>
      <c r="D172" s="30"/>
      <c r="E172" s="30"/>
      <c r="F172" s="30"/>
      <c r="G172" s="30"/>
      <c r="H172" s="36"/>
      <c r="I172" s="30"/>
      <c r="J172" s="30"/>
      <c r="K172" s="30"/>
      <c r="L172" s="30"/>
      <c r="M172" s="30"/>
      <c r="N172" s="30"/>
      <c r="O172" s="27"/>
      <c r="P172" s="27"/>
      <c r="Q172" s="27"/>
      <c r="R172" s="27"/>
      <c r="S172" s="27"/>
      <c r="T172" s="27"/>
      <c r="U172" s="27"/>
      <c r="V172" s="27"/>
      <c r="W172" s="27"/>
      <c r="X172" s="27"/>
      <c r="Y172" s="27"/>
      <c r="Z172" s="27"/>
      <c r="AA172" s="27"/>
      <c r="AB172" s="27"/>
      <c r="AC172" s="27"/>
      <c r="AD172" s="27"/>
      <c r="AE172" s="27"/>
      <c r="AF172" s="27"/>
      <c r="AG172" s="27"/>
      <c r="AH172" s="27"/>
      <c r="AI172" s="27"/>
      <c r="AJ172" s="27"/>
      <c r="AK172" s="27"/>
      <c r="AL172" s="27"/>
      <c r="AM172" s="27"/>
      <c r="AN172" s="27"/>
      <c r="AO172" s="27"/>
      <c r="AP172" s="27"/>
      <c r="AQ172" s="27"/>
      <c r="AR172" s="27"/>
      <c r="AS172" s="27"/>
      <c r="AT172" s="27"/>
      <c r="AU172" s="27"/>
      <c r="AV172" s="27"/>
      <c r="AW172" s="27"/>
      <c r="AX172" s="27"/>
      <c r="AY172" s="27"/>
      <c r="AZ172" s="27"/>
      <c r="BA172" s="27"/>
      <c r="BB172" s="27"/>
      <c r="BC172" s="27"/>
      <c r="BD172" s="27"/>
      <c r="BE172" s="27"/>
      <c r="BF172" s="27"/>
      <c r="BG172" s="27"/>
      <c r="BH172" s="27"/>
      <c r="BI172" s="27"/>
      <c r="BJ172" s="27"/>
      <c r="BK172" s="27"/>
      <c r="BL172" s="27"/>
      <c r="BM172" s="27"/>
      <c r="BN172" s="27"/>
      <c r="BO172" s="27"/>
      <c r="BP172" s="27"/>
      <c r="BQ172" s="27"/>
      <c r="BR172" s="27"/>
      <c r="BS172" s="27"/>
      <c r="BT172" s="27"/>
      <c r="BU172" s="27"/>
      <c r="BV172" s="27"/>
      <c r="BW172" s="27"/>
      <c r="BX172" s="27"/>
      <c r="BY172" s="27"/>
      <c r="BZ172" s="27"/>
      <c r="CA172" s="27"/>
      <c r="CB172" s="27"/>
      <c r="CC172" s="27"/>
      <c r="CD172" s="27"/>
      <c r="CE172" s="27"/>
      <c r="CF172" s="27"/>
      <c r="CG172" s="27"/>
      <c r="CH172" s="27"/>
      <c r="CI172" s="27"/>
      <c r="CJ172" s="27"/>
      <c r="CK172" s="27"/>
      <c r="CL172" s="27"/>
      <c r="CM172" s="27"/>
      <c r="CN172" s="27"/>
      <c r="CO172" s="27"/>
      <c r="CP172" s="27"/>
      <c r="CQ172" s="27"/>
      <c r="CR172" s="27"/>
      <c r="CS172" s="27"/>
      <c r="CT172" s="27"/>
    </row>
    <row r="173" spans="1:98" s="32" customFormat="1">
      <c r="A173" s="27"/>
      <c r="B173" s="38" t="s">
        <v>932</v>
      </c>
      <c r="C173" s="30"/>
      <c r="D173" s="30"/>
      <c r="E173" s="30"/>
      <c r="F173" s="30"/>
      <c r="G173" s="30"/>
      <c r="H173" s="36"/>
      <c r="I173" s="30"/>
      <c r="J173" s="30"/>
      <c r="K173" s="30"/>
      <c r="L173" s="30"/>
      <c r="M173" s="30"/>
      <c r="N173" s="30"/>
      <c r="O173" s="27"/>
      <c r="P173" s="27"/>
      <c r="Q173" s="27"/>
      <c r="R173" s="27"/>
      <c r="S173" s="27"/>
      <c r="T173" s="27"/>
      <c r="U173" s="27"/>
      <c r="V173" s="27"/>
      <c r="W173" s="27"/>
      <c r="X173" s="27"/>
      <c r="Y173" s="27"/>
      <c r="Z173" s="27"/>
      <c r="AA173" s="27"/>
      <c r="AB173" s="27"/>
      <c r="AC173" s="27"/>
      <c r="AD173" s="27"/>
      <c r="AE173" s="27"/>
      <c r="AF173" s="27"/>
      <c r="AG173" s="27"/>
      <c r="AH173" s="27"/>
      <c r="AI173" s="27"/>
      <c r="AJ173" s="27"/>
      <c r="AK173" s="27"/>
      <c r="AL173" s="27"/>
      <c r="AM173" s="27"/>
      <c r="AN173" s="27"/>
      <c r="AO173" s="27"/>
      <c r="AP173" s="27"/>
      <c r="AQ173" s="27"/>
      <c r="AR173" s="27"/>
      <c r="AS173" s="27"/>
      <c r="AT173" s="27"/>
      <c r="AU173" s="27"/>
      <c r="AV173" s="27"/>
      <c r="AW173" s="27"/>
      <c r="AX173" s="27"/>
      <c r="AY173" s="27"/>
      <c r="AZ173" s="27"/>
      <c r="BA173" s="27"/>
      <c r="BB173" s="27"/>
      <c r="BC173" s="27"/>
      <c r="BD173" s="27"/>
      <c r="BE173" s="27"/>
      <c r="BF173" s="27"/>
      <c r="BG173" s="27"/>
      <c r="BH173" s="27"/>
      <c r="BI173" s="27"/>
      <c r="BJ173" s="27"/>
      <c r="BK173" s="27"/>
      <c r="BL173" s="27"/>
      <c r="BM173" s="27"/>
      <c r="BN173" s="27"/>
      <c r="BO173" s="27"/>
      <c r="BP173" s="27"/>
      <c r="BQ173" s="27"/>
      <c r="BR173" s="27"/>
      <c r="BS173" s="27"/>
      <c r="BT173" s="27"/>
      <c r="BU173" s="27"/>
      <c r="BV173" s="27"/>
      <c r="BW173" s="27"/>
      <c r="BX173" s="27"/>
      <c r="BY173" s="27"/>
      <c r="BZ173" s="27"/>
      <c r="CA173" s="27"/>
      <c r="CB173" s="27"/>
      <c r="CC173" s="27"/>
      <c r="CD173" s="27"/>
      <c r="CE173" s="27"/>
      <c r="CF173" s="27"/>
      <c r="CG173" s="27"/>
      <c r="CH173" s="27"/>
      <c r="CI173" s="27"/>
      <c r="CJ173" s="27"/>
      <c r="CK173" s="27"/>
      <c r="CL173" s="27"/>
      <c r="CM173" s="27"/>
      <c r="CN173" s="27"/>
      <c r="CO173" s="27"/>
      <c r="CP173" s="27"/>
      <c r="CQ173" s="27"/>
      <c r="CR173" s="27"/>
      <c r="CS173" s="27"/>
      <c r="CT173" s="27"/>
    </row>
    <row r="174" spans="1:98" s="32" customFormat="1" ht="12.75" customHeight="1">
      <c r="A174" s="27"/>
      <c r="B174" s="33" t="s">
        <v>933</v>
      </c>
      <c r="C174" s="30"/>
      <c r="D174" s="30"/>
      <c r="E174" s="30"/>
      <c r="F174" s="30"/>
      <c r="G174" s="30"/>
      <c r="H174" s="36"/>
      <c r="I174" s="30"/>
      <c r="J174" s="30"/>
      <c r="K174" s="30"/>
      <c r="L174" s="30"/>
      <c r="M174" s="30"/>
      <c r="N174" s="30"/>
      <c r="O174" s="27"/>
      <c r="P174" s="27"/>
      <c r="Q174" s="27"/>
      <c r="R174" s="27"/>
      <c r="S174" s="27"/>
      <c r="T174" s="27"/>
      <c r="U174" s="27"/>
      <c r="V174" s="27"/>
      <c r="W174" s="27"/>
      <c r="X174" s="27"/>
      <c r="Y174" s="27"/>
      <c r="Z174" s="27"/>
      <c r="AA174" s="27"/>
      <c r="AB174" s="27"/>
      <c r="AC174" s="27"/>
      <c r="AD174" s="27"/>
      <c r="AE174" s="27"/>
      <c r="AF174" s="27"/>
      <c r="AG174" s="27"/>
      <c r="AH174" s="27"/>
      <c r="AI174" s="27"/>
      <c r="AJ174" s="27"/>
      <c r="AK174" s="27"/>
      <c r="AL174" s="27"/>
      <c r="AM174" s="27"/>
      <c r="AN174" s="27"/>
      <c r="AO174" s="27"/>
      <c r="AP174" s="27"/>
      <c r="AQ174" s="27"/>
      <c r="AR174" s="27"/>
      <c r="AS174" s="27"/>
      <c r="AT174" s="27"/>
      <c r="AU174" s="27"/>
      <c r="AV174" s="27"/>
      <c r="AW174" s="27"/>
      <c r="AX174" s="27"/>
      <c r="AY174" s="27"/>
      <c r="AZ174" s="27"/>
      <c r="BA174" s="27"/>
      <c r="BB174" s="27"/>
      <c r="BC174" s="27"/>
      <c r="BD174" s="27"/>
      <c r="BE174" s="27"/>
      <c r="BF174" s="27"/>
      <c r="BG174" s="27"/>
      <c r="BH174" s="27"/>
      <c r="BI174" s="27"/>
      <c r="BJ174" s="27"/>
      <c r="BK174" s="27"/>
      <c r="BL174" s="27"/>
      <c r="BM174" s="27"/>
      <c r="BN174" s="27"/>
      <c r="BO174" s="27"/>
      <c r="BP174" s="27"/>
      <c r="BQ174" s="27"/>
      <c r="BR174" s="27"/>
      <c r="BS174" s="27"/>
      <c r="BT174" s="27"/>
      <c r="BU174" s="27"/>
      <c r="BV174" s="27"/>
      <c r="BW174" s="27"/>
      <c r="BX174" s="27"/>
      <c r="BY174" s="27"/>
      <c r="BZ174" s="27"/>
      <c r="CA174" s="27"/>
      <c r="CB174" s="27"/>
      <c r="CC174" s="27"/>
      <c r="CD174" s="27"/>
      <c r="CE174" s="27"/>
      <c r="CF174" s="27"/>
      <c r="CG174" s="27"/>
      <c r="CH174" s="27"/>
      <c r="CI174" s="27"/>
      <c r="CJ174" s="27"/>
      <c r="CK174" s="27"/>
      <c r="CL174" s="27"/>
      <c r="CM174" s="27"/>
      <c r="CN174" s="27"/>
      <c r="CO174" s="27"/>
      <c r="CP174" s="27"/>
      <c r="CQ174" s="27"/>
      <c r="CR174" s="27"/>
      <c r="CS174" s="27"/>
      <c r="CT174" s="27"/>
    </row>
    <row r="175" spans="1:98" s="32" customFormat="1">
      <c r="A175" s="27"/>
      <c r="B175" s="33" t="s">
        <v>934</v>
      </c>
      <c r="C175" s="30"/>
      <c r="D175" s="30"/>
      <c r="E175" s="30"/>
      <c r="F175" s="30"/>
      <c r="G175" s="30"/>
      <c r="H175" s="36"/>
      <c r="I175" s="30"/>
      <c r="J175" s="30"/>
      <c r="K175" s="30"/>
      <c r="L175" s="30"/>
      <c r="M175" s="30"/>
      <c r="N175" s="30"/>
      <c r="O175" s="27"/>
      <c r="P175" s="27"/>
      <c r="Q175" s="27"/>
      <c r="R175" s="27"/>
      <c r="S175" s="27"/>
      <c r="T175" s="27"/>
      <c r="U175" s="27"/>
      <c r="V175" s="27"/>
      <c r="W175" s="27"/>
      <c r="X175" s="27"/>
      <c r="Y175" s="27"/>
      <c r="Z175" s="27"/>
      <c r="AA175" s="27"/>
      <c r="AB175" s="27"/>
      <c r="AC175" s="27"/>
      <c r="AD175" s="27"/>
      <c r="AE175" s="27"/>
      <c r="AF175" s="27"/>
      <c r="AG175" s="27"/>
      <c r="AH175" s="27"/>
      <c r="AI175" s="27"/>
      <c r="AJ175" s="27"/>
      <c r="AK175" s="27"/>
      <c r="AL175" s="27"/>
      <c r="AM175" s="27"/>
      <c r="AN175" s="27"/>
      <c r="AO175" s="27"/>
      <c r="AP175" s="27"/>
      <c r="AQ175" s="27"/>
      <c r="AR175" s="27"/>
      <c r="AS175" s="27"/>
      <c r="AT175" s="27"/>
      <c r="AU175" s="27"/>
      <c r="AV175" s="27"/>
      <c r="AW175" s="27"/>
      <c r="AX175" s="27"/>
      <c r="AY175" s="27"/>
      <c r="AZ175" s="27"/>
      <c r="BA175" s="27"/>
      <c r="BB175" s="27"/>
      <c r="BC175" s="27"/>
      <c r="BD175" s="27"/>
      <c r="BE175" s="27"/>
      <c r="BF175" s="27"/>
      <c r="BG175" s="27"/>
      <c r="BH175" s="27"/>
      <c r="BI175" s="27"/>
      <c r="BJ175" s="27"/>
      <c r="BK175" s="27"/>
      <c r="BL175" s="27"/>
      <c r="BM175" s="27"/>
      <c r="BN175" s="27"/>
      <c r="BO175" s="27"/>
      <c r="BP175" s="27"/>
      <c r="BQ175" s="27"/>
      <c r="BR175" s="27"/>
      <c r="BS175" s="27"/>
      <c r="BT175" s="27"/>
      <c r="BU175" s="27"/>
      <c r="BV175" s="27"/>
      <c r="BW175" s="27"/>
      <c r="BX175" s="27"/>
      <c r="BY175" s="27"/>
      <c r="BZ175" s="27"/>
      <c r="CA175" s="27"/>
      <c r="CB175" s="27"/>
      <c r="CC175" s="27"/>
      <c r="CD175" s="27"/>
      <c r="CE175" s="27"/>
      <c r="CF175" s="27"/>
      <c r="CG175" s="27"/>
      <c r="CH175" s="27"/>
      <c r="CI175" s="27"/>
      <c r="CJ175" s="27"/>
      <c r="CK175" s="27"/>
      <c r="CL175" s="27"/>
      <c r="CM175" s="27"/>
      <c r="CN175" s="27"/>
      <c r="CO175" s="27"/>
      <c r="CP175" s="27"/>
      <c r="CQ175" s="27"/>
      <c r="CR175" s="27"/>
      <c r="CS175" s="27"/>
      <c r="CT175" s="27"/>
    </row>
    <row r="176" spans="1:98" s="32" customFormat="1">
      <c r="A176" s="27"/>
      <c r="B176" s="33" t="s">
        <v>935</v>
      </c>
      <c r="C176" s="30"/>
      <c r="D176" s="30"/>
      <c r="E176" s="30"/>
      <c r="F176" s="30"/>
      <c r="G176" s="30"/>
      <c r="H176" s="36"/>
      <c r="I176" s="30"/>
      <c r="J176" s="30"/>
      <c r="K176" s="30"/>
      <c r="L176" s="30"/>
      <c r="M176" s="30"/>
      <c r="N176" s="30"/>
      <c r="O176" s="27"/>
      <c r="P176" s="27"/>
      <c r="Q176" s="27"/>
      <c r="R176" s="27"/>
      <c r="S176" s="27"/>
      <c r="T176" s="27"/>
      <c r="U176" s="27"/>
      <c r="V176" s="27"/>
      <c r="W176" s="27"/>
      <c r="X176" s="27"/>
      <c r="Y176" s="27"/>
      <c r="Z176" s="27"/>
      <c r="AA176" s="27"/>
      <c r="AB176" s="27"/>
      <c r="AC176" s="27"/>
      <c r="AD176" s="27"/>
      <c r="AE176" s="27"/>
      <c r="AF176" s="27"/>
      <c r="AG176" s="27"/>
      <c r="AH176" s="27"/>
      <c r="AI176" s="27"/>
      <c r="AJ176" s="27"/>
      <c r="AK176" s="27"/>
      <c r="AL176" s="27"/>
      <c r="AM176" s="27"/>
      <c r="AN176" s="27"/>
      <c r="AO176" s="27"/>
      <c r="AP176" s="27"/>
      <c r="AQ176" s="27"/>
      <c r="AR176" s="27"/>
      <c r="AS176" s="27"/>
      <c r="AT176" s="27"/>
      <c r="AU176" s="27"/>
      <c r="AV176" s="27"/>
      <c r="AW176" s="27"/>
      <c r="AX176" s="27"/>
      <c r="AY176" s="27"/>
      <c r="AZ176" s="27"/>
      <c r="BA176" s="27"/>
      <c r="BB176" s="27"/>
      <c r="BC176" s="27"/>
      <c r="BD176" s="27"/>
      <c r="BE176" s="27"/>
      <c r="BF176" s="27"/>
      <c r="BG176" s="27"/>
      <c r="BH176" s="27"/>
      <c r="BI176" s="27"/>
      <c r="BJ176" s="27"/>
      <c r="BK176" s="27"/>
      <c r="BL176" s="27"/>
      <c r="BM176" s="27"/>
      <c r="BN176" s="27"/>
      <c r="BO176" s="27"/>
      <c r="BP176" s="27"/>
      <c r="BQ176" s="27"/>
      <c r="BR176" s="27"/>
      <c r="BS176" s="27"/>
      <c r="BT176" s="27"/>
      <c r="BU176" s="27"/>
      <c r="BV176" s="27"/>
      <c r="BW176" s="27"/>
      <c r="BX176" s="27"/>
      <c r="BY176" s="27"/>
      <c r="BZ176" s="27"/>
      <c r="CA176" s="27"/>
      <c r="CB176" s="27"/>
      <c r="CC176" s="27"/>
      <c r="CD176" s="27"/>
      <c r="CE176" s="27"/>
      <c r="CF176" s="27"/>
      <c r="CG176" s="27"/>
      <c r="CH176" s="27"/>
      <c r="CI176" s="27"/>
      <c r="CJ176" s="27"/>
      <c r="CK176" s="27"/>
      <c r="CL176" s="27"/>
      <c r="CM176" s="27"/>
      <c r="CN176" s="27"/>
      <c r="CO176" s="27"/>
      <c r="CP176" s="27"/>
      <c r="CQ176" s="27"/>
      <c r="CR176" s="27"/>
      <c r="CS176" s="27"/>
      <c r="CT176" s="27"/>
    </row>
    <row r="177" spans="1:98" s="32" customFormat="1">
      <c r="A177" s="27"/>
      <c r="B177" s="38" t="s">
        <v>936</v>
      </c>
      <c r="C177" s="30"/>
      <c r="D177" s="30"/>
      <c r="E177" s="30"/>
      <c r="F177" s="30"/>
      <c r="G177" s="30"/>
      <c r="H177" s="36"/>
      <c r="I177" s="30"/>
      <c r="J177" s="30"/>
      <c r="K177" s="30"/>
      <c r="L177" s="30"/>
      <c r="M177" s="30"/>
      <c r="N177" s="30"/>
      <c r="O177" s="27"/>
      <c r="P177" s="27"/>
      <c r="Q177" s="27"/>
      <c r="R177" s="27"/>
      <c r="S177" s="27"/>
      <c r="T177" s="27"/>
      <c r="U177" s="27"/>
      <c r="V177" s="27"/>
      <c r="W177" s="27"/>
      <c r="X177" s="27"/>
      <c r="Y177" s="27"/>
      <c r="Z177" s="27"/>
      <c r="AA177" s="27"/>
      <c r="AB177" s="27"/>
      <c r="AC177" s="27"/>
      <c r="AD177" s="27"/>
      <c r="AE177" s="27"/>
      <c r="AF177" s="27"/>
      <c r="AG177" s="27"/>
      <c r="AH177" s="27"/>
      <c r="AI177" s="27"/>
      <c r="AJ177" s="27"/>
      <c r="AK177" s="27"/>
      <c r="AL177" s="27"/>
      <c r="AM177" s="27"/>
      <c r="AN177" s="27"/>
      <c r="AO177" s="27"/>
      <c r="AP177" s="27"/>
      <c r="AQ177" s="27"/>
      <c r="AR177" s="27"/>
      <c r="AS177" s="27"/>
      <c r="AT177" s="27"/>
      <c r="AU177" s="27"/>
      <c r="AV177" s="27"/>
      <c r="AW177" s="27"/>
      <c r="AX177" s="27"/>
      <c r="AY177" s="27"/>
      <c r="AZ177" s="27"/>
      <c r="BA177" s="27"/>
      <c r="BB177" s="27"/>
      <c r="BC177" s="27"/>
      <c r="BD177" s="27"/>
      <c r="BE177" s="27"/>
      <c r="BF177" s="27"/>
      <c r="BG177" s="27"/>
      <c r="BH177" s="27"/>
      <c r="BI177" s="27"/>
      <c r="BJ177" s="27"/>
      <c r="BK177" s="27"/>
      <c r="BL177" s="27"/>
      <c r="BM177" s="27"/>
      <c r="BN177" s="27"/>
      <c r="BO177" s="27"/>
      <c r="BP177" s="27"/>
      <c r="BQ177" s="27"/>
      <c r="BR177" s="27"/>
      <c r="BS177" s="27"/>
      <c r="BT177" s="27"/>
      <c r="BU177" s="27"/>
      <c r="BV177" s="27"/>
      <c r="BW177" s="27"/>
      <c r="BX177" s="27"/>
      <c r="BY177" s="27"/>
      <c r="BZ177" s="27"/>
      <c r="CA177" s="27"/>
      <c r="CB177" s="27"/>
      <c r="CC177" s="27"/>
      <c r="CD177" s="27"/>
      <c r="CE177" s="27"/>
      <c r="CF177" s="27"/>
      <c r="CG177" s="27"/>
      <c r="CH177" s="27"/>
      <c r="CI177" s="27"/>
      <c r="CJ177" s="27"/>
      <c r="CK177" s="27"/>
      <c r="CL177" s="27"/>
      <c r="CM177" s="27"/>
      <c r="CN177" s="27"/>
      <c r="CO177" s="27"/>
      <c r="CP177" s="27"/>
      <c r="CQ177" s="27"/>
      <c r="CR177" s="27"/>
      <c r="CS177" s="27"/>
      <c r="CT177" s="27"/>
    </row>
    <row r="178" spans="1:98" s="32" customFormat="1">
      <c r="A178" s="27"/>
      <c r="B178" s="33" t="s">
        <v>937</v>
      </c>
      <c r="C178" s="30"/>
      <c r="D178" s="30"/>
      <c r="E178" s="30"/>
      <c r="F178" s="30"/>
      <c r="G178" s="30"/>
      <c r="H178" s="36"/>
      <c r="I178" s="30"/>
      <c r="J178" s="30"/>
      <c r="K178" s="30"/>
      <c r="L178" s="30"/>
      <c r="M178" s="30"/>
      <c r="N178" s="30"/>
      <c r="O178" s="27"/>
      <c r="P178" s="27"/>
      <c r="Q178" s="27"/>
      <c r="R178" s="27"/>
      <c r="S178" s="27"/>
      <c r="T178" s="27"/>
      <c r="U178" s="27"/>
      <c r="V178" s="27"/>
      <c r="W178" s="27"/>
      <c r="X178" s="27"/>
      <c r="Y178" s="27"/>
      <c r="Z178" s="27"/>
      <c r="AA178" s="27"/>
      <c r="AB178" s="27"/>
      <c r="AC178" s="27"/>
      <c r="AD178" s="27"/>
      <c r="AE178" s="27"/>
      <c r="AF178" s="27"/>
      <c r="AG178" s="27"/>
      <c r="AH178" s="27"/>
      <c r="AI178" s="27"/>
      <c r="AJ178" s="27"/>
      <c r="AK178" s="27"/>
      <c r="AL178" s="27"/>
      <c r="AM178" s="27"/>
      <c r="AN178" s="27"/>
      <c r="AO178" s="27"/>
      <c r="AP178" s="27"/>
      <c r="AQ178" s="27"/>
      <c r="AR178" s="27"/>
      <c r="AS178" s="27"/>
      <c r="AT178" s="27"/>
      <c r="AU178" s="27"/>
      <c r="AV178" s="27"/>
      <c r="AW178" s="27"/>
      <c r="AX178" s="27"/>
      <c r="AY178" s="27"/>
      <c r="AZ178" s="27"/>
      <c r="BA178" s="27"/>
      <c r="BB178" s="27"/>
      <c r="BC178" s="27"/>
      <c r="BD178" s="27"/>
      <c r="BE178" s="27"/>
      <c r="BF178" s="27"/>
      <c r="BG178" s="27"/>
      <c r="BH178" s="27"/>
      <c r="BI178" s="27"/>
      <c r="BJ178" s="27"/>
      <c r="BK178" s="27"/>
      <c r="BL178" s="27"/>
      <c r="BM178" s="27"/>
      <c r="BN178" s="27"/>
      <c r="BO178" s="27"/>
      <c r="BP178" s="27"/>
      <c r="BQ178" s="27"/>
      <c r="BR178" s="27"/>
      <c r="BS178" s="27"/>
      <c r="BT178" s="27"/>
      <c r="BU178" s="27"/>
      <c r="BV178" s="27"/>
      <c r="BW178" s="27"/>
      <c r="BX178" s="27"/>
      <c r="BY178" s="27"/>
      <c r="BZ178" s="27"/>
      <c r="CA178" s="27"/>
      <c r="CB178" s="27"/>
      <c r="CC178" s="27"/>
      <c r="CD178" s="27"/>
      <c r="CE178" s="27"/>
      <c r="CF178" s="27"/>
      <c r="CG178" s="27"/>
      <c r="CH178" s="27"/>
      <c r="CI178" s="27"/>
      <c r="CJ178" s="27"/>
      <c r="CK178" s="27"/>
      <c r="CL178" s="27"/>
      <c r="CM178" s="27"/>
      <c r="CN178" s="27"/>
      <c r="CO178" s="27"/>
      <c r="CP178" s="27"/>
      <c r="CQ178" s="27"/>
      <c r="CR178" s="27"/>
      <c r="CS178" s="27"/>
      <c r="CT178" s="27"/>
    </row>
    <row r="179" spans="1:98" s="32" customFormat="1">
      <c r="A179" s="27"/>
      <c r="B179" s="33" t="s">
        <v>938</v>
      </c>
      <c r="C179" s="30"/>
      <c r="D179" s="30"/>
      <c r="E179" s="30"/>
      <c r="F179" s="30"/>
      <c r="G179" s="30"/>
      <c r="H179" s="36"/>
      <c r="I179" s="30"/>
      <c r="J179" s="30"/>
      <c r="K179" s="30"/>
      <c r="L179" s="30"/>
      <c r="M179" s="30"/>
      <c r="N179" s="30"/>
      <c r="O179" s="27"/>
      <c r="P179" s="27"/>
      <c r="Q179" s="27"/>
      <c r="R179" s="27"/>
      <c r="S179" s="27"/>
      <c r="T179" s="27"/>
      <c r="U179" s="27"/>
      <c r="V179" s="27"/>
      <c r="W179" s="27"/>
      <c r="X179" s="27"/>
      <c r="Y179" s="27"/>
      <c r="Z179" s="27"/>
      <c r="AA179" s="27"/>
      <c r="AB179" s="27"/>
      <c r="AC179" s="27"/>
      <c r="AD179" s="27"/>
      <c r="AE179" s="27"/>
      <c r="AF179" s="27"/>
      <c r="AG179" s="27"/>
      <c r="AH179" s="27"/>
      <c r="AI179" s="27"/>
      <c r="AJ179" s="27"/>
      <c r="AK179" s="27"/>
      <c r="AL179" s="27"/>
      <c r="AM179" s="27"/>
      <c r="AN179" s="27"/>
      <c r="AO179" s="27"/>
      <c r="AP179" s="27"/>
      <c r="AQ179" s="27"/>
      <c r="AR179" s="27"/>
      <c r="AS179" s="27"/>
      <c r="AT179" s="27"/>
      <c r="AU179" s="27"/>
      <c r="AV179" s="27"/>
      <c r="AW179" s="27"/>
      <c r="AX179" s="27"/>
      <c r="AY179" s="27"/>
      <c r="AZ179" s="27"/>
      <c r="BA179" s="27"/>
      <c r="BB179" s="27"/>
      <c r="BC179" s="27"/>
      <c r="BD179" s="27"/>
      <c r="BE179" s="27"/>
      <c r="BF179" s="27"/>
      <c r="BG179" s="27"/>
      <c r="BH179" s="27"/>
      <c r="BI179" s="27"/>
      <c r="BJ179" s="27"/>
      <c r="BK179" s="27"/>
      <c r="BL179" s="27"/>
      <c r="BM179" s="27"/>
      <c r="BN179" s="27"/>
      <c r="BO179" s="27"/>
      <c r="BP179" s="27"/>
      <c r="BQ179" s="27"/>
      <c r="BR179" s="27"/>
      <c r="BS179" s="27"/>
      <c r="BT179" s="27"/>
      <c r="BU179" s="27"/>
      <c r="BV179" s="27"/>
      <c r="BW179" s="27"/>
      <c r="BX179" s="27"/>
      <c r="BY179" s="27"/>
      <c r="BZ179" s="27"/>
      <c r="CA179" s="27"/>
      <c r="CB179" s="27"/>
      <c r="CC179" s="27"/>
      <c r="CD179" s="27"/>
      <c r="CE179" s="27"/>
      <c r="CF179" s="27"/>
      <c r="CG179" s="27"/>
      <c r="CH179" s="27"/>
      <c r="CI179" s="27"/>
      <c r="CJ179" s="27"/>
      <c r="CK179" s="27"/>
      <c r="CL179" s="27"/>
      <c r="CM179" s="27"/>
      <c r="CN179" s="27"/>
      <c r="CO179" s="27"/>
      <c r="CP179" s="27"/>
      <c r="CQ179" s="27"/>
      <c r="CR179" s="27"/>
      <c r="CS179" s="27"/>
      <c r="CT179" s="27"/>
    </row>
    <row r="180" spans="1:98" s="32" customFormat="1">
      <c r="A180" s="27"/>
      <c r="B180" s="33" t="s">
        <v>114</v>
      </c>
      <c r="C180" s="30"/>
      <c r="D180" s="30"/>
      <c r="E180" s="30"/>
      <c r="F180" s="30"/>
      <c r="G180" s="30"/>
      <c r="H180" s="36"/>
      <c r="I180" s="30"/>
      <c r="J180" s="30"/>
      <c r="K180" s="30"/>
      <c r="L180" s="30"/>
      <c r="M180" s="30"/>
      <c r="N180" s="30"/>
      <c r="O180" s="27"/>
      <c r="P180" s="27"/>
      <c r="Q180" s="27"/>
      <c r="R180" s="27"/>
      <c r="S180" s="27"/>
      <c r="T180" s="27"/>
      <c r="U180" s="27"/>
      <c r="V180" s="27"/>
      <c r="W180" s="27"/>
      <c r="X180" s="27"/>
      <c r="Y180" s="27"/>
      <c r="Z180" s="27"/>
      <c r="AA180" s="27"/>
      <c r="AB180" s="27"/>
      <c r="AC180" s="27"/>
      <c r="AD180" s="27"/>
      <c r="AE180" s="27"/>
      <c r="AF180" s="27"/>
      <c r="AG180" s="27"/>
      <c r="AH180" s="27"/>
      <c r="AI180" s="27"/>
      <c r="AJ180" s="27"/>
      <c r="AK180" s="27"/>
      <c r="AL180" s="27"/>
      <c r="AM180" s="27"/>
      <c r="AN180" s="27"/>
      <c r="AO180" s="27"/>
      <c r="AP180" s="27"/>
      <c r="AQ180" s="27"/>
      <c r="AR180" s="27"/>
      <c r="AS180" s="27"/>
      <c r="AT180" s="27"/>
      <c r="AU180" s="27"/>
      <c r="AV180" s="27"/>
      <c r="AW180" s="27"/>
      <c r="AX180" s="27"/>
      <c r="AY180" s="27"/>
      <c r="AZ180" s="27"/>
      <c r="BA180" s="27"/>
      <c r="BB180" s="27"/>
      <c r="BC180" s="27"/>
      <c r="BD180" s="27"/>
      <c r="BE180" s="27"/>
      <c r="BF180" s="27"/>
      <c r="BG180" s="27"/>
      <c r="BH180" s="27"/>
      <c r="BI180" s="27"/>
      <c r="BJ180" s="27"/>
      <c r="BK180" s="27"/>
      <c r="BL180" s="27"/>
      <c r="BM180" s="27"/>
      <c r="BN180" s="27"/>
      <c r="BO180" s="27"/>
      <c r="BP180" s="27"/>
      <c r="BQ180" s="27"/>
      <c r="BR180" s="27"/>
      <c r="BS180" s="27"/>
      <c r="BT180" s="27"/>
      <c r="BU180" s="27"/>
      <c r="BV180" s="27"/>
      <c r="BW180" s="27"/>
      <c r="BX180" s="27"/>
      <c r="BY180" s="27"/>
      <c r="BZ180" s="27"/>
      <c r="CA180" s="27"/>
      <c r="CB180" s="27"/>
      <c r="CC180" s="27"/>
      <c r="CD180" s="27"/>
      <c r="CE180" s="27"/>
      <c r="CF180" s="27"/>
      <c r="CG180" s="27"/>
      <c r="CH180" s="27"/>
      <c r="CI180" s="27"/>
      <c r="CJ180" s="27"/>
      <c r="CK180" s="27"/>
      <c r="CL180" s="27"/>
      <c r="CM180" s="27"/>
      <c r="CN180" s="27"/>
      <c r="CO180" s="27"/>
      <c r="CP180" s="27"/>
      <c r="CQ180" s="27"/>
      <c r="CR180" s="27"/>
      <c r="CS180" s="27"/>
      <c r="CT180" s="27"/>
    </row>
    <row r="181" spans="1:98" s="32" customFormat="1">
      <c r="A181" s="27"/>
      <c r="B181" s="33" t="s">
        <v>939</v>
      </c>
      <c r="C181" s="30"/>
      <c r="D181" s="30"/>
      <c r="E181" s="30"/>
      <c r="F181" s="30"/>
      <c r="G181" s="30"/>
      <c r="H181" s="36"/>
      <c r="I181" s="30"/>
      <c r="J181" s="30"/>
      <c r="K181" s="30"/>
      <c r="L181" s="30"/>
      <c r="M181" s="30"/>
      <c r="N181" s="30"/>
      <c r="O181" s="27"/>
      <c r="P181" s="27"/>
      <c r="Q181" s="27"/>
      <c r="R181" s="27"/>
      <c r="S181" s="27"/>
      <c r="T181" s="27"/>
      <c r="U181" s="27"/>
      <c r="V181" s="27"/>
      <c r="W181" s="27"/>
      <c r="X181" s="27"/>
      <c r="Y181" s="27"/>
      <c r="Z181" s="27"/>
      <c r="AA181" s="27"/>
      <c r="AB181" s="27"/>
      <c r="AC181" s="27"/>
      <c r="AD181" s="27"/>
      <c r="AE181" s="27"/>
      <c r="AF181" s="27"/>
      <c r="AG181" s="27"/>
      <c r="AH181" s="27"/>
      <c r="AI181" s="27"/>
      <c r="AJ181" s="27"/>
      <c r="AK181" s="27"/>
      <c r="AL181" s="27"/>
      <c r="AM181" s="27"/>
      <c r="AN181" s="27"/>
      <c r="AO181" s="27"/>
      <c r="AP181" s="27"/>
      <c r="AQ181" s="27"/>
      <c r="AR181" s="27"/>
      <c r="AS181" s="27"/>
      <c r="AT181" s="27"/>
      <c r="AU181" s="27"/>
      <c r="AV181" s="27"/>
      <c r="AW181" s="27"/>
      <c r="AX181" s="27"/>
      <c r="AY181" s="27"/>
      <c r="AZ181" s="27"/>
      <c r="BA181" s="27"/>
      <c r="BB181" s="27"/>
      <c r="BC181" s="27"/>
      <c r="BD181" s="27"/>
      <c r="BE181" s="27"/>
      <c r="BF181" s="27"/>
      <c r="BG181" s="27"/>
      <c r="BH181" s="27"/>
      <c r="BI181" s="27"/>
      <c r="BJ181" s="27"/>
      <c r="BK181" s="27"/>
      <c r="BL181" s="27"/>
      <c r="BM181" s="27"/>
      <c r="BN181" s="27"/>
      <c r="BO181" s="27"/>
      <c r="BP181" s="27"/>
      <c r="BQ181" s="27"/>
      <c r="BR181" s="27"/>
      <c r="BS181" s="27"/>
      <c r="BT181" s="27"/>
      <c r="BU181" s="27"/>
      <c r="BV181" s="27"/>
      <c r="BW181" s="27"/>
      <c r="BX181" s="27"/>
      <c r="BY181" s="27"/>
      <c r="BZ181" s="27"/>
      <c r="CA181" s="27"/>
      <c r="CB181" s="27"/>
      <c r="CC181" s="27"/>
      <c r="CD181" s="27"/>
      <c r="CE181" s="27"/>
      <c r="CF181" s="27"/>
      <c r="CG181" s="27"/>
      <c r="CH181" s="27"/>
      <c r="CI181" s="27"/>
      <c r="CJ181" s="27"/>
      <c r="CK181" s="27"/>
      <c r="CL181" s="27"/>
      <c r="CM181" s="27"/>
      <c r="CN181" s="27"/>
      <c r="CO181" s="27"/>
      <c r="CP181" s="27"/>
      <c r="CQ181" s="27"/>
      <c r="CR181" s="27"/>
      <c r="CS181" s="27"/>
      <c r="CT181" s="27"/>
    </row>
    <row r="182" spans="1:98" s="32" customFormat="1">
      <c r="A182" s="27"/>
      <c r="B182" s="33" t="s">
        <v>940</v>
      </c>
      <c r="C182" s="30"/>
      <c r="D182" s="30"/>
      <c r="E182" s="30"/>
      <c r="F182" s="30"/>
      <c r="G182" s="30"/>
      <c r="H182" s="36"/>
      <c r="I182" s="30"/>
      <c r="J182" s="30"/>
      <c r="K182" s="30"/>
      <c r="L182" s="30"/>
      <c r="M182" s="30"/>
      <c r="N182" s="30"/>
      <c r="O182" s="27"/>
      <c r="P182" s="27"/>
      <c r="Q182" s="27"/>
      <c r="R182" s="27"/>
      <c r="S182" s="27"/>
      <c r="T182" s="27"/>
      <c r="U182" s="27"/>
      <c r="V182" s="27"/>
      <c r="W182" s="27"/>
      <c r="X182" s="27"/>
      <c r="Y182" s="27"/>
      <c r="Z182" s="27"/>
      <c r="AA182" s="27"/>
      <c r="AB182" s="27"/>
      <c r="AC182" s="27"/>
      <c r="AD182" s="27"/>
      <c r="AE182" s="27"/>
      <c r="AF182" s="27"/>
      <c r="AG182" s="27"/>
      <c r="AH182" s="27"/>
      <c r="AI182" s="27"/>
      <c r="AJ182" s="27"/>
      <c r="AK182" s="27"/>
      <c r="AL182" s="27"/>
      <c r="AM182" s="27"/>
      <c r="AN182" s="27"/>
      <c r="AO182" s="27"/>
      <c r="AP182" s="27"/>
      <c r="AQ182" s="27"/>
      <c r="AR182" s="27"/>
      <c r="AS182" s="27"/>
      <c r="AT182" s="27"/>
      <c r="AU182" s="27"/>
      <c r="AV182" s="27"/>
      <c r="AW182" s="27"/>
      <c r="AX182" s="27"/>
      <c r="AY182" s="27"/>
      <c r="AZ182" s="27"/>
      <c r="BA182" s="27"/>
      <c r="BB182" s="27"/>
      <c r="BC182" s="27"/>
      <c r="BD182" s="27"/>
      <c r="BE182" s="27"/>
      <c r="BF182" s="27"/>
      <c r="BG182" s="27"/>
      <c r="BH182" s="27"/>
      <c r="BI182" s="27"/>
      <c r="BJ182" s="27"/>
      <c r="BK182" s="27"/>
      <c r="BL182" s="27"/>
      <c r="BM182" s="27"/>
      <c r="BN182" s="27"/>
      <c r="BO182" s="27"/>
      <c r="BP182" s="27"/>
      <c r="BQ182" s="27"/>
      <c r="BR182" s="27"/>
      <c r="BS182" s="27"/>
      <c r="BT182" s="27"/>
      <c r="BU182" s="27"/>
      <c r="BV182" s="27"/>
      <c r="BW182" s="27"/>
      <c r="BX182" s="27"/>
      <c r="BY182" s="27"/>
      <c r="BZ182" s="27"/>
      <c r="CA182" s="27"/>
      <c r="CB182" s="27"/>
      <c r="CC182" s="27"/>
      <c r="CD182" s="27"/>
      <c r="CE182" s="27"/>
      <c r="CF182" s="27"/>
      <c r="CG182" s="27"/>
      <c r="CH182" s="27"/>
      <c r="CI182" s="27"/>
      <c r="CJ182" s="27"/>
      <c r="CK182" s="27"/>
      <c r="CL182" s="27"/>
      <c r="CM182" s="27"/>
      <c r="CN182" s="27"/>
      <c r="CO182" s="27"/>
      <c r="CP182" s="27"/>
      <c r="CQ182" s="27"/>
      <c r="CR182" s="27"/>
      <c r="CS182" s="27"/>
      <c r="CT182" s="27"/>
    </row>
    <row r="183" spans="1:98" s="32" customFormat="1">
      <c r="A183" s="27"/>
      <c r="B183" s="33" t="s">
        <v>941</v>
      </c>
      <c r="C183" s="30"/>
      <c r="D183" s="30"/>
      <c r="E183" s="30"/>
      <c r="F183" s="30"/>
      <c r="G183" s="30"/>
      <c r="H183" s="36"/>
      <c r="I183" s="30"/>
      <c r="J183" s="30"/>
      <c r="K183" s="30"/>
      <c r="L183" s="30"/>
      <c r="M183" s="30"/>
      <c r="N183" s="30"/>
      <c r="O183" s="27"/>
      <c r="P183" s="27"/>
      <c r="Q183" s="27"/>
      <c r="R183" s="27"/>
      <c r="S183" s="27"/>
      <c r="T183" s="27"/>
      <c r="U183" s="27"/>
      <c r="V183" s="27"/>
      <c r="W183" s="27"/>
      <c r="X183" s="27"/>
      <c r="Y183" s="27"/>
      <c r="Z183" s="27"/>
      <c r="AA183" s="27"/>
      <c r="AB183" s="27"/>
      <c r="AC183" s="27"/>
      <c r="AD183" s="27"/>
      <c r="AE183" s="27"/>
      <c r="AF183" s="27"/>
      <c r="AG183" s="27"/>
      <c r="AH183" s="27"/>
      <c r="AI183" s="27"/>
      <c r="AJ183" s="27"/>
      <c r="AK183" s="27"/>
      <c r="AL183" s="27"/>
      <c r="AM183" s="27"/>
      <c r="AN183" s="27"/>
      <c r="AO183" s="27"/>
      <c r="AP183" s="27"/>
      <c r="AQ183" s="27"/>
      <c r="AR183" s="27"/>
      <c r="AS183" s="27"/>
      <c r="AT183" s="27"/>
      <c r="AU183" s="27"/>
      <c r="AV183" s="27"/>
      <c r="AW183" s="27"/>
      <c r="AX183" s="27"/>
      <c r="AY183" s="27"/>
      <c r="AZ183" s="27"/>
      <c r="BA183" s="27"/>
      <c r="BB183" s="27"/>
      <c r="BC183" s="27"/>
      <c r="BD183" s="27"/>
      <c r="BE183" s="27"/>
      <c r="BF183" s="27"/>
      <c r="BG183" s="27"/>
      <c r="BH183" s="27"/>
      <c r="BI183" s="27"/>
      <c r="BJ183" s="27"/>
      <c r="BK183" s="27"/>
      <c r="BL183" s="27"/>
      <c r="BM183" s="27"/>
      <c r="BN183" s="27"/>
      <c r="BO183" s="27"/>
      <c r="BP183" s="27"/>
      <c r="BQ183" s="27"/>
      <c r="BR183" s="27"/>
      <c r="BS183" s="27"/>
      <c r="BT183" s="27"/>
      <c r="BU183" s="27"/>
      <c r="BV183" s="27"/>
      <c r="BW183" s="27"/>
      <c r="BX183" s="27"/>
      <c r="BY183" s="27"/>
      <c r="BZ183" s="27"/>
      <c r="CA183" s="27"/>
      <c r="CB183" s="27"/>
      <c r="CC183" s="27"/>
      <c r="CD183" s="27"/>
      <c r="CE183" s="27"/>
      <c r="CF183" s="27"/>
      <c r="CG183" s="27"/>
      <c r="CH183" s="27"/>
      <c r="CI183" s="27"/>
      <c r="CJ183" s="27"/>
      <c r="CK183" s="27"/>
      <c r="CL183" s="27"/>
      <c r="CM183" s="27"/>
      <c r="CN183" s="27"/>
      <c r="CO183" s="27"/>
      <c r="CP183" s="27"/>
      <c r="CQ183" s="27"/>
      <c r="CR183" s="27"/>
      <c r="CS183" s="27"/>
      <c r="CT183" s="27"/>
    </row>
    <row r="184" spans="1:98" s="32" customFormat="1">
      <c r="A184" s="27"/>
      <c r="B184" s="33" t="s">
        <v>942</v>
      </c>
      <c r="C184" s="30"/>
      <c r="D184" s="30"/>
      <c r="E184" s="30"/>
      <c r="F184" s="30"/>
      <c r="G184" s="30"/>
      <c r="H184" s="36"/>
      <c r="I184" s="30"/>
      <c r="J184" s="30"/>
      <c r="K184" s="30"/>
      <c r="L184" s="30"/>
      <c r="M184" s="30"/>
      <c r="N184" s="30"/>
      <c r="O184" s="27"/>
      <c r="P184" s="27"/>
      <c r="Q184" s="27"/>
      <c r="R184" s="27"/>
      <c r="S184" s="27"/>
      <c r="T184" s="27"/>
      <c r="U184" s="27"/>
      <c r="V184" s="27"/>
      <c r="W184" s="27"/>
      <c r="X184" s="27"/>
      <c r="Y184" s="27"/>
      <c r="Z184" s="27"/>
      <c r="AA184" s="27"/>
      <c r="AB184" s="27"/>
      <c r="AC184" s="27"/>
      <c r="AD184" s="27"/>
      <c r="AE184" s="27"/>
      <c r="AF184" s="27"/>
      <c r="AG184" s="27"/>
      <c r="AH184" s="27"/>
      <c r="AI184" s="27"/>
      <c r="AJ184" s="27"/>
      <c r="AK184" s="27"/>
      <c r="AL184" s="27"/>
      <c r="AM184" s="27"/>
      <c r="AN184" s="27"/>
      <c r="AO184" s="27"/>
      <c r="AP184" s="27"/>
      <c r="AQ184" s="27"/>
      <c r="AR184" s="27"/>
      <c r="AS184" s="27"/>
      <c r="AT184" s="27"/>
      <c r="AU184" s="27"/>
      <c r="AV184" s="27"/>
      <c r="AW184" s="27"/>
      <c r="AX184" s="27"/>
      <c r="AY184" s="27"/>
      <c r="AZ184" s="27"/>
      <c r="BA184" s="27"/>
      <c r="BB184" s="27"/>
      <c r="BC184" s="27"/>
      <c r="BD184" s="27"/>
      <c r="BE184" s="27"/>
      <c r="BF184" s="27"/>
      <c r="BG184" s="27"/>
      <c r="BH184" s="27"/>
      <c r="BI184" s="27"/>
      <c r="BJ184" s="27"/>
      <c r="BK184" s="27"/>
      <c r="BL184" s="27"/>
      <c r="BM184" s="27"/>
      <c r="BN184" s="27"/>
      <c r="BO184" s="27"/>
      <c r="BP184" s="27"/>
      <c r="BQ184" s="27"/>
      <c r="BR184" s="27"/>
      <c r="BS184" s="27"/>
      <c r="BT184" s="27"/>
      <c r="BU184" s="27"/>
      <c r="BV184" s="27"/>
      <c r="BW184" s="27"/>
      <c r="BX184" s="27"/>
      <c r="BY184" s="27"/>
      <c r="BZ184" s="27"/>
      <c r="CA184" s="27"/>
      <c r="CB184" s="27"/>
      <c r="CC184" s="27"/>
      <c r="CD184" s="27"/>
      <c r="CE184" s="27"/>
      <c r="CF184" s="27"/>
      <c r="CG184" s="27"/>
      <c r="CH184" s="27"/>
      <c r="CI184" s="27"/>
      <c r="CJ184" s="27"/>
      <c r="CK184" s="27"/>
      <c r="CL184" s="27"/>
      <c r="CM184" s="27"/>
      <c r="CN184" s="27"/>
      <c r="CO184" s="27"/>
      <c r="CP184" s="27"/>
      <c r="CQ184" s="27"/>
      <c r="CR184" s="27"/>
      <c r="CS184" s="27"/>
      <c r="CT184" s="27"/>
    </row>
    <row r="185" spans="1:98" s="32" customFormat="1">
      <c r="A185" s="27"/>
      <c r="B185" s="33" t="s">
        <v>943</v>
      </c>
      <c r="C185" s="30"/>
      <c r="D185" s="30"/>
      <c r="E185" s="30"/>
      <c r="F185" s="30"/>
      <c r="G185" s="30"/>
      <c r="H185" s="36"/>
      <c r="I185" s="30"/>
      <c r="J185" s="30"/>
      <c r="K185" s="30"/>
      <c r="L185" s="30"/>
      <c r="M185" s="30"/>
      <c r="N185" s="30"/>
      <c r="O185" s="27"/>
      <c r="P185" s="27"/>
      <c r="Q185" s="27"/>
      <c r="R185" s="27"/>
      <c r="S185" s="27"/>
      <c r="T185" s="27"/>
      <c r="U185" s="27"/>
      <c r="V185" s="27"/>
      <c r="W185" s="27"/>
      <c r="X185" s="27"/>
      <c r="Y185" s="27"/>
      <c r="Z185" s="27"/>
      <c r="AA185" s="27"/>
      <c r="AB185" s="27"/>
      <c r="AC185" s="27"/>
      <c r="AD185" s="27"/>
      <c r="AE185" s="27"/>
      <c r="AF185" s="27"/>
      <c r="AG185" s="27"/>
      <c r="AH185" s="27"/>
      <c r="AI185" s="27"/>
      <c r="AJ185" s="27"/>
      <c r="AK185" s="27"/>
      <c r="AL185" s="27"/>
      <c r="AM185" s="27"/>
      <c r="AN185" s="27"/>
      <c r="AO185" s="27"/>
      <c r="AP185" s="27"/>
      <c r="AQ185" s="27"/>
      <c r="AR185" s="27"/>
      <c r="AS185" s="27"/>
      <c r="AT185" s="27"/>
      <c r="AU185" s="27"/>
      <c r="AV185" s="27"/>
      <c r="AW185" s="27"/>
      <c r="AX185" s="27"/>
      <c r="AY185" s="27"/>
      <c r="AZ185" s="27"/>
      <c r="BA185" s="27"/>
      <c r="BB185" s="27"/>
      <c r="BC185" s="27"/>
      <c r="BD185" s="27"/>
      <c r="BE185" s="27"/>
      <c r="BF185" s="27"/>
      <c r="BG185" s="27"/>
      <c r="BH185" s="27"/>
      <c r="BI185" s="27"/>
      <c r="BJ185" s="27"/>
      <c r="BK185" s="27"/>
      <c r="BL185" s="27"/>
      <c r="BM185" s="27"/>
      <c r="BN185" s="27"/>
      <c r="BO185" s="27"/>
      <c r="BP185" s="27"/>
      <c r="BQ185" s="27"/>
      <c r="BR185" s="27"/>
      <c r="BS185" s="27"/>
      <c r="BT185" s="27"/>
      <c r="BU185" s="27"/>
      <c r="BV185" s="27"/>
      <c r="BW185" s="27"/>
      <c r="BX185" s="27"/>
      <c r="BY185" s="27"/>
      <c r="BZ185" s="27"/>
      <c r="CA185" s="27"/>
      <c r="CB185" s="27"/>
      <c r="CC185" s="27"/>
      <c r="CD185" s="27"/>
      <c r="CE185" s="27"/>
      <c r="CF185" s="27"/>
      <c r="CG185" s="27"/>
      <c r="CH185" s="27"/>
      <c r="CI185" s="27"/>
      <c r="CJ185" s="27"/>
      <c r="CK185" s="27"/>
      <c r="CL185" s="27"/>
      <c r="CM185" s="27"/>
      <c r="CN185" s="27"/>
      <c r="CO185" s="27"/>
      <c r="CP185" s="27"/>
      <c r="CQ185" s="27"/>
      <c r="CR185" s="27"/>
      <c r="CS185" s="27"/>
      <c r="CT185" s="27"/>
    </row>
    <row r="186" spans="1:98" s="32" customFormat="1">
      <c r="A186" s="27"/>
      <c r="B186" s="33" t="s">
        <v>944</v>
      </c>
      <c r="C186" s="30"/>
      <c r="D186" s="30"/>
      <c r="E186" s="30"/>
      <c r="F186" s="30"/>
      <c r="G186" s="30"/>
      <c r="H186" s="36"/>
      <c r="I186" s="30"/>
      <c r="J186" s="30"/>
      <c r="K186" s="30"/>
      <c r="L186" s="30"/>
      <c r="M186" s="30"/>
      <c r="N186" s="30"/>
      <c r="O186" s="27"/>
      <c r="P186" s="27"/>
      <c r="Q186" s="27"/>
      <c r="R186" s="27"/>
      <c r="S186" s="27"/>
      <c r="T186" s="27"/>
      <c r="U186" s="27"/>
      <c r="V186" s="27"/>
      <c r="W186" s="27"/>
      <c r="X186" s="27"/>
      <c r="Y186" s="27"/>
      <c r="Z186" s="27"/>
      <c r="AA186" s="27"/>
      <c r="AB186" s="27"/>
      <c r="AC186" s="27"/>
      <c r="AD186" s="27"/>
      <c r="AE186" s="27"/>
      <c r="AF186" s="27"/>
      <c r="AG186" s="27"/>
      <c r="AH186" s="27"/>
      <c r="AI186" s="27"/>
      <c r="AJ186" s="27"/>
      <c r="AK186" s="27"/>
      <c r="AL186" s="27"/>
      <c r="AM186" s="27"/>
      <c r="AN186" s="27"/>
      <c r="AO186" s="27"/>
      <c r="AP186" s="27"/>
      <c r="AQ186" s="27"/>
      <c r="AR186" s="27"/>
      <c r="AS186" s="27"/>
      <c r="AT186" s="27"/>
      <c r="AU186" s="27"/>
      <c r="AV186" s="27"/>
      <c r="AW186" s="27"/>
      <c r="AX186" s="27"/>
      <c r="AY186" s="27"/>
      <c r="AZ186" s="27"/>
      <c r="BA186" s="27"/>
      <c r="BB186" s="27"/>
      <c r="BC186" s="27"/>
      <c r="BD186" s="27"/>
      <c r="BE186" s="27"/>
      <c r="BF186" s="27"/>
      <c r="BG186" s="27"/>
      <c r="BH186" s="27"/>
      <c r="BI186" s="27"/>
      <c r="BJ186" s="27"/>
      <c r="BK186" s="27"/>
      <c r="BL186" s="27"/>
      <c r="BM186" s="27"/>
      <c r="BN186" s="27"/>
      <c r="BO186" s="27"/>
      <c r="BP186" s="27"/>
      <c r="BQ186" s="27"/>
      <c r="BR186" s="27"/>
      <c r="BS186" s="27"/>
      <c r="BT186" s="27"/>
      <c r="BU186" s="27"/>
      <c r="BV186" s="27"/>
      <c r="BW186" s="27"/>
      <c r="BX186" s="27"/>
      <c r="BY186" s="27"/>
      <c r="BZ186" s="27"/>
      <c r="CA186" s="27"/>
      <c r="CB186" s="27"/>
      <c r="CC186" s="27"/>
      <c r="CD186" s="27"/>
      <c r="CE186" s="27"/>
      <c r="CF186" s="27"/>
      <c r="CG186" s="27"/>
      <c r="CH186" s="27"/>
      <c r="CI186" s="27"/>
      <c r="CJ186" s="27"/>
      <c r="CK186" s="27"/>
      <c r="CL186" s="27"/>
      <c r="CM186" s="27"/>
      <c r="CN186" s="27"/>
      <c r="CO186" s="27"/>
      <c r="CP186" s="27"/>
      <c r="CQ186" s="27"/>
      <c r="CR186" s="27"/>
      <c r="CS186" s="27"/>
      <c r="CT186" s="27"/>
    </row>
    <row r="187" spans="1:98" s="32" customFormat="1">
      <c r="A187" s="27"/>
      <c r="B187" s="33" t="s">
        <v>945</v>
      </c>
      <c r="C187" s="30"/>
      <c r="D187" s="30"/>
      <c r="E187" s="30"/>
      <c r="F187" s="30"/>
      <c r="G187" s="30"/>
      <c r="H187" s="36"/>
      <c r="I187" s="30"/>
      <c r="J187" s="30"/>
      <c r="K187" s="30"/>
      <c r="L187" s="30"/>
      <c r="M187" s="30"/>
      <c r="N187" s="30"/>
      <c r="O187" s="27"/>
      <c r="P187" s="27"/>
      <c r="Q187" s="27"/>
      <c r="R187" s="27"/>
      <c r="S187" s="27"/>
      <c r="T187" s="27"/>
      <c r="U187" s="27"/>
      <c r="V187" s="27"/>
      <c r="W187" s="27"/>
      <c r="X187" s="27"/>
      <c r="Y187" s="27"/>
      <c r="Z187" s="27"/>
      <c r="AA187" s="27"/>
      <c r="AB187" s="27"/>
      <c r="AC187" s="27"/>
      <c r="AD187" s="27"/>
      <c r="AE187" s="27"/>
      <c r="AF187" s="27"/>
      <c r="AG187" s="27"/>
      <c r="AH187" s="27"/>
      <c r="AI187" s="27"/>
      <c r="AJ187" s="27"/>
      <c r="AK187" s="27"/>
      <c r="AL187" s="27"/>
      <c r="AM187" s="27"/>
      <c r="AN187" s="27"/>
      <c r="AO187" s="27"/>
      <c r="AP187" s="27"/>
      <c r="AQ187" s="27"/>
      <c r="AR187" s="27"/>
      <c r="AS187" s="27"/>
      <c r="AT187" s="27"/>
      <c r="AU187" s="27"/>
      <c r="AV187" s="27"/>
      <c r="AW187" s="27"/>
      <c r="AX187" s="27"/>
      <c r="AY187" s="27"/>
      <c r="AZ187" s="27"/>
      <c r="BA187" s="27"/>
      <c r="BB187" s="27"/>
      <c r="BC187" s="27"/>
      <c r="BD187" s="27"/>
      <c r="BE187" s="27"/>
      <c r="BF187" s="27"/>
      <c r="BG187" s="27"/>
      <c r="BH187" s="27"/>
      <c r="BI187" s="27"/>
      <c r="BJ187" s="27"/>
      <c r="BK187" s="27"/>
      <c r="BL187" s="27"/>
      <c r="BM187" s="27"/>
      <c r="BN187" s="27"/>
      <c r="BO187" s="27"/>
      <c r="BP187" s="27"/>
      <c r="BQ187" s="27"/>
      <c r="BR187" s="27"/>
      <c r="BS187" s="27"/>
      <c r="BT187" s="27"/>
      <c r="BU187" s="27"/>
      <c r="BV187" s="27"/>
      <c r="BW187" s="27"/>
      <c r="BX187" s="27"/>
      <c r="BY187" s="27"/>
      <c r="BZ187" s="27"/>
      <c r="CA187" s="27"/>
      <c r="CB187" s="27"/>
      <c r="CC187" s="27"/>
      <c r="CD187" s="27"/>
      <c r="CE187" s="27"/>
      <c r="CF187" s="27"/>
      <c r="CG187" s="27"/>
      <c r="CH187" s="27"/>
      <c r="CI187" s="27"/>
      <c r="CJ187" s="27"/>
      <c r="CK187" s="27"/>
      <c r="CL187" s="27"/>
      <c r="CM187" s="27"/>
      <c r="CN187" s="27"/>
      <c r="CO187" s="27"/>
      <c r="CP187" s="27"/>
      <c r="CQ187" s="27"/>
      <c r="CR187" s="27"/>
      <c r="CS187" s="27"/>
      <c r="CT187" s="27"/>
    </row>
    <row r="188" spans="1:98" s="32" customFormat="1">
      <c r="A188" s="27"/>
      <c r="B188" s="38" t="s">
        <v>946</v>
      </c>
      <c r="C188" s="30"/>
      <c r="D188" s="30"/>
      <c r="E188" s="30"/>
      <c r="F188" s="30"/>
      <c r="G188" s="30"/>
      <c r="H188" s="36"/>
      <c r="I188" s="30"/>
      <c r="J188" s="30"/>
      <c r="K188" s="30"/>
      <c r="L188" s="30"/>
      <c r="M188" s="30"/>
      <c r="N188" s="30"/>
      <c r="O188" s="27"/>
      <c r="P188" s="27"/>
      <c r="Q188" s="27"/>
      <c r="R188" s="27"/>
      <c r="S188" s="27"/>
      <c r="T188" s="27"/>
      <c r="U188" s="27"/>
      <c r="V188" s="27"/>
      <c r="W188" s="27"/>
      <c r="X188" s="27"/>
      <c r="Y188" s="27"/>
      <c r="Z188" s="27"/>
      <c r="AA188" s="27"/>
      <c r="AB188" s="27"/>
      <c r="AC188" s="27"/>
      <c r="AD188" s="27"/>
      <c r="AE188" s="27"/>
      <c r="AF188" s="27"/>
      <c r="AG188" s="27"/>
      <c r="AH188" s="27"/>
      <c r="AI188" s="27"/>
      <c r="AJ188" s="27"/>
      <c r="AK188" s="27"/>
      <c r="AL188" s="27"/>
      <c r="AM188" s="27"/>
      <c r="AN188" s="27"/>
      <c r="AO188" s="27"/>
      <c r="AP188" s="27"/>
      <c r="AQ188" s="27"/>
      <c r="AR188" s="27"/>
      <c r="AS188" s="27"/>
      <c r="AT188" s="27"/>
      <c r="AU188" s="27"/>
      <c r="AV188" s="27"/>
      <c r="AW188" s="27"/>
      <c r="AX188" s="27"/>
      <c r="AY188" s="27"/>
      <c r="AZ188" s="27"/>
      <c r="BA188" s="27"/>
      <c r="BB188" s="27"/>
      <c r="BC188" s="27"/>
      <c r="BD188" s="27"/>
      <c r="BE188" s="27"/>
      <c r="BF188" s="27"/>
      <c r="BG188" s="27"/>
      <c r="BH188" s="27"/>
      <c r="BI188" s="27"/>
      <c r="BJ188" s="27"/>
      <c r="BK188" s="27"/>
      <c r="BL188" s="27"/>
      <c r="BM188" s="27"/>
      <c r="BN188" s="27"/>
      <c r="BO188" s="27"/>
      <c r="BP188" s="27"/>
      <c r="BQ188" s="27"/>
      <c r="BR188" s="27"/>
      <c r="BS188" s="27"/>
      <c r="BT188" s="27"/>
      <c r="BU188" s="27"/>
      <c r="BV188" s="27"/>
      <c r="BW188" s="27"/>
      <c r="BX188" s="27"/>
      <c r="BY188" s="27"/>
      <c r="BZ188" s="27"/>
      <c r="CA188" s="27"/>
      <c r="CB188" s="27"/>
      <c r="CC188" s="27"/>
      <c r="CD188" s="27"/>
      <c r="CE188" s="27"/>
      <c r="CF188" s="27"/>
      <c r="CG188" s="27"/>
      <c r="CH188" s="27"/>
      <c r="CI188" s="27"/>
      <c r="CJ188" s="27"/>
      <c r="CK188" s="27"/>
      <c r="CL188" s="27"/>
      <c r="CM188" s="27"/>
      <c r="CN188" s="27"/>
      <c r="CO188" s="27"/>
      <c r="CP188" s="27"/>
      <c r="CQ188" s="27"/>
      <c r="CR188" s="27"/>
      <c r="CS188" s="27"/>
      <c r="CT188" s="27"/>
    </row>
    <row r="189" spans="1:98" s="32" customFormat="1" ht="12.75" customHeight="1">
      <c r="A189" s="27"/>
      <c r="B189" s="33" t="s">
        <v>947</v>
      </c>
      <c r="C189" s="30"/>
      <c r="D189" s="30"/>
      <c r="E189" s="30"/>
      <c r="F189" s="30"/>
      <c r="G189" s="30"/>
      <c r="H189" s="36"/>
      <c r="I189" s="30"/>
      <c r="J189" s="30"/>
      <c r="K189" s="30"/>
      <c r="L189" s="30"/>
      <c r="M189" s="30"/>
      <c r="N189" s="30"/>
      <c r="O189" s="27"/>
      <c r="P189" s="27"/>
      <c r="Q189" s="27"/>
      <c r="R189" s="27"/>
      <c r="S189" s="27"/>
      <c r="T189" s="27"/>
      <c r="U189" s="27"/>
      <c r="V189" s="27"/>
      <c r="W189" s="27"/>
      <c r="X189" s="27"/>
      <c r="Y189" s="27"/>
      <c r="Z189" s="27"/>
      <c r="AA189" s="27"/>
      <c r="AB189" s="27"/>
      <c r="AC189" s="27"/>
      <c r="AD189" s="27"/>
      <c r="AE189" s="27"/>
      <c r="AF189" s="27"/>
      <c r="AG189" s="27"/>
      <c r="AH189" s="27"/>
      <c r="AI189" s="27"/>
      <c r="AJ189" s="27"/>
      <c r="AK189" s="27"/>
      <c r="AL189" s="27"/>
      <c r="AM189" s="27"/>
      <c r="AN189" s="27"/>
      <c r="AO189" s="27"/>
      <c r="AP189" s="27"/>
      <c r="AQ189" s="27"/>
      <c r="AR189" s="27"/>
      <c r="AS189" s="27"/>
      <c r="AT189" s="27"/>
      <c r="AU189" s="27"/>
      <c r="AV189" s="27"/>
      <c r="AW189" s="27"/>
      <c r="AX189" s="27"/>
      <c r="AY189" s="27"/>
      <c r="AZ189" s="27"/>
      <c r="BA189" s="27"/>
      <c r="BB189" s="27"/>
      <c r="BC189" s="27"/>
      <c r="BD189" s="27"/>
      <c r="BE189" s="27"/>
      <c r="BF189" s="27"/>
      <c r="BG189" s="27"/>
      <c r="BH189" s="27"/>
      <c r="BI189" s="27"/>
      <c r="BJ189" s="27"/>
      <c r="BK189" s="27"/>
      <c r="BL189" s="27"/>
      <c r="BM189" s="27"/>
      <c r="BN189" s="27"/>
      <c r="BO189" s="27"/>
      <c r="BP189" s="27"/>
      <c r="BQ189" s="27"/>
      <c r="BR189" s="27"/>
      <c r="BS189" s="27"/>
      <c r="BT189" s="27"/>
      <c r="BU189" s="27"/>
      <c r="BV189" s="27"/>
      <c r="BW189" s="27"/>
      <c r="BX189" s="27"/>
      <c r="BY189" s="27"/>
      <c r="BZ189" s="27"/>
      <c r="CA189" s="27"/>
      <c r="CB189" s="27"/>
      <c r="CC189" s="27"/>
      <c r="CD189" s="27"/>
      <c r="CE189" s="27"/>
      <c r="CF189" s="27"/>
      <c r="CG189" s="27"/>
      <c r="CH189" s="27"/>
      <c r="CI189" s="27"/>
      <c r="CJ189" s="27"/>
      <c r="CK189" s="27"/>
      <c r="CL189" s="27"/>
      <c r="CM189" s="27"/>
      <c r="CN189" s="27"/>
      <c r="CO189" s="27"/>
      <c r="CP189" s="27"/>
      <c r="CQ189" s="27"/>
      <c r="CR189" s="27"/>
      <c r="CS189" s="27"/>
      <c r="CT189" s="27"/>
    </row>
    <row r="190" spans="1:98" s="32" customFormat="1" ht="12.75" customHeight="1">
      <c r="A190" s="27"/>
      <c r="B190" s="33" t="s">
        <v>948</v>
      </c>
      <c r="C190" s="30"/>
      <c r="D190" s="30"/>
      <c r="E190" s="30"/>
      <c r="F190" s="30"/>
      <c r="G190" s="30"/>
      <c r="H190" s="36"/>
      <c r="I190" s="30"/>
      <c r="J190" s="30"/>
      <c r="K190" s="30"/>
      <c r="L190" s="30"/>
      <c r="M190" s="30"/>
      <c r="N190" s="30"/>
      <c r="O190" s="27"/>
      <c r="P190" s="27"/>
      <c r="Q190" s="27"/>
      <c r="R190" s="27"/>
      <c r="S190" s="27"/>
      <c r="T190" s="27"/>
      <c r="U190" s="27"/>
      <c r="V190" s="27"/>
      <c r="W190" s="27"/>
      <c r="X190" s="27"/>
      <c r="Y190" s="27"/>
      <c r="Z190" s="27"/>
      <c r="AA190" s="27"/>
      <c r="AB190" s="27"/>
      <c r="AC190" s="27"/>
      <c r="AD190" s="27"/>
      <c r="AE190" s="27"/>
      <c r="AF190" s="27"/>
      <c r="AG190" s="27"/>
      <c r="AH190" s="27"/>
      <c r="AI190" s="27"/>
      <c r="AJ190" s="27"/>
      <c r="AK190" s="27"/>
      <c r="AL190" s="27"/>
      <c r="AM190" s="27"/>
      <c r="AN190" s="27"/>
      <c r="AO190" s="27"/>
      <c r="AP190" s="27"/>
      <c r="AQ190" s="27"/>
      <c r="AR190" s="27"/>
      <c r="AS190" s="27"/>
      <c r="AT190" s="27"/>
      <c r="AU190" s="27"/>
      <c r="AV190" s="27"/>
      <c r="AW190" s="27"/>
      <c r="AX190" s="27"/>
      <c r="AY190" s="27"/>
      <c r="AZ190" s="27"/>
      <c r="BA190" s="27"/>
      <c r="BB190" s="27"/>
      <c r="BC190" s="27"/>
      <c r="BD190" s="27"/>
      <c r="BE190" s="27"/>
      <c r="BF190" s="27"/>
      <c r="BG190" s="27"/>
      <c r="BH190" s="27"/>
      <c r="BI190" s="27"/>
      <c r="BJ190" s="27"/>
      <c r="BK190" s="27"/>
      <c r="BL190" s="27"/>
      <c r="BM190" s="27"/>
      <c r="BN190" s="27"/>
      <c r="BO190" s="27"/>
      <c r="BP190" s="27"/>
      <c r="BQ190" s="27"/>
      <c r="BR190" s="27"/>
      <c r="BS190" s="27"/>
      <c r="BT190" s="27"/>
      <c r="BU190" s="27"/>
      <c r="BV190" s="27"/>
      <c r="BW190" s="27"/>
      <c r="BX190" s="27"/>
      <c r="BY190" s="27"/>
      <c r="BZ190" s="27"/>
      <c r="CA190" s="27"/>
      <c r="CB190" s="27"/>
      <c r="CC190" s="27"/>
      <c r="CD190" s="27"/>
      <c r="CE190" s="27"/>
      <c r="CF190" s="27"/>
      <c r="CG190" s="27"/>
      <c r="CH190" s="27"/>
      <c r="CI190" s="27"/>
      <c r="CJ190" s="27"/>
      <c r="CK190" s="27"/>
      <c r="CL190" s="27"/>
      <c r="CM190" s="27"/>
      <c r="CN190" s="27"/>
      <c r="CO190" s="27"/>
      <c r="CP190" s="27"/>
      <c r="CQ190" s="27"/>
      <c r="CR190" s="27"/>
      <c r="CS190" s="27"/>
      <c r="CT190" s="27"/>
    </row>
    <row r="191" spans="1:98" s="32" customFormat="1" ht="12.75" customHeight="1">
      <c r="A191" s="27"/>
      <c r="B191" s="38" t="s">
        <v>949</v>
      </c>
      <c r="C191" s="30"/>
      <c r="D191" s="30"/>
      <c r="E191" s="30"/>
      <c r="F191" s="30"/>
      <c r="G191" s="30"/>
      <c r="H191" s="36"/>
      <c r="I191" s="30"/>
      <c r="J191" s="30"/>
      <c r="K191" s="30"/>
      <c r="L191" s="30"/>
      <c r="M191" s="30"/>
      <c r="N191" s="30"/>
      <c r="O191" s="27"/>
      <c r="P191" s="27"/>
      <c r="Q191" s="27"/>
      <c r="R191" s="27"/>
      <c r="S191" s="27"/>
      <c r="T191" s="27"/>
      <c r="U191" s="27"/>
      <c r="V191" s="27"/>
      <c r="W191" s="27"/>
      <c r="X191" s="27"/>
      <c r="Y191" s="27"/>
      <c r="Z191" s="27"/>
      <c r="AA191" s="27"/>
      <c r="AB191" s="27"/>
      <c r="AC191" s="27"/>
      <c r="AD191" s="27"/>
      <c r="AE191" s="27"/>
      <c r="AF191" s="27"/>
      <c r="AG191" s="27"/>
      <c r="AH191" s="27"/>
      <c r="AI191" s="27"/>
      <c r="AJ191" s="27"/>
      <c r="AK191" s="27"/>
      <c r="AL191" s="27"/>
      <c r="AM191" s="27"/>
      <c r="AN191" s="27"/>
      <c r="AO191" s="27"/>
      <c r="AP191" s="27"/>
      <c r="AQ191" s="27"/>
      <c r="AR191" s="27"/>
      <c r="AS191" s="27"/>
      <c r="AT191" s="27"/>
      <c r="AU191" s="27"/>
      <c r="AV191" s="27"/>
      <c r="AW191" s="27"/>
      <c r="AX191" s="27"/>
      <c r="AY191" s="27"/>
      <c r="AZ191" s="27"/>
      <c r="BA191" s="27"/>
      <c r="BB191" s="27"/>
      <c r="BC191" s="27"/>
      <c r="BD191" s="27"/>
      <c r="BE191" s="27"/>
      <c r="BF191" s="27"/>
      <c r="BG191" s="27"/>
      <c r="BH191" s="27"/>
      <c r="BI191" s="27"/>
      <c r="BJ191" s="27"/>
      <c r="BK191" s="27"/>
      <c r="BL191" s="27"/>
      <c r="BM191" s="27"/>
      <c r="BN191" s="27"/>
      <c r="BO191" s="27"/>
      <c r="BP191" s="27"/>
      <c r="BQ191" s="27"/>
      <c r="BR191" s="27"/>
      <c r="BS191" s="27"/>
      <c r="BT191" s="27"/>
      <c r="BU191" s="27"/>
      <c r="BV191" s="27"/>
      <c r="BW191" s="27"/>
      <c r="BX191" s="27"/>
      <c r="BY191" s="27"/>
      <c r="BZ191" s="27"/>
      <c r="CA191" s="27"/>
      <c r="CB191" s="27"/>
      <c r="CC191" s="27"/>
      <c r="CD191" s="27"/>
      <c r="CE191" s="27"/>
      <c r="CF191" s="27"/>
      <c r="CG191" s="27"/>
      <c r="CH191" s="27"/>
      <c r="CI191" s="27"/>
      <c r="CJ191" s="27"/>
      <c r="CK191" s="27"/>
      <c r="CL191" s="27"/>
      <c r="CM191" s="27"/>
      <c r="CN191" s="27"/>
      <c r="CO191" s="27"/>
      <c r="CP191" s="27"/>
      <c r="CQ191" s="27"/>
      <c r="CR191" s="27"/>
      <c r="CS191" s="27"/>
      <c r="CT191" s="27"/>
    </row>
    <row r="192" spans="1:98" s="32" customFormat="1" ht="12.75" customHeight="1">
      <c r="A192" s="27"/>
      <c r="B192" s="33" t="s">
        <v>950</v>
      </c>
      <c r="C192" s="30"/>
      <c r="D192" s="30"/>
      <c r="E192" s="30"/>
      <c r="F192" s="30"/>
      <c r="G192" s="30"/>
      <c r="H192" s="36"/>
      <c r="I192" s="30"/>
      <c r="J192" s="30"/>
      <c r="K192" s="30"/>
      <c r="L192" s="30"/>
      <c r="M192" s="30"/>
      <c r="N192" s="30"/>
      <c r="O192" s="27"/>
      <c r="P192" s="27"/>
      <c r="Q192" s="27"/>
      <c r="R192" s="27"/>
      <c r="S192" s="27"/>
      <c r="T192" s="27"/>
      <c r="U192" s="27"/>
      <c r="V192" s="27"/>
      <c r="W192" s="27"/>
      <c r="X192" s="27"/>
      <c r="Y192" s="27"/>
      <c r="Z192" s="27"/>
      <c r="AA192" s="27"/>
      <c r="AB192" s="27"/>
      <c r="AC192" s="27"/>
      <c r="AD192" s="27"/>
      <c r="AE192" s="27"/>
      <c r="AF192" s="27"/>
      <c r="AG192" s="27"/>
      <c r="AH192" s="27"/>
      <c r="AI192" s="27"/>
      <c r="AJ192" s="27"/>
      <c r="AK192" s="27"/>
      <c r="AL192" s="27"/>
      <c r="AM192" s="27"/>
      <c r="AN192" s="27"/>
      <c r="AO192" s="27"/>
      <c r="AP192" s="27"/>
      <c r="AQ192" s="27"/>
      <c r="AR192" s="27"/>
      <c r="AS192" s="27"/>
      <c r="AT192" s="27"/>
      <c r="AU192" s="27"/>
      <c r="AV192" s="27"/>
      <c r="AW192" s="27"/>
      <c r="AX192" s="27"/>
      <c r="AY192" s="27"/>
      <c r="AZ192" s="27"/>
      <c r="BA192" s="27"/>
      <c r="BB192" s="27"/>
      <c r="BC192" s="27"/>
      <c r="BD192" s="27"/>
      <c r="BE192" s="27"/>
      <c r="BF192" s="27"/>
      <c r="BG192" s="27"/>
      <c r="BH192" s="27"/>
      <c r="BI192" s="27"/>
      <c r="BJ192" s="27"/>
      <c r="BK192" s="27"/>
      <c r="BL192" s="27"/>
      <c r="BM192" s="27"/>
      <c r="BN192" s="27"/>
      <c r="BO192" s="27"/>
      <c r="BP192" s="27"/>
      <c r="BQ192" s="27"/>
      <c r="BR192" s="27"/>
      <c r="BS192" s="27"/>
      <c r="BT192" s="27"/>
      <c r="BU192" s="27"/>
      <c r="BV192" s="27"/>
      <c r="BW192" s="27"/>
      <c r="BX192" s="27"/>
      <c r="BY192" s="27"/>
      <c r="BZ192" s="27"/>
      <c r="CA192" s="27"/>
      <c r="CB192" s="27"/>
      <c r="CC192" s="27"/>
      <c r="CD192" s="27"/>
      <c r="CE192" s="27"/>
      <c r="CF192" s="27"/>
      <c r="CG192" s="27"/>
      <c r="CH192" s="27"/>
      <c r="CI192" s="27"/>
      <c r="CJ192" s="27"/>
      <c r="CK192" s="27"/>
      <c r="CL192" s="27"/>
      <c r="CM192" s="27"/>
      <c r="CN192" s="27"/>
      <c r="CO192" s="27"/>
      <c r="CP192" s="27"/>
      <c r="CQ192" s="27"/>
      <c r="CR192" s="27"/>
      <c r="CS192" s="27"/>
      <c r="CT192" s="27"/>
    </row>
    <row r="193" spans="1:98" s="32" customFormat="1">
      <c r="A193" s="27"/>
      <c r="B193" s="33" t="s">
        <v>951</v>
      </c>
      <c r="C193" s="30"/>
      <c r="D193" s="30"/>
      <c r="E193" s="30"/>
      <c r="F193" s="30"/>
      <c r="G193" s="30"/>
      <c r="H193" s="36"/>
      <c r="I193" s="30"/>
      <c r="J193" s="30"/>
      <c r="K193" s="30"/>
      <c r="L193" s="30"/>
      <c r="M193" s="30"/>
      <c r="N193" s="30"/>
      <c r="O193" s="27"/>
      <c r="P193" s="27"/>
      <c r="Q193" s="27"/>
      <c r="R193" s="27"/>
      <c r="S193" s="27"/>
      <c r="T193" s="27"/>
      <c r="U193" s="27"/>
      <c r="V193" s="27"/>
      <c r="W193" s="27"/>
      <c r="X193" s="27"/>
      <c r="Y193" s="27"/>
      <c r="Z193" s="27"/>
      <c r="AA193" s="27"/>
      <c r="AB193" s="27"/>
      <c r="AC193" s="27"/>
      <c r="AD193" s="27"/>
      <c r="AE193" s="27"/>
      <c r="AF193" s="27"/>
      <c r="AG193" s="27"/>
      <c r="AH193" s="27"/>
      <c r="AI193" s="27"/>
      <c r="AJ193" s="27"/>
      <c r="AK193" s="27"/>
      <c r="AL193" s="27"/>
      <c r="AM193" s="27"/>
      <c r="AN193" s="27"/>
      <c r="AO193" s="27"/>
      <c r="AP193" s="27"/>
      <c r="AQ193" s="27"/>
      <c r="AR193" s="27"/>
      <c r="AS193" s="27"/>
      <c r="AT193" s="27"/>
      <c r="AU193" s="27"/>
      <c r="AV193" s="27"/>
      <c r="AW193" s="27"/>
      <c r="AX193" s="27"/>
      <c r="AY193" s="27"/>
      <c r="AZ193" s="27"/>
      <c r="BA193" s="27"/>
      <c r="BB193" s="27"/>
      <c r="BC193" s="27"/>
      <c r="BD193" s="27"/>
      <c r="BE193" s="27"/>
      <c r="BF193" s="27"/>
      <c r="BG193" s="27"/>
      <c r="BH193" s="27"/>
      <c r="BI193" s="27"/>
      <c r="BJ193" s="27"/>
      <c r="BK193" s="27"/>
      <c r="BL193" s="27"/>
      <c r="BM193" s="27"/>
      <c r="BN193" s="27"/>
      <c r="BO193" s="27"/>
      <c r="BP193" s="27"/>
      <c r="BQ193" s="27"/>
      <c r="BR193" s="27"/>
      <c r="BS193" s="27"/>
      <c r="BT193" s="27"/>
      <c r="BU193" s="27"/>
      <c r="BV193" s="27"/>
      <c r="BW193" s="27"/>
      <c r="BX193" s="27"/>
      <c r="BY193" s="27"/>
      <c r="BZ193" s="27"/>
      <c r="CA193" s="27"/>
      <c r="CB193" s="27"/>
      <c r="CC193" s="27"/>
      <c r="CD193" s="27"/>
      <c r="CE193" s="27"/>
      <c r="CF193" s="27"/>
      <c r="CG193" s="27"/>
      <c r="CH193" s="27"/>
      <c r="CI193" s="27"/>
      <c r="CJ193" s="27"/>
      <c r="CK193" s="27"/>
      <c r="CL193" s="27"/>
      <c r="CM193" s="27"/>
      <c r="CN193" s="27"/>
      <c r="CO193" s="27"/>
      <c r="CP193" s="27"/>
      <c r="CQ193" s="27"/>
      <c r="CR193" s="27"/>
      <c r="CS193" s="27"/>
      <c r="CT193" s="27"/>
    </row>
    <row r="194" spans="1:98" s="32" customFormat="1">
      <c r="A194" s="27"/>
      <c r="B194" s="33" t="s">
        <v>952</v>
      </c>
      <c r="C194" s="30"/>
      <c r="D194" s="30"/>
      <c r="E194" s="30"/>
      <c r="F194" s="30"/>
      <c r="G194" s="30"/>
      <c r="H194" s="36"/>
      <c r="I194" s="30"/>
      <c r="J194" s="30"/>
      <c r="K194" s="30"/>
      <c r="L194" s="30"/>
      <c r="M194" s="30"/>
      <c r="N194" s="30"/>
      <c r="O194" s="27"/>
      <c r="P194" s="27"/>
      <c r="Q194" s="27"/>
      <c r="R194" s="27"/>
      <c r="S194" s="27"/>
      <c r="T194" s="27"/>
      <c r="U194" s="27"/>
      <c r="V194" s="27"/>
      <c r="W194" s="27"/>
      <c r="X194" s="27"/>
      <c r="Y194" s="27"/>
      <c r="Z194" s="27"/>
      <c r="AA194" s="27"/>
      <c r="AB194" s="27"/>
      <c r="AC194" s="27"/>
      <c r="AD194" s="27"/>
      <c r="AE194" s="27"/>
      <c r="AF194" s="27"/>
      <c r="AG194" s="27"/>
      <c r="AH194" s="27"/>
      <c r="AI194" s="27"/>
      <c r="AJ194" s="27"/>
      <c r="AK194" s="27"/>
      <c r="AL194" s="27"/>
      <c r="AM194" s="27"/>
      <c r="AN194" s="27"/>
      <c r="AO194" s="27"/>
      <c r="AP194" s="27"/>
      <c r="AQ194" s="27"/>
      <c r="AR194" s="27"/>
      <c r="AS194" s="27"/>
      <c r="AT194" s="27"/>
      <c r="AU194" s="27"/>
      <c r="AV194" s="27"/>
      <c r="AW194" s="27"/>
      <c r="AX194" s="27"/>
      <c r="AY194" s="27"/>
      <c r="AZ194" s="27"/>
      <c r="BA194" s="27"/>
      <c r="BB194" s="27"/>
      <c r="BC194" s="27"/>
      <c r="BD194" s="27"/>
      <c r="BE194" s="27"/>
      <c r="BF194" s="27"/>
      <c r="BG194" s="27"/>
      <c r="BH194" s="27"/>
      <c r="BI194" s="27"/>
      <c r="BJ194" s="27"/>
      <c r="BK194" s="27"/>
      <c r="BL194" s="27"/>
      <c r="BM194" s="27"/>
      <c r="BN194" s="27"/>
      <c r="BO194" s="27"/>
      <c r="BP194" s="27"/>
      <c r="BQ194" s="27"/>
      <c r="BR194" s="27"/>
      <c r="BS194" s="27"/>
      <c r="BT194" s="27"/>
      <c r="BU194" s="27"/>
      <c r="BV194" s="27"/>
      <c r="BW194" s="27"/>
      <c r="BX194" s="27"/>
      <c r="BY194" s="27"/>
      <c r="BZ194" s="27"/>
      <c r="CA194" s="27"/>
      <c r="CB194" s="27"/>
      <c r="CC194" s="27"/>
      <c r="CD194" s="27"/>
      <c r="CE194" s="27"/>
      <c r="CF194" s="27"/>
      <c r="CG194" s="27"/>
      <c r="CH194" s="27"/>
      <c r="CI194" s="27"/>
      <c r="CJ194" s="27"/>
      <c r="CK194" s="27"/>
      <c r="CL194" s="27"/>
      <c r="CM194" s="27"/>
      <c r="CN194" s="27"/>
      <c r="CO194" s="27"/>
      <c r="CP194" s="27"/>
      <c r="CQ194" s="27"/>
      <c r="CR194" s="27"/>
      <c r="CS194" s="27"/>
      <c r="CT194" s="27"/>
    </row>
    <row r="195" spans="1:98" s="32" customFormat="1">
      <c r="A195" s="27"/>
      <c r="B195" s="33" t="s">
        <v>953</v>
      </c>
      <c r="C195" s="30"/>
      <c r="D195" s="30"/>
      <c r="E195" s="30"/>
      <c r="F195" s="30"/>
      <c r="G195" s="30"/>
      <c r="H195" s="36"/>
      <c r="I195" s="30"/>
      <c r="J195" s="30"/>
      <c r="K195" s="30"/>
      <c r="L195" s="30"/>
      <c r="M195" s="30"/>
      <c r="N195" s="30"/>
      <c r="O195" s="27"/>
      <c r="P195" s="27"/>
      <c r="Q195" s="27"/>
      <c r="R195" s="27"/>
      <c r="S195" s="27"/>
      <c r="T195" s="27"/>
      <c r="U195" s="27"/>
      <c r="V195" s="27"/>
      <c r="W195" s="27"/>
      <c r="X195" s="27"/>
      <c r="Y195" s="27"/>
      <c r="Z195" s="27"/>
      <c r="AA195" s="27"/>
      <c r="AB195" s="27"/>
      <c r="AC195" s="27"/>
      <c r="AD195" s="27"/>
      <c r="AE195" s="27"/>
      <c r="AF195" s="27"/>
      <c r="AG195" s="27"/>
      <c r="AH195" s="27"/>
      <c r="AI195" s="27"/>
      <c r="AJ195" s="27"/>
      <c r="AK195" s="27"/>
      <c r="AL195" s="27"/>
      <c r="AM195" s="27"/>
      <c r="AN195" s="27"/>
      <c r="AO195" s="27"/>
      <c r="AP195" s="27"/>
      <c r="AQ195" s="27"/>
      <c r="AR195" s="27"/>
      <c r="AS195" s="27"/>
      <c r="AT195" s="27"/>
      <c r="AU195" s="27"/>
      <c r="AV195" s="27"/>
      <c r="AW195" s="27"/>
      <c r="AX195" s="27"/>
      <c r="AY195" s="27"/>
      <c r="AZ195" s="27"/>
      <c r="BA195" s="27"/>
      <c r="BB195" s="27"/>
      <c r="BC195" s="27"/>
      <c r="BD195" s="27"/>
      <c r="BE195" s="27"/>
      <c r="BF195" s="27"/>
      <c r="BG195" s="27"/>
      <c r="BH195" s="27"/>
      <c r="BI195" s="27"/>
      <c r="BJ195" s="27"/>
      <c r="BK195" s="27"/>
      <c r="BL195" s="27"/>
      <c r="BM195" s="27"/>
      <c r="BN195" s="27"/>
      <c r="BO195" s="27"/>
      <c r="BP195" s="27"/>
      <c r="BQ195" s="27"/>
      <c r="BR195" s="27"/>
      <c r="BS195" s="27"/>
      <c r="BT195" s="27"/>
      <c r="BU195" s="27"/>
      <c r="BV195" s="27"/>
      <c r="BW195" s="27"/>
      <c r="BX195" s="27"/>
      <c r="BY195" s="27"/>
      <c r="BZ195" s="27"/>
      <c r="CA195" s="27"/>
      <c r="CB195" s="27"/>
      <c r="CC195" s="27"/>
      <c r="CD195" s="27"/>
      <c r="CE195" s="27"/>
      <c r="CF195" s="27"/>
      <c r="CG195" s="27"/>
      <c r="CH195" s="27"/>
      <c r="CI195" s="27"/>
      <c r="CJ195" s="27"/>
      <c r="CK195" s="27"/>
      <c r="CL195" s="27"/>
      <c r="CM195" s="27"/>
      <c r="CN195" s="27"/>
      <c r="CO195" s="27"/>
      <c r="CP195" s="27"/>
      <c r="CQ195" s="27"/>
      <c r="CR195" s="27"/>
      <c r="CS195" s="27"/>
      <c r="CT195" s="27"/>
    </row>
    <row r="196" spans="1:98" s="32" customFormat="1" ht="12.75" customHeight="1">
      <c r="A196" s="27"/>
      <c r="B196" s="33" t="s">
        <v>954</v>
      </c>
      <c r="C196" s="30"/>
      <c r="D196" s="30"/>
      <c r="E196" s="30"/>
      <c r="F196" s="30"/>
      <c r="G196" s="30"/>
      <c r="H196" s="36"/>
      <c r="I196" s="30"/>
      <c r="J196" s="30"/>
      <c r="K196" s="30"/>
      <c r="L196" s="30"/>
      <c r="M196" s="30"/>
      <c r="N196" s="30"/>
      <c r="O196" s="27"/>
      <c r="P196" s="27"/>
      <c r="Q196" s="27"/>
      <c r="R196" s="27"/>
      <c r="S196" s="27"/>
      <c r="T196" s="27"/>
      <c r="U196" s="27"/>
      <c r="V196" s="27"/>
      <c r="W196" s="27"/>
      <c r="X196" s="27"/>
      <c r="Y196" s="27"/>
      <c r="Z196" s="27"/>
      <c r="AA196" s="27"/>
      <c r="AB196" s="27"/>
      <c r="AC196" s="27"/>
      <c r="AD196" s="27"/>
      <c r="AE196" s="27"/>
      <c r="AF196" s="27"/>
      <c r="AG196" s="27"/>
      <c r="AH196" s="27"/>
      <c r="AI196" s="27"/>
      <c r="AJ196" s="27"/>
      <c r="AK196" s="27"/>
      <c r="AL196" s="27"/>
      <c r="AM196" s="27"/>
      <c r="AN196" s="27"/>
      <c r="AO196" s="27"/>
      <c r="AP196" s="27"/>
      <c r="AQ196" s="27"/>
      <c r="AR196" s="27"/>
      <c r="AS196" s="27"/>
      <c r="AT196" s="27"/>
      <c r="AU196" s="27"/>
      <c r="AV196" s="27"/>
      <c r="AW196" s="27"/>
      <c r="AX196" s="27"/>
      <c r="AY196" s="27"/>
      <c r="AZ196" s="27"/>
      <c r="BA196" s="27"/>
      <c r="BB196" s="27"/>
      <c r="BC196" s="27"/>
      <c r="BD196" s="27"/>
      <c r="BE196" s="27"/>
      <c r="BF196" s="27"/>
      <c r="BG196" s="27"/>
      <c r="BH196" s="27"/>
      <c r="BI196" s="27"/>
      <c r="BJ196" s="27"/>
      <c r="BK196" s="27"/>
      <c r="BL196" s="27"/>
      <c r="BM196" s="27"/>
      <c r="BN196" s="27"/>
      <c r="BO196" s="27"/>
      <c r="BP196" s="27"/>
      <c r="BQ196" s="27"/>
      <c r="BR196" s="27"/>
      <c r="BS196" s="27"/>
      <c r="BT196" s="27"/>
      <c r="BU196" s="27"/>
      <c r="BV196" s="27"/>
      <c r="BW196" s="27"/>
      <c r="BX196" s="27"/>
      <c r="BY196" s="27"/>
      <c r="BZ196" s="27"/>
      <c r="CA196" s="27"/>
      <c r="CB196" s="27"/>
      <c r="CC196" s="27"/>
      <c r="CD196" s="27"/>
      <c r="CE196" s="27"/>
      <c r="CF196" s="27"/>
      <c r="CG196" s="27"/>
      <c r="CH196" s="27"/>
      <c r="CI196" s="27"/>
      <c r="CJ196" s="27"/>
      <c r="CK196" s="27"/>
      <c r="CL196" s="27"/>
      <c r="CM196" s="27"/>
      <c r="CN196" s="27"/>
      <c r="CO196" s="27"/>
      <c r="CP196" s="27"/>
      <c r="CQ196" s="27"/>
      <c r="CR196" s="27"/>
      <c r="CS196" s="27"/>
      <c r="CT196" s="27"/>
    </row>
    <row r="197" spans="1:98" s="32" customFormat="1">
      <c r="A197" s="27"/>
      <c r="B197" s="33" t="s">
        <v>955</v>
      </c>
      <c r="C197" s="30"/>
      <c r="D197" s="30"/>
      <c r="E197" s="30"/>
      <c r="F197" s="30"/>
      <c r="G197" s="30"/>
      <c r="H197" s="36"/>
      <c r="I197" s="30"/>
      <c r="J197" s="30"/>
      <c r="K197" s="30"/>
      <c r="L197" s="30"/>
      <c r="M197" s="30"/>
      <c r="N197" s="30"/>
      <c r="O197" s="27"/>
      <c r="P197" s="27"/>
      <c r="Q197" s="27"/>
      <c r="R197" s="27"/>
      <c r="S197" s="27"/>
      <c r="T197" s="27"/>
      <c r="U197" s="27"/>
      <c r="V197" s="27"/>
      <c r="W197" s="27"/>
      <c r="X197" s="27"/>
      <c r="Y197" s="27"/>
      <c r="Z197" s="27"/>
      <c r="AA197" s="27"/>
      <c r="AB197" s="27"/>
      <c r="AC197" s="27"/>
      <c r="AD197" s="27"/>
      <c r="AE197" s="27"/>
      <c r="AF197" s="27"/>
      <c r="AG197" s="27"/>
      <c r="AH197" s="27"/>
      <c r="AI197" s="27"/>
      <c r="AJ197" s="27"/>
      <c r="AK197" s="27"/>
      <c r="AL197" s="27"/>
      <c r="AM197" s="27"/>
      <c r="AN197" s="27"/>
      <c r="AO197" s="27"/>
      <c r="AP197" s="27"/>
      <c r="AQ197" s="27"/>
      <c r="AR197" s="27"/>
      <c r="AS197" s="27"/>
      <c r="AT197" s="27"/>
      <c r="AU197" s="27"/>
      <c r="AV197" s="27"/>
      <c r="AW197" s="27"/>
      <c r="AX197" s="27"/>
      <c r="AY197" s="27"/>
      <c r="AZ197" s="27"/>
      <c r="BA197" s="27"/>
      <c r="BB197" s="27"/>
      <c r="BC197" s="27"/>
      <c r="BD197" s="27"/>
      <c r="BE197" s="27"/>
      <c r="BF197" s="27"/>
      <c r="BG197" s="27"/>
      <c r="BH197" s="27"/>
      <c r="BI197" s="27"/>
      <c r="BJ197" s="27"/>
      <c r="BK197" s="27"/>
      <c r="BL197" s="27"/>
      <c r="BM197" s="27"/>
      <c r="BN197" s="27"/>
      <c r="BO197" s="27"/>
      <c r="BP197" s="27"/>
      <c r="BQ197" s="27"/>
      <c r="BR197" s="27"/>
      <c r="BS197" s="27"/>
      <c r="BT197" s="27"/>
      <c r="BU197" s="27"/>
      <c r="BV197" s="27"/>
      <c r="BW197" s="27"/>
      <c r="BX197" s="27"/>
      <c r="BY197" s="27"/>
      <c r="BZ197" s="27"/>
      <c r="CA197" s="27"/>
      <c r="CB197" s="27"/>
      <c r="CC197" s="27"/>
      <c r="CD197" s="27"/>
      <c r="CE197" s="27"/>
      <c r="CF197" s="27"/>
      <c r="CG197" s="27"/>
      <c r="CH197" s="27"/>
      <c r="CI197" s="27"/>
      <c r="CJ197" s="27"/>
      <c r="CK197" s="27"/>
      <c r="CL197" s="27"/>
      <c r="CM197" s="27"/>
      <c r="CN197" s="27"/>
      <c r="CO197" s="27"/>
      <c r="CP197" s="27"/>
      <c r="CQ197" s="27"/>
      <c r="CR197" s="27"/>
      <c r="CS197" s="27"/>
      <c r="CT197" s="27"/>
    </row>
    <row r="198" spans="1:98" s="32" customFormat="1" ht="12.75" customHeight="1">
      <c r="A198" s="27"/>
      <c r="B198" s="33" t="s">
        <v>956</v>
      </c>
      <c r="C198" s="30"/>
      <c r="D198" s="30"/>
      <c r="E198" s="30"/>
      <c r="F198" s="30"/>
      <c r="G198" s="30"/>
      <c r="H198" s="36"/>
      <c r="I198" s="30"/>
      <c r="J198" s="30"/>
      <c r="K198" s="30"/>
      <c r="L198" s="30"/>
      <c r="M198" s="30"/>
      <c r="N198" s="30"/>
      <c r="O198" s="27"/>
      <c r="P198" s="27"/>
      <c r="Q198" s="27"/>
      <c r="R198" s="27"/>
      <c r="S198" s="27"/>
      <c r="T198" s="27"/>
      <c r="U198" s="27"/>
      <c r="V198" s="27"/>
      <c r="W198" s="27"/>
      <c r="X198" s="27"/>
      <c r="Y198" s="27"/>
      <c r="Z198" s="27"/>
      <c r="AA198" s="27"/>
      <c r="AB198" s="27"/>
      <c r="AC198" s="27"/>
      <c r="AD198" s="27"/>
      <c r="AE198" s="27"/>
      <c r="AF198" s="27"/>
      <c r="AG198" s="27"/>
      <c r="AH198" s="27"/>
      <c r="AI198" s="27"/>
      <c r="AJ198" s="27"/>
      <c r="AK198" s="27"/>
      <c r="AL198" s="27"/>
      <c r="AM198" s="27"/>
      <c r="AN198" s="27"/>
      <c r="AO198" s="27"/>
      <c r="AP198" s="27"/>
      <c r="AQ198" s="27"/>
      <c r="AR198" s="27"/>
      <c r="AS198" s="27"/>
      <c r="AT198" s="27"/>
      <c r="AU198" s="27"/>
      <c r="AV198" s="27"/>
      <c r="AW198" s="27"/>
      <c r="AX198" s="27"/>
      <c r="AY198" s="27"/>
      <c r="AZ198" s="27"/>
      <c r="BA198" s="27"/>
      <c r="BB198" s="27"/>
      <c r="BC198" s="27"/>
      <c r="BD198" s="27"/>
      <c r="BE198" s="27"/>
      <c r="BF198" s="27"/>
      <c r="BG198" s="27"/>
      <c r="BH198" s="27"/>
      <c r="BI198" s="27"/>
      <c r="BJ198" s="27"/>
      <c r="BK198" s="27"/>
      <c r="BL198" s="27"/>
      <c r="BM198" s="27"/>
      <c r="BN198" s="27"/>
      <c r="BO198" s="27"/>
      <c r="BP198" s="27"/>
      <c r="BQ198" s="27"/>
      <c r="BR198" s="27"/>
      <c r="BS198" s="27"/>
      <c r="BT198" s="27"/>
      <c r="BU198" s="27"/>
      <c r="BV198" s="27"/>
      <c r="BW198" s="27"/>
      <c r="BX198" s="27"/>
      <c r="BY198" s="27"/>
      <c r="BZ198" s="27"/>
      <c r="CA198" s="27"/>
      <c r="CB198" s="27"/>
      <c r="CC198" s="27"/>
      <c r="CD198" s="27"/>
      <c r="CE198" s="27"/>
      <c r="CF198" s="27"/>
      <c r="CG198" s="27"/>
      <c r="CH198" s="27"/>
      <c r="CI198" s="27"/>
      <c r="CJ198" s="27"/>
      <c r="CK198" s="27"/>
      <c r="CL198" s="27"/>
      <c r="CM198" s="27"/>
      <c r="CN198" s="27"/>
      <c r="CO198" s="27"/>
      <c r="CP198" s="27"/>
      <c r="CQ198" s="27"/>
      <c r="CR198" s="27"/>
      <c r="CS198" s="27"/>
      <c r="CT198" s="27"/>
    </row>
    <row r="199" spans="1:98" s="32" customFormat="1">
      <c r="A199" s="27"/>
      <c r="B199" s="33" t="s">
        <v>957</v>
      </c>
      <c r="C199" s="30"/>
      <c r="D199" s="30"/>
      <c r="E199" s="30"/>
      <c r="F199" s="30"/>
      <c r="G199" s="30"/>
      <c r="H199" s="36"/>
      <c r="I199" s="30"/>
      <c r="J199" s="30"/>
      <c r="K199" s="30"/>
      <c r="L199" s="30"/>
      <c r="M199" s="30"/>
      <c r="N199" s="30"/>
      <c r="O199" s="27"/>
      <c r="P199" s="27"/>
      <c r="Q199" s="27"/>
      <c r="R199" s="27"/>
      <c r="S199" s="27"/>
      <c r="T199" s="27"/>
      <c r="U199" s="27"/>
      <c r="V199" s="27"/>
      <c r="W199" s="27"/>
      <c r="X199" s="27"/>
      <c r="Y199" s="27"/>
      <c r="Z199" s="27"/>
      <c r="AA199" s="27"/>
      <c r="AB199" s="27"/>
      <c r="AC199" s="27"/>
      <c r="AD199" s="27"/>
      <c r="AE199" s="27"/>
      <c r="AF199" s="27"/>
      <c r="AG199" s="27"/>
      <c r="AH199" s="27"/>
      <c r="AI199" s="27"/>
      <c r="AJ199" s="27"/>
      <c r="AK199" s="27"/>
      <c r="AL199" s="27"/>
      <c r="AM199" s="27"/>
      <c r="AN199" s="27"/>
      <c r="AO199" s="27"/>
      <c r="AP199" s="27"/>
      <c r="AQ199" s="27"/>
      <c r="AR199" s="27"/>
      <c r="AS199" s="27"/>
      <c r="AT199" s="27"/>
      <c r="AU199" s="27"/>
      <c r="AV199" s="27"/>
      <c r="AW199" s="27"/>
      <c r="AX199" s="27"/>
      <c r="AY199" s="27"/>
      <c r="AZ199" s="27"/>
      <c r="BA199" s="27"/>
      <c r="BB199" s="27"/>
      <c r="BC199" s="27"/>
      <c r="BD199" s="27"/>
      <c r="BE199" s="27"/>
      <c r="BF199" s="27"/>
      <c r="BG199" s="27"/>
      <c r="BH199" s="27"/>
      <c r="BI199" s="27"/>
      <c r="BJ199" s="27"/>
      <c r="BK199" s="27"/>
      <c r="BL199" s="27"/>
      <c r="BM199" s="27"/>
      <c r="BN199" s="27"/>
      <c r="BO199" s="27"/>
      <c r="BP199" s="27"/>
      <c r="BQ199" s="27"/>
      <c r="BR199" s="27"/>
      <c r="BS199" s="27"/>
      <c r="BT199" s="27"/>
      <c r="BU199" s="27"/>
      <c r="BV199" s="27"/>
      <c r="BW199" s="27"/>
      <c r="BX199" s="27"/>
      <c r="BY199" s="27"/>
      <c r="BZ199" s="27"/>
      <c r="CA199" s="27"/>
      <c r="CB199" s="27"/>
      <c r="CC199" s="27"/>
      <c r="CD199" s="27"/>
      <c r="CE199" s="27"/>
      <c r="CF199" s="27"/>
      <c r="CG199" s="27"/>
      <c r="CH199" s="27"/>
      <c r="CI199" s="27"/>
      <c r="CJ199" s="27"/>
      <c r="CK199" s="27"/>
      <c r="CL199" s="27"/>
      <c r="CM199" s="27"/>
      <c r="CN199" s="27"/>
      <c r="CO199" s="27"/>
      <c r="CP199" s="27"/>
      <c r="CQ199" s="27"/>
      <c r="CR199" s="27"/>
      <c r="CS199" s="27"/>
      <c r="CT199" s="27"/>
    </row>
    <row r="200" spans="1:98" s="32" customFormat="1">
      <c r="A200" s="27"/>
      <c r="B200" s="33" t="s">
        <v>958</v>
      </c>
      <c r="C200" s="30"/>
      <c r="D200" s="30"/>
      <c r="E200" s="30"/>
      <c r="F200" s="30"/>
      <c r="G200" s="30"/>
      <c r="H200" s="36"/>
      <c r="I200" s="30"/>
      <c r="J200" s="30"/>
      <c r="K200" s="30"/>
      <c r="L200" s="30"/>
      <c r="M200" s="30"/>
      <c r="N200" s="30"/>
      <c r="O200" s="27"/>
      <c r="P200" s="27"/>
      <c r="Q200" s="27"/>
      <c r="R200" s="27"/>
      <c r="S200" s="27"/>
      <c r="T200" s="27"/>
      <c r="U200" s="27"/>
      <c r="V200" s="27"/>
      <c r="W200" s="27"/>
      <c r="X200" s="27"/>
      <c r="Y200" s="27"/>
      <c r="Z200" s="27"/>
      <c r="AA200" s="27"/>
      <c r="AB200" s="27"/>
      <c r="AC200" s="27"/>
      <c r="AD200" s="27"/>
      <c r="AE200" s="27"/>
      <c r="AF200" s="27"/>
      <c r="AG200" s="27"/>
      <c r="AH200" s="27"/>
      <c r="AI200" s="27"/>
      <c r="AJ200" s="27"/>
      <c r="AK200" s="27"/>
      <c r="AL200" s="27"/>
      <c r="AM200" s="27"/>
      <c r="AN200" s="27"/>
      <c r="AO200" s="27"/>
      <c r="AP200" s="27"/>
      <c r="AQ200" s="27"/>
      <c r="AR200" s="27"/>
      <c r="AS200" s="27"/>
      <c r="AT200" s="27"/>
      <c r="AU200" s="27"/>
      <c r="AV200" s="27"/>
      <c r="AW200" s="27"/>
      <c r="AX200" s="27"/>
      <c r="AY200" s="27"/>
      <c r="AZ200" s="27"/>
      <c r="BA200" s="27"/>
      <c r="BB200" s="27"/>
      <c r="BC200" s="27"/>
      <c r="BD200" s="27"/>
      <c r="BE200" s="27"/>
      <c r="BF200" s="27"/>
      <c r="BG200" s="27"/>
      <c r="BH200" s="27"/>
      <c r="BI200" s="27"/>
      <c r="BJ200" s="27"/>
      <c r="BK200" s="27"/>
      <c r="BL200" s="27"/>
      <c r="BM200" s="27"/>
      <c r="BN200" s="27"/>
      <c r="BO200" s="27"/>
      <c r="BP200" s="27"/>
      <c r="BQ200" s="27"/>
      <c r="BR200" s="27"/>
      <c r="BS200" s="27"/>
      <c r="BT200" s="27"/>
      <c r="BU200" s="27"/>
      <c r="BV200" s="27"/>
      <c r="BW200" s="27"/>
      <c r="BX200" s="27"/>
      <c r="BY200" s="27"/>
      <c r="BZ200" s="27"/>
      <c r="CA200" s="27"/>
      <c r="CB200" s="27"/>
      <c r="CC200" s="27"/>
      <c r="CD200" s="27"/>
      <c r="CE200" s="27"/>
      <c r="CF200" s="27"/>
      <c r="CG200" s="27"/>
      <c r="CH200" s="27"/>
      <c r="CI200" s="27"/>
      <c r="CJ200" s="27"/>
      <c r="CK200" s="27"/>
      <c r="CL200" s="27"/>
      <c r="CM200" s="27"/>
      <c r="CN200" s="27"/>
      <c r="CO200" s="27"/>
      <c r="CP200" s="27"/>
      <c r="CQ200" s="27"/>
      <c r="CR200" s="27"/>
      <c r="CS200" s="27"/>
      <c r="CT200" s="27"/>
    </row>
    <row r="201" spans="1:98" s="32" customFormat="1" ht="12.75" customHeight="1">
      <c r="A201" s="27"/>
      <c r="B201" s="33" t="s">
        <v>959</v>
      </c>
      <c r="C201" s="30"/>
      <c r="D201" s="30"/>
      <c r="E201" s="30"/>
      <c r="F201" s="30"/>
      <c r="G201" s="30"/>
      <c r="H201" s="36"/>
      <c r="I201" s="30"/>
      <c r="J201" s="30"/>
      <c r="K201" s="30"/>
      <c r="L201" s="30"/>
      <c r="M201" s="30"/>
      <c r="N201" s="30"/>
      <c r="O201" s="27"/>
      <c r="P201" s="27"/>
      <c r="Q201" s="27"/>
      <c r="R201" s="27"/>
      <c r="S201" s="27"/>
      <c r="T201" s="27"/>
      <c r="U201" s="27"/>
      <c r="V201" s="27"/>
      <c r="W201" s="27"/>
      <c r="X201" s="27"/>
      <c r="Y201" s="27"/>
      <c r="Z201" s="27"/>
      <c r="AA201" s="27"/>
      <c r="AB201" s="27"/>
      <c r="AC201" s="27"/>
      <c r="AD201" s="27"/>
      <c r="AE201" s="27"/>
      <c r="AF201" s="27"/>
      <c r="AG201" s="27"/>
      <c r="AH201" s="27"/>
      <c r="AI201" s="27"/>
      <c r="AJ201" s="27"/>
      <c r="AK201" s="27"/>
      <c r="AL201" s="27"/>
      <c r="AM201" s="27"/>
      <c r="AN201" s="27"/>
      <c r="AO201" s="27"/>
      <c r="AP201" s="27"/>
      <c r="AQ201" s="27"/>
      <c r="AR201" s="27"/>
      <c r="AS201" s="27"/>
      <c r="AT201" s="27"/>
      <c r="AU201" s="27"/>
      <c r="AV201" s="27"/>
      <c r="AW201" s="27"/>
      <c r="AX201" s="27"/>
      <c r="AY201" s="27"/>
      <c r="AZ201" s="27"/>
      <c r="BA201" s="27"/>
      <c r="BB201" s="27"/>
      <c r="BC201" s="27"/>
      <c r="BD201" s="27"/>
      <c r="BE201" s="27"/>
      <c r="BF201" s="27"/>
      <c r="BG201" s="27"/>
      <c r="BH201" s="27"/>
      <c r="BI201" s="27"/>
      <c r="BJ201" s="27"/>
      <c r="BK201" s="27"/>
      <c r="BL201" s="27"/>
      <c r="BM201" s="27"/>
      <c r="BN201" s="27"/>
      <c r="BO201" s="27"/>
      <c r="BP201" s="27"/>
      <c r="BQ201" s="27"/>
      <c r="BR201" s="27"/>
      <c r="BS201" s="27"/>
      <c r="BT201" s="27"/>
      <c r="BU201" s="27"/>
      <c r="BV201" s="27"/>
      <c r="BW201" s="27"/>
      <c r="BX201" s="27"/>
      <c r="BY201" s="27"/>
      <c r="BZ201" s="27"/>
      <c r="CA201" s="27"/>
      <c r="CB201" s="27"/>
      <c r="CC201" s="27"/>
      <c r="CD201" s="27"/>
      <c r="CE201" s="27"/>
      <c r="CF201" s="27"/>
      <c r="CG201" s="27"/>
      <c r="CH201" s="27"/>
      <c r="CI201" s="27"/>
      <c r="CJ201" s="27"/>
      <c r="CK201" s="27"/>
      <c r="CL201" s="27"/>
      <c r="CM201" s="27"/>
      <c r="CN201" s="27"/>
      <c r="CO201" s="27"/>
      <c r="CP201" s="27"/>
      <c r="CQ201" s="27"/>
      <c r="CR201" s="27"/>
      <c r="CS201" s="27"/>
      <c r="CT201" s="27"/>
    </row>
    <row r="202" spans="1:98" s="32" customFormat="1" ht="12.75" customHeight="1">
      <c r="A202" s="27"/>
      <c r="B202" s="33" t="s">
        <v>960</v>
      </c>
      <c r="C202" s="30"/>
      <c r="D202" s="30"/>
      <c r="E202" s="30"/>
      <c r="F202" s="30"/>
      <c r="G202" s="30"/>
      <c r="H202" s="36"/>
      <c r="I202" s="30"/>
      <c r="J202" s="30"/>
      <c r="K202" s="30"/>
      <c r="L202" s="30"/>
      <c r="M202" s="30"/>
      <c r="N202" s="30"/>
      <c r="O202" s="27"/>
      <c r="P202" s="27"/>
      <c r="Q202" s="27"/>
      <c r="R202" s="27"/>
      <c r="S202" s="27"/>
      <c r="T202" s="27"/>
      <c r="U202" s="27"/>
      <c r="V202" s="27"/>
      <c r="W202" s="27"/>
      <c r="X202" s="27"/>
      <c r="Y202" s="27"/>
      <c r="Z202" s="27"/>
      <c r="AA202" s="27"/>
      <c r="AB202" s="27"/>
      <c r="AC202" s="27"/>
      <c r="AD202" s="27"/>
      <c r="AE202" s="27"/>
      <c r="AF202" s="27"/>
      <c r="AG202" s="27"/>
      <c r="AH202" s="27"/>
      <c r="AI202" s="27"/>
      <c r="AJ202" s="27"/>
      <c r="AK202" s="27"/>
      <c r="AL202" s="27"/>
      <c r="AM202" s="27"/>
      <c r="AN202" s="27"/>
      <c r="AO202" s="27"/>
      <c r="AP202" s="27"/>
      <c r="AQ202" s="27"/>
      <c r="AR202" s="27"/>
      <c r="AS202" s="27"/>
      <c r="AT202" s="27"/>
      <c r="AU202" s="27"/>
      <c r="AV202" s="27"/>
      <c r="AW202" s="27"/>
      <c r="AX202" s="27"/>
      <c r="AY202" s="27"/>
      <c r="AZ202" s="27"/>
      <c r="BA202" s="27"/>
      <c r="BB202" s="27"/>
      <c r="BC202" s="27"/>
      <c r="BD202" s="27"/>
      <c r="BE202" s="27"/>
      <c r="BF202" s="27"/>
      <c r="BG202" s="27"/>
      <c r="BH202" s="27"/>
      <c r="BI202" s="27"/>
      <c r="BJ202" s="27"/>
      <c r="BK202" s="27"/>
      <c r="BL202" s="27"/>
      <c r="BM202" s="27"/>
      <c r="BN202" s="27"/>
      <c r="BO202" s="27"/>
      <c r="BP202" s="27"/>
      <c r="BQ202" s="27"/>
      <c r="BR202" s="27"/>
      <c r="BS202" s="27"/>
      <c r="BT202" s="27"/>
      <c r="BU202" s="27"/>
      <c r="BV202" s="27"/>
      <c r="BW202" s="27"/>
      <c r="BX202" s="27"/>
      <c r="BY202" s="27"/>
      <c r="BZ202" s="27"/>
      <c r="CA202" s="27"/>
      <c r="CB202" s="27"/>
      <c r="CC202" s="27"/>
      <c r="CD202" s="27"/>
      <c r="CE202" s="27"/>
      <c r="CF202" s="27"/>
      <c r="CG202" s="27"/>
      <c r="CH202" s="27"/>
      <c r="CI202" s="27"/>
      <c r="CJ202" s="27"/>
      <c r="CK202" s="27"/>
      <c r="CL202" s="27"/>
      <c r="CM202" s="27"/>
      <c r="CN202" s="27"/>
      <c r="CO202" s="27"/>
      <c r="CP202" s="27"/>
      <c r="CQ202" s="27"/>
      <c r="CR202" s="27"/>
      <c r="CS202" s="27"/>
      <c r="CT202" s="27"/>
    </row>
    <row r="203" spans="1:98" s="32" customFormat="1" ht="12.75" customHeight="1">
      <c r="A203" s="27"/>
      <c r="B203" s="33" t="s">
        <v>961</v>
      </c>
      <c r="C203" s="30"/>
      <c r="D203" s="30"/>
      <c r="E203" s="30"/>
      <c r="F203" s="30"/>
      <c r="G203" s="30"/>
      <c r="H203" s="36"/>
      <c r="I203" s="30"/>
      <c r="J203" s="30"/>
      <c r="K203" s="30"/>
      <c r="L203" s="30"/>
      <c r="M203" s="30"/>
      <c r="N203" s="30"/>
      <c r="O203" s="27"/>
      <c r="P203" s="27"/>
      <c r="Q203" s="27"/>
      <c r="R203" s="27"/>
      <c r="S203" s="27"/>
      <c r="T203" s="27"/>
      <c r="U203" s="27"/>
      <c r="V203" s="27"/>
      <c r="W203" s="27"/>
      <c r="X203" s="27"/>
      <c r="Y203" s="27"/>
      <c r="Z203" s="27"/>
      <c r="AA203" s="27"/>
      <c r="AB203" s="27"/>
      <c r="AC203" s="27"/>
      <c r="AD203" s="27"/>
      <c r="AE203" s="27"/>
      <c r="AF203" s="27"/>
      <c r="AG203" s="27"/>
      <c r="AH203" s="27"/>
      <c r="AI203" s="27"/>
      <c r="AJ203" s="27"/>
      <c r="AK203" s="27"/>
      <c r="AL203" s="27"/>
      <c r="AM203" s="27"/>
      <c r="AN203" s="27"/>
      <c r="AO203" s="27"/>
      <c r="AP203" s="27"/>
      <c r="AQ203" s="27"/>
      <c r="AR203" s="27"/>
      <c r="AS203" s="27"/>
      <c r="AT203" s="27"/>
      <c r="AU203" s="27"/>
      <c r="AV203" s="27"/>
      <c r="AW203" s="27"/>
      <c r="AX203" s="27"/>
      <c r="AY203" s="27"/>
      <c r="AZ203" s="27"/>
      <c r="BA203" s="27"/>
      <c r="BB203" s="27"/>
      <c r="BC203" s="27"/>
      <c r="BD203" s="27"/>
      <c r="BE203" s="27"/>
      <c r="BF203" s="27"/>
      <c r="BG203" s="27"/>
      <c r="BH203" s="27"/>
      <c r="BI203" s="27"/>
      <c r="BJ203" s="27"/>
      <c r="BK203" s="27"/>
      <c r="BL203" s="27"/>
      <c r="BM203" s="27"/>
      <c r="BN203" s="27"/>
      <c r="BO203" s="27"/>
      <c r="BP203" s="27"/>
      <c r="BQ203" s="27"/>
      <c r="BR203" s="27"/>
      <c r="BS203" s="27"/>
      <c r="BT203" s="27"/>
      <c r="BU203" s="27"/>
      <c r="BV203" s="27"/>
      <c r="BW203" s="27"/>
      <c r="BX203" s="27"/>
      <c r="BY203" s="27"/>
      <c r="BZ203" s="27"/>
      <c r="CA203" s="27"/>
      <c r="CB203" s="27"/>
      <c r="CC203" s="27"/>
      <c r="CD203" s="27"/>
      <c r="CE203" s="27"/>
      <c r="CF203" s="27"/>
      <c r="CG203" s="27"/>
      <c r="CH203" s="27"/>
      <c r="CI203" s="27"/>
      <c r="CJ203" s="27"/>
      <c r="CK203" s="27"/>
      <c r="CL203" s="27"/>
      <c r="CM203" s="27"/>
      <c r="CN203" s="27"/>
      <c r="CO203" s="27"/>
      <c r="CP203" s="27"/>
      <c r="CQ203" s="27"/>
      <c r="CR203" s="27"/>
      <c r="CS203" s="27"/>
      <c r="CT203" s="27"/>
    </row>
    <row r="204" spans="1:98" s="32" customFormat="1" ht="12.75" customHeight="1">
      <c r="A204" s="27"/>
      <c r="B204" s="33" t="s">
        <v>962</v>
      </c>
      <c r="C204" s="30"/>
      <c r="D204" s="30"/>
      <c r="E204" s="30"/>
      <c r="F204" s="30"/>
      <c r="G204" s="30"/>
      <c r="H204" s="36"/>
      <c r="I204" s="30"/>
      <c r="J204" s="30"/>
      <c r="K204" s="30"/>
      <c r="L204" s="30"/>
      <c r="M204" s="30"/>
      <c r="N204" s="30"/>
      <c r="O204" s="27"/>
      <c r="P204" s="27"/>
      <c r="Q204" s="27"/>
      <c r="R204" s="27"/>
      <c r="S204" s="27"/>
      <c r="T204" s="27"/>
      <c r="U204" s="27"/>
      <c r="V204" s="27"/>
      <c r="W204" s="27"/>
      <c r="X204" s="27"/>
      <c r="Y204" s="27"/>
      <c r="Z204" s="27"/>
      <c r="AA204" s="27"/>
      <c r="AB204" s="27"/>
      <c r="AC204" s="27"/>
      <c r="AD204" s="27"/>
      <c r="AE204" s="27"/>
      <c r="AF204" s="27"/>
      <c r="AG204" s="27"/>
      <c r="AH204" s="27"/>
      <c r="AI204" s="27"/>
      <c r="AJ204" s="27"/>
      <c r="AK204" s="27"/>
      <c r="AL204" s="27"/>
      <c r="AM204" s="27"/>
      <c r="AN204" s="27"/>
      <c r="AO204" s="27"/>
      <c r="AP204" s="27"/>
      <c r="AQ204" s="27"/>
      <c r="AR204" s="27"/>
      <c r="AS204" s="27"/>
      <c r="AT204" s="27"/>
      <c r="AU204" s="27"/>
      <c r="AV204" s="27"/>
      <c r="AW204" s="27"/>
      <c r="AX204" s="27"/>
      <c r="AY204" s="27"/>
      <c r="AZ204" s="27"/>
      <c r="BA204" s="27"/>
      <c r="BB204" s="27"/>
      <c r="BC204" s="27"/>
      <c r="BD204" s="27"/>
      <c r="BE204" s="27"/>
      <c r="BF204" s="27"/>
      <c r="BG204" s="27"/>
      <c r="BH204" s="27"/>
      <c r="BI204" s="27"/>
      <c r="BJ204" s="27"/>
      <c r="BK204" s="27"/>
      <c r="BL204" s="27"/>
      <c r="BM204" s="27"/>
      <c r="BN204" s="27"/>
      <c r="BO204" s="27"/>
      <c r="BP204" s="27"/>
      <c r="BQ204" s="27"/>
      <c r="BR204" s="27"/>
      <c r="BS204" s="27"/>
      <c r="BT204" s="27"/>
      <c r="BU204" s="27"/>
      <c r="BV204" s="27"/>
      <c r="BW204" s="27"/>
      <c r="BX204" s="27"/>
      <c r="BY204" s="27"/>
      <c r="BZ204" s="27"/>
      <c r="CA204" s="27"/>
      <c r="CB204" s="27"/>
      <c r="CC204" s="27"/>
      <c r="CD204" s="27"/>
      <c r="CE204" s="27"/>
      <c r="CF204" s="27"/>
      <c r="CG204" s="27"/>
      <c r="CH204" s="27"/>
      <c r="CI204" s="27"/>
      <c r="CJ204" s="27"/>
      <c r="CK204" s="27"/>
      <c r="CL204" s="27"/>
      <c r="CM204" s="27"/>
      <c r="CN204" s="27"/>
      <c r="CO204" s="27"/>
      <c r="CP204" s="27"/>
      <c r="CQ204" s="27"/>
      <c r="CR204" s="27"/>
      <c r="CS204" s="27"/>
      <c r="CT204" s="27"/>
    </row>
    <row r="205" spans="1:98" s="32" customFormat="1" ht="12.75" customHeight="1">
      <c r="A205" s="27"/>
      <c r="B205" s="33" t="s">
        <v>963</v>
      </c>
      <c r="C205" s="30"/>
      <c r="D205" s="30"/>
      <c r="E205" s="30"/>
      <c r="F205" s="30"/>
      <c r="G205" s="30"/>
      <c r="H205" s="36"/>
      <c r="I205" s="30"/>
      <c r="J205" s="30"/>
      <c r="K205" s="30"/>
      <c r="L205" s="30"/>
      <c r="M205" s="30"/>
      <c r="N205" s="30"/>
      <c r="O205" s="27"/>
      <c r="P205" s="27"/>
      <c r="Q205" s="27"/>
      <c r="R205" s="27"/>
      <c r="S205" s="27"/>
      <c r="T205" s="27"/>
      <c r="U205" s="27"/>
      <c r="V205" s="27"/>
      <c r="W205" s="27"/>
      <c r="X205" s="27"/>
      <c r="Y205" s="27"/>
      <c r="Z205" s="27"/>
      <c r="AA205" s="27"/>
      <c r="AB205" s="27"/>
      <c r="AC205" s="27"/>
      <c r="AD205" s="27"/>
      <c r="AE205" s="27"/>
      <c r="AF205" s="27"/>
      <c r="AG205" s="27"/>
      <c r="AH205" s="27"/>
      <c r="AI205" s="27"/>
      <c r="AJ205" s="27"/>
      <c r="AK205" s="27"/>
      <c r="AL205" s="27"/>
      <c r="AM205" s="27"/>
      <c r="AN205" s="27"/>
      <c r="AO205" s="27"/>
      <c r="AP205" s="27"/>
      <c r="AQ205" s="27"/>
      <c r="AR205" s="27"/>
      <c r="AS205" s="27"/>
      <c r="AT205" s="27"/>
      <c r="AU205" s="27"/>
      <c r="AV205" s="27"/>
      <c r="AW205" s="27"/>
      <c r="AX205" s="27"/>
      <c r="AY205" s="27"/>
      <c r="AZ205" s="27"/>
      <c r="BA205" s="27"/>
      <c r="BB205" s="27"/>
      <c r="BC205" s="27"/>
      <c r="BD205" s="27"/>
      <c r="BE205" s="27"/>
      <c r="BF205" s="27"/>
      <c r="BG205" s="27"/>
      <c r="BH205" s="27"/>
      <c r="BI205" s="27"/>
      <c r="BJ205" s="27"/>
      <c r="BK205" s="27"/>
      <c r="BL205" s="27"/>
      <c r="BM205" s="27"/>
      <c r="BN205" s="27"/>
      <c r="BO205" s="27"/>
      <c r="BP205" s="27"/>
      <c r="BQ205" s="27"/>
      <c r="BR205" s="27"/>
      <c r="BS205" s="27"/>
      <c r="BT205" s="27"/>
      <c r="BU205" s="27"/>
      <c r="BV205" s="27"/>
      <c r="BW205" s="27"/>
      <c r="BX205" s="27"/>
      <c r="BY205" s="27"/>
      <c r="BZ205" s="27"/>
      <c r="CA205" s="27"/>
      <c r="CB205" s="27"/>
      <c r="CC205" s="27"/>
      <c r="CD205" s="27"/>
      <c r="CE205" s="27"/>
      <c r="CF205" s="27"/>
      <c r="CG205" s="27"/>
      <c r="CH205" s="27"/>
      <c r="CI205" s="27"/>
      <c r="CJ205" s="27"/>
      <c r="CK205" s="27"/>
      <c r="CL205" s="27"/>
      <c r="CM205" s="27"/>
      <c r="CN205" s="27"/>
      <c r="CO205" s="27"/>
      <c r="CP205" s="27"/>
      <c r="CQ205" s="27"/>
      <c r="CR205" s="27"/>
      <c r="CS205" s="27"/>
      <c r="CT205" s="27"/>
    </row>
    <row r="206" spans="1:98" s="32" customFormat="1" ht="12.75" customHeight="1">
      <c r="A206" s="27"/>
      <c r="B206" s="38" t="s">
        <v>964</v>
      </c>
      <c r="C206" s="30"/>
      <c r="D206" s="30"/>
      <c r="E206" s="30"/>
      <c r="F206" s="30"/>
      <c r="G206" s="30"/>
      <c r="H206" s="36"/>
      <c r="I206" s="30"/>
      <c r="J206" s="30"/>
      <c r="K206" s="30"/>
      <c r="L206" s="30"/>
      <c r="M206" s="30"/>
      <c r="N206" s="30"/>
      <c r="O206" s="27"/>
      <c r="P206" s="27"/>
      <c r="Q206" s="27"/>
      <c r="R206" s="27"/>
      <c r="S206" s="27"/>
      <c r="T206" s="27"/>
      <c r="U206" s="27"/>
      <c r="V206" s="27"/>
      <c r="W206" s="27"/>
      <c r="X206" s="27"/>
      <c r="Y206" s="27"/>
      <c r="Z206" s="27"/>
      <c r="AA206" s="27"/>
      <c r="AB206" s="27"/>
      <c r="AC206" s="27"/>
      <c r="AD206" s="27"/>
      <c r="AE206" s="27"/>
      <c r="AF206" s="27"/>
      <c r="AG206" s="27"/>
      <c r="AH206" s="27"/>
      <c r="AI206" s="27"/>
      <c r="AJ206" s="27"/>
      <c r="AK206" s="27"/>
      <c r="AL206" s="27"/>
      <c r="AM206" s="27"/>
      <c r="AN206" s="27"/>
      <c r="AO206" s="27"/>
      <c r="AP206" s="27"/>
      <c r="AQ206" s="27"/>
      <c r="AR206" s="27"/>
      <c r="AS206" s="27"/>
      <c r="AT206" s="27"/>
      <c r="AU206" s="27"/>
      <c r="AV206" s="27"/>
      <c r="AW206" s="27"/>
      <c r="AX206" s="27"/>
      <c r="AY206" s="27"/>
      <c r="AZ206" s="27"/>
      <c r="BA206" s="27"/>
      <c r="BB206" s="27"/>
      <c r="BC206" s="27"/>
      <c r="BD206" s="27"/>
      <c r="BE206" s="27"/>
      <c r="BF206" s="27"/>
      <c r="BG206" s="27"/>
      <c r="BH206" s="27"/>
      <c r="BI206" s="27"/>
      <c r="BJ206" s="27"/>
      <c r="BK206" s="27"/>
      <c r="BL206" s="27"/>
      <c r="BM206" s="27"/>
      <c r="BN206" s="27"/>
      <c r="BO206" s="27"/>
      <c r="BP206" s="27"/>
      <c r="BQ206" s="27"/>
      <c r="BR206" s="27"/>
      <c r="BS206" s="27"/>
      <c r="BT206" s="27"/>
      <c r="BU206" s="27"/>
      <c r="BV206" s="27"/>
      <c r="BW206" s="27"/>
      <c r="BX206" s="27"/>
      <c r="BY206" s="27"/>
      <c r="BZ206" s="27"/>
      <c r="CA206" s="27"/>
      <c r="CB206" s="27"/>
      <c r="CC206" s="27"/>
      <c r="CD206" s="27"/>
      <c r="CE206" s="27"/>
      <c r="CF206" s="27"/>
      <c r="CG206" s="27"/>
      <c r="CH206" s="27"/>
      <c r="CI206" s="27"/>
      <c r="CJ206" s="27"/>
      <c r="CK206" s="27"/>
      <c r="CL206" s="27"/>
      <c r="CM206" s="27"/>
      <c r="CN206" s="27"/>
      <c r="CO206" s="27"/>
      <c r="CP206" s="27"/>
      <c r="CQ206" s="27"/>
      <c r="CR206" s="27"/>
      <c r="CS206" s="27"/>
      <c r="CT206" s="27"/>
    </row>
    <row r="207" spans="1:98" s="32" customFormat="1" ht="12.75" customHeight="1">
      <c r="A207" s="27"/>
      <c r="B207" s="33" t="s">
        <v>965</v>
      </c>
      <c r="C207" s="30"/>
      <c r="D207" s="30"/>
      <c r="E207" s="30"/>
      <c r="F207" s="30"/>
      <c r="G207" s="30"/>
      <c r="H207" s="36"/>
      <c r="I207" s="30"/>
      <c r="J207" s="30"/>
      <c r="K207" s="30"/>
      <c r="L207" s="30"/>
      <c r="M207" s="30"/>
      <c r="N207" s="30"/>
      <c r="O207" s="27"/>
      <c r="P207" s="27"/>
      <c r="Q207" s="27"/>
      <c r="R207" s="27"/>
      <c r="S207" s="27"/>
      <c r="T207" s="27"/>
      <c r="U207" s="27"/>
      <c r="V207" s="27"/>
      <c r="W207" s="27"/>
      <c r="X207" s="27"/>
      <c r="Y207" s="27"/>
      <c r="Z207" s="27"/>
      <c r="AA207" s="27"/>
      <c r="AB207" s="27"/>
      <c r="AC207" s="27"/>
      <c r="AD207" s="27"/>
      <c r="AE207" s="27"/>
      <c r="AF207" s="27"/>
      <c r="AG207" s="27"/>
      <c r="AH207" s="27"/>
      <c r="AI207" s="27"/>
      <c r="AJ207" s="27"/>
      <c r="AK207" s="27"/>
      <c r="AL207" s="27"/>
      <c r="AM207" s="27"/>
      <c r="AN207" s="27"/>
      <c r="AO207" s="27"/>
      <c r="AP207" s="27"/>
      <c r="AQ207" s="27"/>
      <c r="AR207" s="27"/>
      <c r="AS207" s="27"/>
      <c r="AT207" s="27"/>
      <c r="AU207" s="27"/>
      <c r="AV207" s="27"/>
      <c r="AW207" s="27"/>
      <c r="AX207" s="27"/>
      <c r="AY207" s="27"/>
      <c r="AZ207" s="27"/>
      <c r="BA207" s="27"/>
      <c r="BB207" s="27"/>
      <c r="BC207" s="27"/>
      <c r="BD207" s="27"/>
      <c r="BE207" s="27"/>
      <c r="BF207" s="27"/>
      <c r="BG207" s="27"/>
      <c r="BH207" s="27"/>
      <c r="BI207" s="27"/>
      <c r="BJ207" s="27"/>
      <c r="BK207" s="27"/>
      <c r="BL207" s="27"/>
      <c r="BM207" s="27"/>
      <c r="BN207" s="27"/>
      <c r="BO207" s="27"/>
      <c r="BP207" s="27"/>
      <c r="BQ207" s="27"/>
      <c r="BR207" s="27"/>
      <c r="BS207" s="27"/>
      <c r="BT207" s="27"/>
      <c r="BU207" s="27"/>
      <c r="BV207" s="27"/>
      <c r="BW207" s="27"/>
      <c r="BX207" s="27"/>
      <c r="BY207" s="27"/>
      <c r="BZ207" s="27"/>
      <c r="CA207" s="27"/>
      <c r="CB207" s="27"/>
      <c r="CC207" s="27"/>
      <c r="CD207" s="27"/>
      <c r="CE207" s="27"/>
      <c r="CF207" s="27"/>
      <c r="CG207" s="27"/>
      <c r="CH207" s="27"/>
      <c r="CI207" s="27"/>
      <c r="CJ207" s="27"/>
      <c r="CK207" s="27"/>
      <c r="CL207" s="27"/>
      <c r="CM207" s="27"/>
      <c r="CN207" s="27"/>
      <c r="CO207" s="27"/>
      <c r="CP207" s="27"/>
      <c r="CQ207" s="27"/>
      <c r="CR207" s="27"/>
      <c r="CS207" s="27"/>
      <c r="CT207" s="27"/>
    </row>
    <row r="208" spans="1:98" s="32" customFormat="1" ht="12.75" customHeight="1">
      <c r="A208" s="27"/>
      <c r="B208" s="33" t="s">
        <v>966</v>
      </c>
      <c r="C208" s="30"/>
      <c r="D208" s="30"/>
      <c r="E208" s="30"/>
      <c r="F208" s="30"/>
      <c r="G208" s="30"/>
      <c r="H208" s="36"/>
      <c r="I208" s="30"/>
      <c r="J208" s="30"/>
      <c r="K208" s="30"/>
      <c r="L208" s="30"/>
      <c r="M208" s="30"/>
      <c r="N208" s="30"/>
      <c r="O208" s="27"/>
      <c r="P208" s="27"/>
      <c r="Q208" s="27"/>
      <c r="R208" s="27"/>
      <c r="S208" s="27"/>
      <c r="T208" s="27"/>
      <c r="U208" s="27"/>
      <c r="V208" s="27"/>
      <c r="W208" s="27"/>
      <c r="X208" s="27"/>
      <c r="Y208" s="27"/>
      <c r="Z208" s="27"/>
      <c r="AA208" s="27"/>
      <c r="AB208" s="27"/>
      <c r="AC208" s="27"/>
      <c r="AD208" s="27"/>
      <c r="AE208" s="27"/>
      <c r="AF208" s="27"/>
      <c r="AG208" s="27"/>
      <c r="AH208" s="27"/>
      <c r="AI208" s="27"/>
      <c r="AJ208" s="27"/>
      <c r="AK208" s="27"/>
      <c r="AL208" s="27"/>
      <c r="AM208" s="27"/>
      <c r="AN208" s="27"/>
      <c r="AO208" s="27"/>
      <c r="AP208" s="27"/>
      <c r="AQ208" s="27"/>
      <c r="AR208" s="27"/>
      <c r="AS208" s="27"/>
      <c r="AT208" s="27"/>
      <c r="AU208" s="27"/>
      <c r="AV208" s="27"/>
      <c r="AW208" s="27"/>
      <c r="AX208" s="27"/>
      <c r="AY208" s="27"/>
      <c r="AZ208" s="27"/>
      <c r="BA208" s="27"/>
      <c r="BB208" s="27"/>
      <c r="BC208" s="27"/>
      <c r="BD208" s="27"/>
      <c r="BE208" s="27"/>
      <c r="BF208" s="27"/>
      <c r="BG208" s="27"/>
      <c r="BH208" s="27"/>
      <c r="BI208" s="27"/>
      <c r="BJ208" s="27"/>
      <c r="BK208" s="27"/>
      <c r="BL208" s="27"/>
      <c r="BM208" s="27"/>
      <c r="BN208" s="27"/>
      <c r="BO208" s="27"/>
      <c r="BP208" s="27"/>
      <c r="BQ208" s="27"/>
      <c r="BR208" s="27"/>
      <c r="BS208" s="27"/>
      <c r="BT208" s="27"/>
      <c r="BU208" s="27"/>
      <c r="BV208" s="27"/>
      <c r="BW208" s="27"/>
      <c r="BX208" s="27"/>
      <c r="BY208" s="27"/>
      <c r="BZ208" s="27"/>
      <c r="CA208" s="27"/>
      <c r="CB208" s="27"/>
      <c r="CC208" s="27"/>
      <c r="CD208" s="27"/>
      <c r="CE208" s="27"/>
      <c r="CF208" s="27"/>
      <c r="CG208" s="27"/>
      <c r="CH208" s="27"/>
      <c r="CI208" s="27"/>
      <c r="CJ208" s="27"/>
      <c r="CK208" s="27"/>
      <c r="CL208" s="27"/>
      <c r="CM208" s="27"/>
      <c r="CN208" s="27"/>
      <c r="CO208" s="27"/>
      <c r="CP208" s="27"/>
      <c r="CQ208" s="27"/>
      <c r="CR208" s="27"/>
      <c r="CS208" s="27"/>
      <c r="CT208" s="27"/>
    </row>
    <row r="209" spans="1:98" s="32" customFormat="1" ht="12.75" customHeight="1">
      <c r="A209" s="27"/>
      <c r="B209" s="33" t="s">
        <v>967</v>
      </c>
      <c r="C209" s="30"/>
      <c r="D209" s="30"/>
      <c r="E209" s="30"/>
      <c r="F209" s="30"/>
      <c r="G209" s="30"/>
      <c r="H209" s="36"/>
      <c r="I209" s="30"/>
      <c r="J209" s="30"/>
      <c r="K209" s="30"/>
      <c r="L209" s="30"/>
      <c r="M209" s="30"/>
      <c r="N209" s="30"/>
      <c r="O209" s="27"/>
      <c r="P209" s="27"/>
      <c r="Q209" s="27"/>
      <c r="R209" s="27"/>
      <c r="S209" s="27"/>
      <c r="T209" s="27"/>
      <c r="U209" s="27"/>
      <c r="V209" s="27"/>
      <c r="W209" s="27"/>
      <c r="X209" s="27"/>
      <c r="Y209" s="27"/>
      <c r="Z209" s="27"/>
      <c r="AA209" s="27"/>
      <c r="AB209" s="27"/>
      <c r="AC209" s="27"/>
      <c r="AD209" s="27"/>
      <c r="AE209" s="27"/>
      <c r="AF209" s="27"/>
      <c r="AG209" s="27"/>
      <c r="AH209" s="27"/>
      <c r="AI209" s="27"/>
      <c r="AJ209" s="27"/>
      <c r="AK209" s="27"/>
      <c r="AL209" s="27"/>
      <c r="AM209" s="27"/>
      <c r="AN209" s="27"/>
      <c r="AO209" s="27"/>
      <c r="AP209" s="27"/>
      <c r="AQ209" s="27"/>
      <c r="AR209" s="27"/>
      <c r="AS209" s="27"/>
      <c r="AT209" s="27"/>
      <c r="AU209" s="27"/>
      <c r="AV209" s="27"/>
      <c r="AW209" s="27"/>
      <c r="AX209" s="27"/>
      <c r="AY209" s="27"/>
      <c r="AZ209" s="27"/>
      <c r="BA209" s="27"/>
      <c r="BB209" s="27"/>
      <c r="BC209" s="27"/>
      <c r="BD209" s="27"/>
      <c r="BE209" s="27"/>
      <c r="BF209" s="27"/>
      <c r="BG209" s="27"/>
      <c r="BH209" s="27"/>
      <c r="BI209" s="27"/>
      <c r="BJ209" s="27"/>
      <c r="BK209" s="27"/>
      <c r="BL209" s="27"/>
      <c r="BM209" s="27"/>
      <c r="BN209" s="27"/>
      <c r="BO209" s="27"/>
      <c r="BP209" s="27"/>
      <c r="BQ209" s="27"/>
      <c r="BR209" s="27"/>
      <c r="BS209" s="27"/>
      <c r="BT209" s="27"/>
      <c r="BU209" s="27"/>
      <c r="BV209" s="27"/>
      <c r="BW209" s="27"/>
      <c r="BX209" s="27"/>
      <c r="BY209" s="27"/>
      <c r="BZ209" s="27"/>
      <c r="CA209" s="27"/>
      <c r="CB209" s="27"/>
      <c r="CC209" s="27"/>
      <c r="CD209" s="27"/>
      <c r="CE209" s="27"/>
      <c r="CF209" s="27"/>
      <c r="CG209" s="27"/>
      <c r="CH209" s="27"/>
      <c r="CI209" s="27"/>
      <c r="CJ209" s="27"/>
      <c r="CK209" s="27"/>
      <c r="CL209" s="27"/>
      <c r="CM209" s="27"/>
      <c r="CN209" s="27"/>
      <c r="CO209" s="27"/>
      <c r="CP209" s="27"/>
      <c r="CQ209" s="27"/>
      <c r="CR209" s="27"/>
      <c r="CS209" s="27"/>
      <c r="CT209" s="27"/>
    </row>
    <row r="210" spans="1:98" s="32" customFormat="1">
      <c r="A210" s="27"/>
      <c r="B210" s="33" t="s">
        <v>968</v>
      </c>
      <c r="C210" s="30"/>
      <c r="D210" s="30"/>
      <c r="E210" s="30"/>
      <c r="F210" s="30"/>
      <c r="G210" s="30"/>
      <c r="H210" s="36"/>
      <c r="I210" s="30"/>
      <c r="J210" s="30"/>
      <c r="K210" s="30"/>
      <c r="L210" s="30"/>
      <c r="M210" s="30"/>
      <c r="N210" s="30"/>
      <c r="O210" s="27"/>
      <c r="P210" s="27"/>
      <c r="Q210" s="27"/>
      <c r="R210" s="27"/>
      <c r="S210" s="27"/>
      <c r="T210" s="27"/>
      <c r="U210" s="27"/>
      <c r="V210" s="27"/>
      <c r="W210" s="27"/>
      <c r="X210" s="27"/>
      <c r="Y210" s="27"/>
      <c r="Z210" s="27"/>
      <c r="AA210" s="27"/>
      <c r="AB210" s="27"/>
      <c r="AC210" s="27"/>
      <c r="AD210" s="27"/>
      <c r="AE210" s="27"/>
      <c r="AF210" s="27"/>
      <c r="AG210" s="27"/>
      <c r="AH210" s="27"/>
      <c r="AI210" s="27"/>
      <c r="AJ210" s="27"/>
      <c r="AK210" s="27"/>
      <c r="AL210" s="27"/>
      <c r="AM210" s="27"/>
      <c r="AN210" s="27"/>
      <c r="AO210" s="27"/>
      <c r="AP210" s="27"/>
      <c r="AQ210" s="27"/>
      <c r="AR210" s="27"/>
      <c r="AS210" s="27"/>
      <c r="AT210" s="27"/>
      <c r="AU210" s="27"/>
      <c r="AV210" s="27"/>
      <c r="AW210" s="27"/>
      <c r="AX210" s="27"/>
      <c r="AY210" s="27"/>
      <c r="AZ210" s="27"/>
      <c r="BA210" s="27"/>
      <c r="BB210" s="27"/>
      <c r="BC210" s="27"/>
      <c r="BD210" s="27"/>
      <c r="BE210" s="27"/>
      <c r="BF210" s="27"/>
      <c r="BG210" s="27"/>
      <c r="BH210" s="27"/>
      <c r="BI210" s="27"/>
      <c r="BJ210" s="27"/>
      <c r="BK210" s="27"/>
      <c r="BL210" s="27"/>
      <c r="BM210" s="27"/>
      <c r="BN210" s="27"/>
      <c r="BO210" s="27"/>
      <c r="BP210" s="27"/>
      <c r="BQ210" s="27"/>
      <c r="BR210" s="27"/>
      <c r="BS210" s="27"/>
      <c r="BT210" s="27"/>
      <c r="BU210" s="27"/>
      <c r="BV210" s="27"/>
      <c r="BW210" s="27"/>
      <c r="BX210" s="27"/>
      <c r="BY210" s="27"/>
      <c r="BZ210" s="27"/>
      <c r="CA210" s="27"/>
      <c r="CB210" s="27"/>
      <c r="CC210" s="27"/>
      <c r="CD210" s="27"/>
      <c r="CE210" s="27"/>
      <c r="CF210" s="27"/>
      <c r="CG210" s="27"/>
      <c r="CH210" s="27"/>
      <c r="CI210" s="27"/>
      <c r="CJ210" s="27"/>
      <c r="CK210" s="27"/>
      <c r="CL210" s="27"/>
      <c r="CM210" s="27"/>
      <c r="CN210" s="27"/>
      <c r="CO210" s="27"/>
      <c r="CP210" s="27"/>
      <c r="CQ210" s="27"/>
      <c r="CR210" s="27"/>
      <c r="CS210" s="27"/>
      <c r="CT210" s="27"/>
    </row>
    <row r="211" spans="1:98" s="32" customFormat="1">
      <c r="A211" s="27"/>
      <c r="B211" s="33" t="s">
        <v>969</v>
      </c>
      <c r="C211" s="30"/>
      <c r="D211" s="30"/>
      <c r="E211" s="30"/>
      <c r="F211" s="30"/>
      <c r="G211" s="30"/>
      <c r="H211" s="36"/>
      <c r="I211" s="30"/>
      <c r="J211" s="30"/>
      <c r="K211" s="30"/>
      <c r="L211" s="30"/>
      <c r="M211" s="30"/>
      <c r="N211" s="30"/>
      <c r="O211" s="27"/>
      <c r="P211" s="27"/>
      <c r="Q211" s="27"/>
      <c r="R211" s="27"/>
      <c r="S211" s="27"/>
      <c r="T211" s="27"/>
      <c r="U211" s="27"/>
      <c r="V211" s="27"/>
      <c r="W211" s="27"/>
      <c r="X211" s="27"/>
      <c r="Y211" s="27"/>
      <c r="Z211" s="27"/>
      <c r="AA211" s="27"/>
      <c r="AB211" s="27"/>
      <c r="AC211" s="27"/>
      <c r="AD211" s="27"/>
      <c r="AE211" s="27"/>
      <c r="AF211" s="27"/>
      <c r="AG211" s="27"/>
      <c r="AH211" s="27"/>
      <c r="AI211" s="27"/>
      <c r="AJ211" s="27"/>
      <c r="AK211" s="27"/>
      <c r="AL211" s="27"/>
      <c r="AM211" s="27"/>
      <c r="AN211" s="27"/>
      <c r="AO211" s="27"/>
      <c r="AP211" s="27"/>
      <c r="AQ211" s="27"/>
      <c r="AR211" s="27"/>
      <c r="AS211" s="27"/>
      <c r="AT211" s="27"/>
      <c r="AU211" s="27"/>
      <c r="AV211" s="27"/>
      <c r="AW211" s="27"/>
      <c r="AX211" s="27"/>
      <c r="AY211" s="27"/>
      <c r="AZ211" s="27"/>
      <c r="BA211" s="27"/>
      <c r="BB211" s="27"/>
      <c r="BC211" s="27"/>
      <c r="BD211" s="27"/>
      <c r="BE211" s="27"/>
      <c r="BF211" s="27"/>
      <c r="BG211" s="27"/>
      <c r="BH211" s="27"/>
      <c r="BI211" s="27"/>
      <c r="BJ211" s="27"/>
      <c r="BK211" s="27"/>
      <c r="BL211" s="27"/>
      <c r="BM211" s="27"/>
      <c r="BN211" s="27"/>
      <c r="BO211" s="27"/>
      <c r="BP211" s="27"/>
      <c r="BQ211" s="27"/>
      <c r="BR211" s="27"/>
      <c r="BS211" s="27"/>
      <c r="BT211" s="27"/>
      <c r="BU211" s="27"/>
      <c r="BV211" s="27"/>
      <c r="BW211" s="27"/>
      <c r="BX211" s="27"/>
      <c r="BY211" s="27"/>
      <c r="BZ211" s="27"/>
      <c r="CA211" s="27"/>
      <c r="CB211" s="27"/>
      <c r="CC211" s="27"/>
      <c r="CD211" s="27"/>
      <c r="CE211" s="27"/>
      <c r="CF211" s="27"/>
      <c r="CG211" s="27"/>
      <c r="CH211" s="27"/>
      <c r="CI211" s="27"/>
      <c r="CJ211" s="27"/>
      <c r="CK211" s="27"/>
      <c r="CL211" s="27"/>
      <c r="CM211" s="27"/>
      <c r="CN211" s="27"/>
      <c r="CO211" s="27"/>
      <c r="CP211" s="27"/>
      <c r="CQ211" s="27"/>
      <c r="CR211" s="27"/>
      <c r="CS211" s="27"/>
      <c r="CT211" s="27"/>
    </row>
    <row r="212" spans="1:98" s="32" customFormat="1">
      <c r="A212" s="27"/>
      <c r="B212" s="33" t="s">
        <v>970</v>
      </c>
      <c r="C212" s="30"/>
      <c r="D212" s="30"/>
      <c r="E212" s="30"/>
      <c r="F212" s="30"/>
      <c r="G212" s="30"/>
      <c r="H212" s="36"/>
      <c r="I212" s="30"/>
      <c r="J212" s="30"/>
      <c r="K212" s="30"/>
      <c r="L212" s="30"/>
      <c r="M212" s="30"/>
      <c r="N212" s="30"/>
      <c r="O212" s="27"/>
      <c r="P212" s="27"/>
      <c r="Q212" s="27"/>
      <c r="R212" s="27"/>
      <c r="S212" s="27"/>
      <c r="T212" s="27"/>
      <c r="U212" s="27"/>
      <c r="V212" s="27"/>
      <c r="W212" s="27"/>
      <c r="X212" s="27"/>
      <c r="Y212" s="27"/>
      <c r="Z212" s="27"/>
      <c r="AA212" s="27"/>
      <c r="AB212" s="27"/>
      <c r="AC212" s="27"/>
      <c r="AD212" s="27"/>
      <c r="AE212" s="27"/>
      <c r="AF212" s="27"/>
      <c r="AG212" s="27"/>
      <c r="AH212" s="27"/>
      <c r="AI212" s="27"/>
      <c r="AJ212" s="27"/>
      <c r="AK212" s="27"/>
      <c r="AL212" s="27"/>
      <c r="AM212" s="27"/>
      <c r="AN212" s="27"/>
      <c r="AO212" s="27"/>
      <c r="AP212" s="27"/>
      <c r="AQ212" s="27"/>
      <c r="AR212" s="27"/>
      <c r="AS212" s="27"/>
      <c r="AT212" s="27"/>
      <c r="AU212" s="27"/>
      <c r="AV212" s="27"/>
      <c r="AW212" s="27"/>
      <c r="AX212" s="27"/>
      <c r="AY212" s="27"/>
      <c r="AZ212" s="27"/>
      <c r="BA212" s="27"/>
      <c r="BB212" s="27"/>
      <c r="BC212" s="27"/>
      <c r="BD212" s="27"/>
      <c r="BE212" s="27"/>
      <c r="BF212" s="27"/>
      <c r="BG212" s="27"/>
      <c r="BH212" s="27"/>
      <c r="BI212" s="27"/>
      <c r="BJ212" s="27"/>
      <c r="BK212" s="27"/>
      <c r="BL212" s="27"/>
      <c r="BM212" s="27"/>
      <c r="BN212" s="27"/>
      <c r="BO212" s="27"/>
      <c r="BP212" s="27"/>
      <c r="BQ212" s="27"/>
      <c r="BR212" s="27"/>
      <c r="BS212" s="27"/>
      <c r="BT212" s="27"/>
      <c r="BU212" s="27"/>
      <c r="BV212" s="27"/>
      <c r="BW212" s="27"/>
      <c r="BX212" s="27"/>
      <c r="BY212" s="27"/>
      <c r="BZ212" s="27"/>
      <c r="CA212" s="27"/>
      <c r="CB212" s="27"/>
      <c r="CC212" s="27"/>
      <c r="CD212" s="27"/>
      <c r="CE212" s="27"/>
      <c r="CF212" s="27"/>
      <c r="CG212" s="27"/>
      <c r="CH212" s="27"/>
      <c r="CI212" s="27"/>
      <c r="CJ212" s="27"/>
      <c r="CK212" s="27"/>
      <c r="CL212" s="27"/>
      <c r="CM212" s="27"/>
      <c r="CN212" s="27"/>
      <c r="CO212" s="27"/>
      <c r="CP212" s="27"/>
      <c r="CQ212" s="27"/>
      <c r="CR212" s="27"/>
      <c r="CS212" s="27"/>
      <c r="CT212" s="27"/>
    </row>
    <row r="213" spans="1:98" s="32" customFormat="1" ht="12.75" customHeight="1">
      <c r="A213" s="27"/>
      <c r="B213" s="33" t="s">
        <v>971</v>
      </c>
      <c r="C213" s="30"/>
      <c r="D213" s="30"/>
      <c r="E213" s="30"/>
      <c r="F213" s="30"/>
      <c r="G213" s="30"/>
      <c r="H213" s="36"/>
      <c r="I213" s="30"/>
      <c r="J213" s="30"/>
      <c r="K213" s="30"/>
      <c r="L213" s="30"/>
      <c r="M213" s="30"/>
      <c r="N213" s="30"/>
      <c r="O213" s="27"/>
      <c r="P213" s="27"/>
      <c r="Q213" s="27"/>
      <c r="R213" s="27"/>
      <c r="S213" s="27"/>
      <c r="T213" s="27"/>
      <c r="U213" s="27"/>
      <c r="V213" s="27"/>
      <c r="W213" s="27"/>
      <c r="X213" s="27"/>
      <c r="Y213" s="27"/>
      <c r="Z213" s="27"/>
      <c r="AA213" s="27"/>
      <c r="AB213" s="27"/>
      <c r="AC213" s="27"/>
      <c r="AD213" s="27"/>
      <c r="AE213" s="27"/>
      <c r="AF213" s="27"/>
      <c r="AG213" s="27"/>
      <c r="AH213" s="27"/>
      <c r="AI213" s="27"/>
      <c r="AJ213" s="27"/>
      <c r="AK213" s="27"/>
      <c r="AL213" s="27"/>
      <c r="AM213" s="27"/>
      <c r="AN213" s="27"/>
      <c r="AO213" s="27"/>
      <c r="AP213" s="27"/>
      <c r="AQ213" s="27"/>
      <c r="AR213" s="27"/>
      <c r="AS213" s="27"/>
      <c r="AT213" s="27"/>
      <c r="AU213" s="27"/>
      <c r="AV213" s="27"/>
      <c r="AW213" s="27"/>
      <c r="AX213" s="27"/>
      <c r="AY213" s="27"/>
      <c r="AZ213" s="27"/>
      <c r="BA213" s="27"/>
      <c r="BB213" s="27"/>
      <c r="BC213" s="27"/>
      <c r="BD213" s="27"/>
      <c r="BE213" s="27"/>
      <c r="BF213" s="27"/>
      <c r="BG213" s="27"/>
      <c r="BH213" s="27"/>
      <c r="BI213" s="27"/>
      <c r="BJ213" s="27"/>
      <c r="BK213" s="27"/>
      <c r="BL213" s="27"/>
      <c r="BM213" s="27"/>
      <c r="BN213" s="27"/>
      <c r="BO213" s="27"/>
      <c r="BP213" s="27"/>
      <c r="BQ213" s="27"/>
      <c r="BR213" s="27"/>
      <c r="BS213" s="27"/>
      <c r="BT213" s="27"/>
      <c r="BU213" s="27"/>
      <c r="BV213" s="27"/>
      <c r="BW213" s="27"/>
      <c r="BX213" s="27"/>
      <c r="BY213" s="27"/>
      <c r="BZ213" s="27"/>
      <c r="CA213" s="27"/>
      <c r="CB213" s="27"/>
      <c r="CC213" s="27"/>
      <c r="CD213" s="27"/>
      <c r="CE213" s="27"/>
      <c r="CF213" s="27"/>
      <c r="CG213" s="27"/>
      <c r="CH213" s="27"/>
      <c r="CI213" s="27"/>
      <c r="CJ213" s="27"/>
      <c r="CK213" s="27"/>
      <c r="CL213" s="27"/>
      <c r="CM213" s="27"/>
      <c r="CN213" s="27"/>
      <c r="CO213" s="27"/>
      <c r="CP213" s="27"/>
      <c r="CQ213" s="27"/>
      <c r="CR213" s="27"/>
      <c r="CS213" s="27"/>
      <c r="CT213" s="27"/>
    </row>
    <row r="214" spans="1:98" s="32" customFormat="1">
      <c r="A214" s="27"/>
      <c r="B214" s="33" t="s">
        <v>972</v>
      </c>
      <c r="C214" s="30"/>
      <c r="D214" s="30"/>
      <c r="E214" s="30"/>
      <c r="F214" s="30"/>
      <c r="G214" s="30"/>
      <c r="H214" s="36"/>
      <c r="I214" s="30"/>
      <c r="J214" s="30"/>
      <c r="K214" s="30"/>
      <c r="L214" s="30"/>
      <c r="M214" s="30"/>
      <c r="N214" s="30"/>
      <c r="O214" s="27"/>
      <c r="P214" s="27"/>
      <c r="Q214" s="27"/>
      <c r="R214" s="27"/>
      <c r="S214" s="27"/>
      <c r="T214" s="27"/>
      <c r="U214" s="27"/>
      <c r="V214" s="27"/>
      <c r="W214" s="27"/>
      <c r="X214" s="27"/>
      <c r="Y214" s="27"/>
      <c r="Z214" s="27"/>
      <c r="AA214" s="27"/>
      <c r="AB214" s="27"/>
      <c r="AC214" s="27"/>
      <c r="AD214" s="27"/>
      <c r="AE214" s="27"/>
      <c r="AF214" s="27"/>
      <c r="AG214" s="27"/>
      <c r="AH214" s="27"/>
      <c r="AI214" s="27"/>
      <c r="AJ214" s="27"/>
      <c r="AK214" s="27"/>
      <c r="AL214" s="27"/>
      <c r="AM214" s="27"/>
      <c r="AN214" s="27"/>
      <c r="AO214" s="27"/>
      <c r="AP214" s="27"/>
      <c r="AQ214" s="27"/>
      <c r="AR214" s="27"/>
      <c r="AS214" s="27"/>
      <c r="AT214" s="27"/>
      <c r="AU214" s="27"/>
      <c r="AV214" s="27"/>
      <c r="AW214" s="27"/>
      <c r="AX214" s="27"/>
      <c r="AY214" s="27"/>
      <c r="AZ214" s="27"/>
      <c r="BA214" s="27"/>
      <c r="BB214" s="27"/>
      <c r="BC214" s="27"/>
      <c r="BD214" s="27"/>
      <c r="BE214" s="27"/>
      <c r="BF214" s="27"/>
      <c r="BG214" s="27"/>
      <c r="BH214" s="27"/>
      <c r="BI214" s="27"/>
      <c r="BJ214" s="27"/>
      <c r="BK214" s="27"/>
      <c r="BL214" s="27"/>
      <c r="BM214" s="27"/>
      <c r="BN214" s="27"/>
      <c r="BO214" s="27"/>
      <c r="BP214" s="27"/>
      <c r="BQ214" s="27"/>
      <c r="BR214" s="27"/>
      <c r="BS214" s="27"/>
      <c r="BT214" s="27"/>
      <c r="BU214" s="27"/>
      <c r="BV214" s="27"/>
      <c r="BW214" s="27"/>
      <c r="BX214" s="27"/>
      <c r="BY214" s="27"/>
      <c r="BZ214" s="27"/>
      <c r="CA214" s="27"/>
      <c r="CB214" s="27"/>
      <c r="CC214" s="27"/>
      <c r="CD214" s="27"/>
      <c r="CE214" s="27"/>
      <c r="CF214" s="27"/>
      <c r="CG214" s="27"/>
      <c r="CH214" s="27"/>
      <c r="CI214" s="27"/>
      <c r="CJ214" s="27"/>
      <c r="CK214" s="27"/>
      <c r="CL214" s="27"/>
      <c r="CM214" s="27"/>
      <c r="CN214" s="27"/>
      <c r="CO214" s="27"/>
      <c r="CP214" s="27"/>
      <c r="CQ214" s="27"/>
      <c r="CR214" s="27"/>
      <c r="CS214" s="27"/>
      <c r="CT214" s="27"/>
    </row>
    <row r="215" spans="1:98" s="32" customFormat="1">
      <c r="A215" s="27"/>
      <c r="B215" s="33" t="s">
        <v>973</v>
      </c>
      <c r="C215" s="30"/>
      <c r="D215" s="30"/>
      <c r="E215" s="30"/>
      <c r="F215" s="30"/>
      <c r="G215" s="30"/>
      <c r="H215" s="36"/>
      <c r="I215" s="30"/>
      <c r="J215" s="30"/>
      <c r="K215" s="30"/>
      <c r="L215" s="30"/>
      <c r="M215" s="30"/>
      <c r="N215" s="30"/>
      <c r="O215" s="27"/>
      <c r="P215" s="27"/>
      <c r="Q215" s="27"/>
      <c r="R215" s="27"/>
      <c r="S215" s="27"/>
      <c r="T215" s="27"/>
      <c r="U215" s="27"/>
      <c r="V215" s="27"/>
      <c r="W215" s="27"/>
      <c r="X215" s="27"/>
      <c r="Y215" s="27"/>
      <c r="Z215" s="27"/>
      <c r="AA215" s="27"/>
      <c r="AB215" s="27"/>
      <c r="AC215" s="27"/>
      <c r="AD215" s="27"/>
      <c r="AE215" s="27"/>
      <c r="AF215" s="27"/>
      <c r="AG215" s="27"/>
      <c r="AH215" s="27"/>
      <c r="AI215" s="27"/>
      <c r="AJ215" s="27"/>
      <c r="AK215" s="27"/>
      <c r="AL215" s="27"/>
      <c r="AM215" s="27"/>
      <c r="AN215" s="27"/>
      <c r="AO215" s="27"/>
      <c r="AP215" s="27"/>
      <c r="AQ215" s="27"/>
      <c r="AR215" s="27"/>
      <c r="AS215" s="27"/>
      <c r="AT215" s="27"/>
      <c r="AU215" s="27"/>
      <c r="AV215" s="27"/>
      <c r="AW215" s="27"/>
      <c r="AX215" s="27"/>
      <c r="AY215" s="27"/>
      <c r="AZ215" s="27"/>
      <c r="BA215" s="27"/>
      <c r="BB215" s="27"/>
      <c r="BC215" s="27"/>
      <c r="BD215" s="27"/>
      <c r="BE215" s="27"/>
      <c r="BF215" s="27"/>
      <c r="BG215" s="27"/>
      <c r="BH215" s="27"/>
      <c r="BI215" s="27"/>
      <c r="BJ215" s="27"/>
      <c r="BK215" s="27"/>
      <c r="BL215" s="27"/>
      <c r="BM215" s="27"/>
      <c r="BN215" s="27"/>
      <c r="BO215" s="27"/>
      <c r="BP215" s="27"/>
      <c r="BQ215" s="27"/>
      <c r="BR215" s="27"/>
      <c r="BS215" s="27"/>
      <c r="BT215" s="27"/>
      <c r="BU215" s="27"/>
      <c r="BV215" s="27"/>
      <c r="BW215" s="27"/>
      <c r="BX215" s="27"/>
      <c r="BY215" s="27"/>
      <c r="BZ215" s="27"/>
      <c r="CA215" s="27"/>
      <c r="CB215" s="27"/>
      <c r="CC215" s="27"/>
      <c r="CD215" s="27"/>
      <c r="CE215" s="27"/>
      <c r="CF215" s="27"/>
      <c r="CG215" s="27"/>
      <c r="CH215" s="27"/>
      <c r="CI215" s="27"/>
      <c r="CJ215" s="27"/>
      <c r="CK215" s="27"/>
      <c r="CL215" s="27"/>
      <c r="CM215" s="27"/>
      <c r="CN215" s="27"/>
      <c r="CO215" s="27"/>
      <c r="CP215" s="27"/>
      <c r="CQ215" s="27"/>
      <c r="CR215" s="27"/>
      <c r="CS215" s="27"/>
      <c r="CT215" s="27"/>
    </row>
    <row r="216" spans="1:98" s="32" customFormat="1">
      <c r="A216" s="27"/>
      <c r="B216" s="38" t="s">
        <v>974</v>
      </c>
      <c r="C216" s="30"/>
      <c r="D216" s="30"/>
      <c r="E216" s="30"/>
      <c r="F216" s="30"/>
      <c r="G216" s="30"/>
      <c r="H216" s="36"/>
      <c r="I216" s="30"/>
      <c r="J216" s="30"/>
      <c r="K216" s="30"/>
      <c r="L216" s="30"/>
      <c r="M216" s="30"/>
      <c r="N216" s="30"/>
      <c r="O216" s="27"/>
      <c r="P216" s="27"/>
      <c r="Q216" s="27"/>
      <c r="R216" s="27"/>
      <c r="S216" s="27"/>
      <c r="T216" s="27"/>
      <c r="U216" s="27"/>
      <c r="V216" s="27"/>
      <c r="W216" s="27"/>
      <c r="X216" s="27"/>
      <c r="Y216" s="27"/>
      <c r="Z216" s="27"/>
      <c r="AA216" s="27"/>
      <c r="AB216" s="27"/>
      <c r="AC216" s="27"/>
      <c r="AD216" s="27"/>
      <c r="AE216" s="27"/>
      <c r="AF216" s="27"/>
      <c r="AG216" s="27"/>
      <c r="AH216" s="27"/>
      <c r="AI216" s="27"/>
      <c r="AJ216" s="27"/>
      <c r="AK216" s="27"/>
      <c r="AL216" s="27"/>
      <c r="AM216" s="27"/>
      <c r="AN216" s="27"/>
      <c r="AO216" s="27"/>
      <c r="AP216" s="27"/>
      <c r="AQ216" s="27"/>
      <c r="AR216" s="27"/>
      <c r="AS216" s="27"/>
      <c r="AT216" s="27"/>
      <c r="AU216" s="27"/>
      <c r="AV216" s="27"/>
      <c r="AW216" s="27"/>
      <c r="AX216" s="27"/>
      <c r="AY216" s="27"/>
      <c r="AZ216" s="27"/>
      <c r="BA216" s="27"/>
      <c r="BB216" s="27"/>
      <c r="BC216" s="27"/>
      <c r="BD216" s="27"/>
      <c r="BE216" s="27"/>
      <c r="BF216" s="27"/>
      <c r="BG216" s="27"/>
      <c r="BH216" s="27"/>
      <c r="BI216" s="27"/>
      <c r="BJ216" s="27"/>
      <c r="BK216" s="27"/>
      <c r="BL216" s="27"/>
      <c r="BM216" s="27"/>
      <c r="BN216" s="27"/>
      <c r="BO216" s="27"/>
      <c r="BP216" s="27"/>
      <c r="BQ216" s="27"/>
      <c r="BR216" s="27"/>
      <c r="BS216" s="27"/>
      <c r="BT216" s="27"/>
      <c r="BU216" s="27"/>
      <c r="BV216" s="27"/>
      <c r="BW216" s="27"/>
      <c r="BX216" s="27"/>
      <c r="BY216" s="27"/>
      <c r="BZ216" s="27"/>
      <c r="CA216" s="27"/>
      <c r="CB216" s="27"/>
      <c r="CC216" s="27"/>
      <c r="CD216" s="27"/>
      <c r="CE216" s="27"/>
      <c r="CF216" s="27"/>
      <c r="CG216" s="27"/>
      <c r="CH216" s="27"/>
      <c r="CI216" s="27"/>
      <c r="CJ216" s="27"/>
      <c r="CK216" s="27"/>
      <c r="CL216" s="27"/>
      <c r="CM216" s="27"/>
      <c r="CN216" s="27"/>
      <c r="CO216" s="27"/>
      <c r="CP216" s="27"/>
      <c r="CQ216" s="27"/>
      <c r="CR216" s="27"/>
      <c r="CS216" s="27"/>
      <c r="CT216" s="27"/>
    </row>
    <row r="217" spans="1:98" s="32" customFormat="1" ht="12.75" customHeight="1">
      <c r="A217" s="27"/>
      <c r="B217" s="38" t="s">
        <v>975</v>
      </c>
      <c r="C217" s="30"/>
      <c r="D217" s="30"/>
      <c r="E217" s="30"/>
      <c r="F217" s="30"/>
      <c r="G217" s="30"/>
      <c r="H217" s="36"/>
      <c r="I217" s="30"/>
      <c r="J217" s="30"/>
      <c r="K217" s="30"/>
      <c r="L217" s="30"/>
      <c r="M217" s="30"/>
      <c r="N217" s="30"/>
      <c r="O217" s="27"/>
      <c r="P217" s="27"/>
      <c r="Q217" s="27"/>
      <c r="R217" s="27"/>
      <c r="S217" s="27"/>
      <c r="T217" s="27"/>
      <c r="U217" s="27"/>
      <c r="V217" s="27"/>
      <c r="W217" s="27"/>
      <c r="X217" s="27"/>
      <c r="Y217" s="27"/>
      <c r="Z217" s="27"/>
      <c r="AA217" s="27"/>
      <c r="AB217" s="27"/>
      <c r="AC217" s="27"/>
      <c r="AD217" s="27"/>
      <c r="AE217" s="27"/>
      <c r="AF217" s="27"/>
      <c r="AG217" s="27"/>
      <c r="AH217" s="27"/>
      <c r="AI217" s="27"/>
      <c r="AJ217" s="27"/>
      <c r="AK217" s="27"/>
      <c r="AL217" s="27"/>
      <c r="AM217" s="27"/>
      <c r="AN217" s="27"/>
      <c r="AO217" s="27"/>
      <c r="AP217" s="27"/>
      <c r="AQ217" s="27"/>
      <c r="AR217" s="27"/>
      <c r="AS217" s="27"/>
      <c r="AT217" s="27"/>
      <c r="AU217" s="27"/>
      <c r="AV217" s="27"/>
      <c r="AW217" s="27"/>
      <c r="AX217" s="27"/>
      <c r="AY217" s="27"/>
      <c r="AZ217" s="27"/>
      <c r="BA217" s="27"/>
      <c r="BB217" s="27"/>
      <c r="BC217" s="27"/>
      <c r="BD217" s="27"/>
      <c r="BE217" s="27"/>
      <c r="BF217" s="27"/>
      <c r="BG217" s="27"/>
      <c r="BH217" s="27"/>
      <c r="BI217" s="27"/>
      <c r="BJ217" s="27"/>
      <c r="BK217" s="27"/>
      <c r="BL217" s="27"/>
      <c r="BM217" s="27"/>
      <c r="BN217" s="27"/>
      <c r="BO217" s="27"/>
      <c r="BP217" s="27"/>
      <c r="BQ217" s="27"/>
      <c r="BR217" s="27"/>
      <c r="BS217" s="27"/>
      <c r="BT217" s="27"/>
      <c r="BU217" s="27"/>
      <c r="BV217" s="27"/>
      <c r="BW217" s="27"/>
      <c r="BX217" s="27"/>
      <c r="BY217" s="27"/>
      <c r="BZ217" s="27"/>
      <c r="CA217" s="27"/>
      <c r="CB217" s="27"/>
      <c r="CC217" s="27"/>
      <c r="CD217" s="27"/>
      <c r="CE217" s="27"/>
      <c r="CF217" s="27"/>
      <c r="CG217" s="27"/>
      <c r="CH217" s="27"/>
      <c r="CI217" s="27"/>
      <c r="CJ217" s="27"/>
      <c r="CK217" s="27"/>
      <c r="CL217" s="27"/>
      <c r="CM217" s="27"/>
      <c r="CN217" s="27"/>
      <c r="CO217" s="27"/>
      <c r="CP217" s="27"/>
      <c r="CQ217" s="27"/>
      <c r="CR217" s="27"/>
      <c r="CS217" s="27"/>
      <c r="CT217" s="27"/>
    </row>
    <row r="218" spans="1:98" s="32" customFormat="1" ht="12.75" customHeight="1">
      <c r="A218" s="27"/>
      <c r="B218" s="33" t="s">
        <v>976</v>
      </c>
      <c r="C218" s="30"/>
      <c r="D218" s="30"/>
      <c r="E218" s="30"/>
      <c r="F218" s="30"/>
      <c r="G218" s="30"/>
      <c r="H218" s="36"/>
      <c r="I218" s="30"/>
      <c r="J218" s="30"/>
      <c r="K218" s="30"/>
      <c r="L218" s="30"/>
      <c r="M218" s="30"/>
      <c r="N218" s="30"/>
      <c r="O218" s="27"/>
      <c r="P218" s="27"/>
      <c r="Q218" s="27"/>
      <c r="R218" s="27"/>
      <c r="S218" s="27"/>
      <c r="T218" s="27"/>
      <c r="U218" s="27"/>
      <c r="V218" s="27"/>
      <c r="W218" s="27"/>
      <c r="X218" s="27"/>
      <c r="Y218" s="27"/>
      <c r="Z218" s="27"/>
      <c r="AA218" s="27"/>
      <c r="AB218" s="27"/>
      <c r="AC218" s="27"/>
      <c r="AD218" s="27"/>
      <c r="AE218" s="27"/>
      <c r="AF218" s="27"/>
      <c r="AG218" s="27"/>
      <c r="AH218" s="27"/>
      <c r="AI218" s="27"/>
      <c r="AJ218" s="27"/>
      <c r="AK218" s="27"/>
      <c r="AL218" s="27"/>
      <c r="AM218" s="27"/>
      <c r="AN218" s="27"/>
      <c r="AO218" s="27"/>
      <c r="AP218" s="27"/>
      <c r="AQ218" s="27"/>
      <c r="AR218" s="27"/>
      <c r="AS218" s="27"/>
      <c r="AT218" s="27"/>
      <c r="AU218" s="27"/>
      <c r="AV218" s="27"/>
      <c r="AW218" s="27"/>
      <c r="AX218" s="27"/>
      <c r="AY218" s="27"/>
      <c r="AZ218" s="27"/>
      <c r="BA218" s="27"/>
      <c r="BB218" s="27"/>
      <c r="BC218" s="27"/>
      <c r="BD218" s="27"/>
      <c r="BE218" s="27"/>
      <c r="BF218" s="27"/>
      <c r="BG218" s="27"/>
      <c r="BH218" s="27"/>
      <c r="BI218" s="27"/>
      <c r="BJ218" s="27"/>
      <c r="BK218" s="27"/>
      <c r="BL218" s="27"/>
      <c r="BM218" s="27"/>
      <c r="BN218" s="27"/>
      <c r="BO218" s="27"/>
      <c r="BP218" s="27"/>
      <c r="BQ218" s="27"/>
      <c r="BR218" s="27"/>
      <c r="BS218" s="27"/>
      <c r="BT218" s="27"/>
      <c r="BU218" s="27"/>
      <c r="BV218" s="27"/>
      <c r="BW218" s="27"/>
      <c r="BX218" s="27"/>
      <c r="BY218" s="27"/>
      <c r="BZ218" s="27"/>
      <c r="CA218" s="27"/>
      <c r="CB218" s="27"/>
      <c r="CC218" s="27"/>
      <c r="CD218" s="27"/>
      <c r="CE218" s="27"/>
      <c r="CF218" s="27"/>
      <c r="CG218" s="27"/>
      <c r="CH218" s="27"/>
      <c r="CI218" s="27"/>
      <c r="CJ218" s="27"/>
      <c r="CK218" s="27"/>
      <c r="CL218" s="27"/>
      <c r="CM218" s="27"/>
      <c r="CN218" s="27"/>
      <c r="CO218" s="27"/>
      <c r="CP218" s="27"/>
      <c r="CQ218" s="27"/>
      <c r="CR218" s="27"/>
      <c r="CS218" s="27"/>
      <c r="CT218" s="27"/>
    </row>
    <row r="219" spans="1:98" s="32" customFormat="1">
      <c r="A219" s="27"/>
      <c r="B219" s="33" t="s">
        <v>977</v>
      </c>
      <c r="C219" s="30"/>
      <c r="D219" s="30"/>
      <c r="E219" s="30"/>
      <c r="F219" s="30"/>
      <c r="G219" s="30"/>
      <c r="H219" s="36"/>
      <c r="I219" s="30"/>
      <c r="J219" s="30"/>
      <c r="K219" s="30"/>
      <c r="L219" s="30"/>
      <c r="M219" s="30"/>
      <c r="N219" s="30"/>
      <c r="O219" s="27"/>
      <c r="P219" s="27"/>
      <c r="Q219" s="27"/>
      <c r="R219" s="27"/>
      <c r="S219" s="27"/>
      <c r="T219" s="27"/>
      <c r="U219" s="27"/>
      <c r="V219" s="27"/>
      <c r="W219" s="27"/>
      <c r="X219" s="27"/>
      <c r="Y219" s="27"/>
      <c r="Z219" s="27"/>
      <c r="AA219" s="27"/>
      <c r="AB219" s="27"/>
      <c r="AC219" s="27"/>
      <c r="AD219" s="27"/>
      <c r="AE219" s="27"/>
      <c r="AF219" s="27"/>
      <c r="AG219" s="27"/>
      <c r="AH219" s="27"/>
      <c r="AI219" s="27"/>
      <c r="AJ219" s="27"/>
      <c r="AK219" s="27"/>
      <c r="AL219" s="27"/>
      <c r="AM219" s="27"/>
      <c r="AN219" s="27"/>
      <c r="AO219" s="27"/>
      <c r="AP219" s="27"/>
      <c r="AQ219" s="27"/>
      <c r="AR219" s="27"/>
      <c r="AS219" s="27"/>
      <c r="AT219" s="27"/>
      <c r="AU219" s="27"/>
      <c r="AV219" s="27"/>
      <c r="AW219" s="27"/>
      <c r="AX219" s="27"/>
      <c r="AY219" s="27"/>
      <c r="AZ219" s="27"/>
      <c r="BA219" s="27"/>
      <c r="BB219" s="27"/>
      <c r="BC219" s="27"/>
      <c r="BD219" s="27"/>
      <c r="BE219" s="27"/>
      <c r="BF219" s="27"/>
      <c r="BG219" s="27"/>
      <c r="BH219" s="27"/>
      <c r="BI219" s="27"/>
      <c r="BJ219" s="27"/>
      <c r="BK219" s="27"/>
      <c r="BL219" s="27"/>
      <c r="BM219" s="27"/>
      <c r="BN219" s="27"/>
      <c r="BO219" s="27"/>
      <c r="BP219" s="27"/>
      <c r="BQ219" s="27"/>
      <c r="BR219" s="27"/>
      <c r="BS219" s="27"/>
      <c r="BT219" s="27"/>
      <c r="BU219" s="27"/>
      <c r="BV219" s="27"/>
      <c r="BW219" s="27"/>
      <c r="BX219" s="27"/>
      <c r="BY219" s="27"/>
      <c r="BZ219" s="27"/>
      <c r="CA219" s="27"/>
      <c r="CB219" s="27"/>
      <c r="CC219" s="27"/>
      <c r="CD219" s="27"/>
      <c r="CE219" s="27"/>
      <c r="CF219" s="27"/>
      <c r="CG219" s="27"/>
      <c r="CH219" s="27"/>
      <c r="CI219" s="27"/>
      <c r="CJ219" s="27"/>
      <c r="CK219" s="27"/>
      <c r="CL219" s="27"/>
      <c r="CM219" s="27"/>
      <c r="CN219" s="27"/>
      <c r="CO219" s="27"/>
      <c r="CP219" s="27"/>
      <c r="CQ219" s="27"/>
      <c r="CR219" s="27"/>
      <c r="CS219" s="27"/>
      <c r="CT219" s="27"/>
    </row>
    <row r="220" spans="1:98" s="32" customFormat="1">
      <c r="A220" s="27"/>
      <c r="B220" s="33" t="s">
        <v>978</v>
      </c>
      <c r="C220" s="30"/>
      <c r="D220" s="30"/>
      <c r="E220" s="30"/>
      <c r="F220" s="30"/>
      <c r="G220" s="30"/>
      <c r="H220" s="36"/>
      <c r="I220" s="30"/>
      <c r="J220" s="30"/>
      <c r="K220" s="30"/>
      <c r="L220" s="30"/>
      <c r="M220" s="30"/>
      <c r="N220" s="30"/>
      <c r="O220" s="27"/>
      <c r="P220" s="27"/>
      <c r="Q220" s="27"/>
      <c r="R220" s="27"/>
      <c r="S220" s="27"/>
      <c r="T220" s="27"/>
      <c r="U220" s="27"/>
      <c r="V220" s="27"/>
      <c r="W220" s="27"/>
      <c r="X220" s="27"/>
      <c r="Y220" s="27"/>
      <c r="Z220" s="27"/>
      <c r="AA220" s="27"/>
      <c r="AB220" s="27"/>
      <c r="AC220" s="27"/>
      <c r="AD220" s="27"/>
      <c r="AE220" s="27"/>
      <c r="AF220" s="27"/>
      <c r="AG220" s="27"/>
      <c r="AH220" s="27"/>
      <c r="AI220" s="27"/>
      <c r="AJ220" s="27"/>
      <c r="AK220" s="27"/>
      <c r="AL220" s="27"/>
      <c r="AM220" s="27"/>
      <c r="AN220" s="27"/>
      <c r="AO220" s="27"/>
      <c r="AP220" s="27"/>
      <c r="AQ220" s="27"/>
      <c r="AR220" s="27"/>
      <c r="AS220" s="27"/>
      <c r="AT220" s="27"/>
      <c r="AU220" s="27"/>
      <c r="AV220" s="27"/>
      <c r="AW220" s="27"/>
      <c r="AX220" s="27"/>
      <c r="AY220" s="27"/>
      <c r="AZ220" s="27"/>
      <c r="BA220" s="27"/>
      <c r="BB220" s="27"/>
      <c r="BC220" s="27"/>
      <c r="BD220" s="27"/>
      <c r="BE220" s="27"/>
      <c r="BF220" s="27"/>
      <c r="BG220" s="27"/>
      <c r="BH220" s="27"/>
      <c r="BI220" s="27"/>
      <c r="BJ220" s="27"/>
      <c r="BK220" s="27"/>
      <c r="BL220" s="27"/>
      <c r="BM220" s="27"/>
      <c r="BN220" s="27"/>
      <c r="BO220" s="27"/>
      <c r="BP220" s="27"/>
      <c r="BQ220" s="27"/>
      <c r="BR220" s="27"/>
      <c r="BS220" s="27"/>
      <c r="BT220" s="27"/>
      <c r="BU220" s="27"/>
      <c r="BV220" s="27"/>
      <c r="BW220" s="27"/>
      <c r="BX220" s="27"/>
      <c r="BY220" s="27"/>
      <c r="BZ220" s="27"/>
      <c r="CA220" s="27"/>
      <c r="CB220" s="27"/>
      <c r="CC220" s="27"/>
      <c r="CD220" s="27"/>
      <c r="CE220" s="27"/>
      <c r="CF220" s="27"/>
      <c r="CG220" s="27"/>
      <c r="CH220" s="27"/>
      <c r="CI220" s="27"/>
      <c r="CJ220" s="27"/>
      <c r="CK220" s="27"/>
      <c r="CL220" s="27"/>
      <c r="CM220" s="27"/>
      <c r="CN220" s="27"/>
      <c r="CO220" s="27"/>
      <c r="CP220" s="27"/>
      <c r="CQ220" s="27"/>
      <c r="CR220" s="27"/>
      <c r="CS220" s="27"/>
      <c r="CT220" s="27"/>
    </row>
    <row r="221" spans="1:98" s="32" customFormat="1">
      <c r="A221" s="27"/>
      <c r="B221" s="33" t="s">
        <v>979</v>
      </c>
      <c r="C221" s="30"/>
      <c r="D221" s="30"/>
      <c r="E221" s="30"/>
      <c r="F221" s="30"/>
      <c r="G221" s="30"/>
      <c r="H221" s="36"/>
      <c r="I221" s="30"/>
      <c r="J221" s="30"/>
      <c r="K221" s="30"/>
      <c r="L221" s="30"/>
      <c r="M221" s="30"/>
      <c r="N221" s="30"/>
      <c r="O221" s="27"/>
      <c r="P221" s="27"/>
      <c r="Q221" s="27"/>
      <c r="R221" s="27"/>
      <c r="S221" s="27"/>
      <c r="T221" s="27"/>
      <c r="U221" s="27"/>
      <c r="V221" s="27"/>
      <c r="W221" s="27"/>
      <c r="X221" s="27"/>
      <c r="Y221" s="27"/>
      <c r="Z221" s="27"/>
      <c r="AA221" s="27"/>
      <c r="AB221" s="27"/>
      <c r="AC221" s="27"/>
      <c r="AD221" s="27"/>
      <c r="AE221" s="27"/>
      <c r="AF221" s="27"/>
      <c r="AG221" s="27"/>
      <c r="AH221" s="27"/>
      <c r="AI221" s="27"/>
      <c r="AJ221" s="27"/>
      <c r="AK221" s="27"/>
      <c r="AL221" s="27"/>
      <c r="AM221" s="27"/>
      <c r="AN221" s="27"/>
      <c r="AO221" s="27"/>
      <c r="AP221" s="27"/>
      <c r="AQ221" s="27"/>
      <c r="AR221" s="27"/>
      <c r="AS221" s="27"/>
      <c r="AT221" s="27"/>
      <c r="AU221" s="27"/>
      <c r="AV221" s="27"/>
      <c r="AW221" s="27"/>
      <c r="AX221" s="27"/>
      <c r="AY221" s="27"/>
      <c r="AZ221" s="27"/>
      <c r="BA221" s="27"/>
      <c r="BB221" s="27"/>
      <c r="BC221" s="27"/>
      <c r="BD221" s="27"/>
      <c r="BE221" s="27"/>
      <c r="BF221" s="27"/>
      <c r="BG221" s="27"/>
      <c r="BH221" s="27"/>
      <c r="BI221" s="27"/>
      <c r="BJ221" s="27"/>
      <c r="BK221" s="27"/>
      <c r="BL221" s="27"/>
      <c r="BM221" s="27"/>
      <c r="BN221" s="27"/>
      <c r="BO221" s="27"/>
      <c r="BP221" s="27"/>
      <c r="BQ221" s="27"/>
      <c r="BR221" s="27"/>
      <c r="BS221" s="27"/>
      <c r="BT221" s="27"/>
      <c r="BU221" s="27"/>
      <c r="BV221" s="27"/>
      <c r="BW221" s="27"/>
      <c r="BX221" s="27"/>
      <c r="BY221" s="27"/>
      <c r="BZ221" s="27"/>
      <c r="CA221" s="27"/>
      <c r="CB221" s="27"/>
      <c r="CC221" s="27"/>
      <c r="CD221" s="27"/>
      <c r="CE221" s="27"/>
      <c r="CF221" s="27"/>
      <c r="CG221" s="27"/>
      <c r="CH221" s="27"/>
      <c r="CI221" s="27"/>
      <c r="CJ221" s="27"/>
      <c r="CK221" s="27"/>
      <c r="CL221" s="27"/>
      <c r="CM221" s="27"/>
      <c r="CN221" s="27"/>
      <c r="CO221" s="27"/>
      <c r="CP221" s="27"/>
      <c r="CQ221" s="27"/>
      <c r="CR221" s="27"/>
      <c r="CS221" s="27"/>
      <c r="CT221" s="27"/>
    </row>
    <row r="222" spans="1:98" s="32" customFormat="1">
      <c r="A222" s="27"/>
      <c r="B222" s="33" t="s">
        <v>980</v>
      </c>
      <c r="C222" s="30"/>
      <c r="D222" s="30"/>
      <c r="E222" s="30"/>
      <c r="F222" s="30"/>
      <c r="G222" s="30"/>
      <c r="H222" s="36"/>
      <c r="I222" s="30"/>
      <c r="J222" s="30"/>
      <c r="K222" s="30"/>
      <c r="L222" s="30"/>
      <c r="M222" s="30"/>
      <c r="N222" s="30"/>
      <c r="O222" s="27"/>
      <c r="P222" s="27"/>
      <c r="Q222" s="27"/>
      <c r="R222" s="27"/>
      <c r="S222" s="27"/>
      <c r="T222" s="27"/>
      <c r="U222" s="27"/>
      <c r="V222" s="27"/>
      <c r="W222" s="27"/>
      <c r="X222" s="27"/>
      <c r="Y222" s="27"/>
      <c r="Z222" s="27"/>
      <c r="AA222" s="27"/>
      <c r="AB222" s="27"/>
      <c r="AC222" s="27"/>
      <c r="AD222" s="27"/>
      <c r="AE222" s="27"/>
      <c r="AF222" s="27"/>
      <c r="AG222" s="27"/>
      <c r="AH222" s="27"/>
      <c r="AI222" s="27"/>
      <c r="AJ222" s="27"/>
      <c r="AK222" s="27"/>
      <c r="AL222" s="27"/>
      <c r="AM222" s="27"/>
      <c r="AN222" s="27"/>
      <c r="AO222" s="27"/>
      <c r="AP222" s="27"/>
      <c r="AQ222" s="27"/>
      <c r="AR222" s="27"/>
      <c r="AS222" s="27"/>
      <c r="AT222" s="27"/>
      <c r="AU222" s="27"/>
      <c r="AV222" s="27"/>
      <c r="AW222" s="27"/>
      <c r="AX222" s="27"/>
      <c r="AY222" s="27"/>
      <c r="AZ222" s="27"/>
      <c r="BA222" s="27"/>
      <c r="BB222" s="27"/>
      <c r="BC222" s="27"/>
      <c r="BD222" s="27"/>
      <c r="BE222" s="27"/>
      <c r="BF222" s="27"/>
      <c r="BG222" s="27"/>
      <c r="BH222" s="27"/>
      <c r="BI222" s="27"/>
      <c r="BJ222" s="27"/>
      <c r="BK222" s="27"/>
      <c r="BL222" s="27"/>
      <c r="BM222" s="27"/>
      <c r="BN222" s="27"/>
      <c r="BO222" s="27"/>
      <c r="BP222" s="27"/>
      <c r="BQ222" s="27"/>
      <c r="BR222" s="27"/>
      <c r="BS222" s="27"/>
      <c r="BT222" s="27"/>
      <c r="BU222" s="27"/>
      <c r="BV222" s="27"/>
      <c r="BW222" s="27"/>
      <c r="BX222" s="27"/>
      <c r="BY222" s="27"/>
      <c r="BZ222" s="27"/>
      <c r="CA222" s="27"/>
      <c r="CB222" s="27"/>
      <c r="CC222" s="27"/>
      <c r="CD222" s="27"/>
      <c r="CE222" s="27"/>
      <c r="CF222" s="27"/>
      <c r="CG222" s="27"/>
      <c r="CH222" s="27"/>
      <c r="CI222" s="27"/>
      <c r="CJ222" s="27"/>
      <c r="CK222" s="27"/>
      <c r="CL222" s="27"/>
      <c r="CM222" s="27"/>
      <c r="CN222" s="27"/>
      <c r="CO222" s="27"/>
      <c r="CP222" s="27"/>
      <c r="CQ222" s="27"/>
      <c r="CR222" s="27"/>
      <c r="CS222" s="27"/>
      <c r="CT222" s="27"/>
    </row>
    <row r="223" spans="1:98" s="32" customFormat="1">
      <c r="A223" s="27"/>
      <c r="B223" s="33" t="s">
        <v>981</v>
      </c>
      <c r="C223" s="30"/>
      <c r="D223" s="30"/>
      <c r="E223" s="30"/>
      <c r="F223" s="30"/>
      <c r="G223" s="30"/>
      <c r="H223" s="36"/>
      <c r="I223" s="30"/>
      <c r="J223" s="30"/>
      <c r="K223" s="30"/>
      <c r="L223" s="30"/>
      <c r="M223" s="30"/>
      <c r="N223" s="30"/>
      <c r="O223" s="27"/>
      <c r="P223" s="27"/>
      <c r="Q223" s="27"/>
      <c r="R223" s="27"/>
      <c r="S223" s="27"/>
      <c r="T223" s="27"/>
      <c r="U223" s="27"/>
      <c r="V223" s="27"/>
      <c r="W223" s="27"/>
      <c r="X223" s="27"/>
      <c r="Y223" s="27"/>
      <c r="Z223" s="27"/>
      <c r="AA223" s="27"/>
      <c r="AB223" s="27"/>
      <c r="AC223" s="27"/>
      <c r="AD223" s="27"/>
      <c r="AE223" s="27"/>
      <c r="AF223" s="27"/>
      <c r="AG223" s="27"/>
      <c r="AH223" s="27"/>
      <c r="AI223" s="27"/>
      <c r="AJ223" s="27"/>
      <c r="AK223" s="27"/>
      <c r="AL223" s="27"/>
      <c r="AM223" s="27"/>
      <c r="AN223" s="27"/>
      <c r="AO223" s="27"/>
      <c r="AP223" s="27"/>
      <c r="AQ223" s="27"/>
      <c r="AR223" s="27"/>
      <c r="AS223" s="27"/>
      <c r="AT223" s="27"/>
      <c r="AU223" s="27"/>
      <c r="AV223" s="27"/>
      <c r="AW223" s="27"/>
      <c r="AX223" s="27"/>
      <c r="AY223" s="27"/>
      <c r="AZ223" s="27"/>
      <c r="BA223" s="27"/>
      <c r="BB223" s="27"/>
      <c r="BC223" s="27"/>
      <c r="BD223" s="27"/>
      <c r="BE223" s="27"/>
      <c r="BF223" s="27"/>
      <c r="BG223" s="27"/>
      <c r="BH223" s="27"/>
      <c r="BI223" s="27"/>
      <c r="BJ223" s="27"/>
      <c r="BK223" s="27"/>
      <c r="BL223" s="27"/>
      <c r="BM223" s="27"/>
      <c r="BN223" s="27"/>
      <c r="BO223" s="27"/>
      <c r="BP223" s="27"/>
      <c r="BQ223" s="27"/>
      <c r="BR223" s="27"/>
      <c r="BS223" s="27"/>
      <c r="BT223" s="27"/>
      <c r="BU223" s="27"/>
      <c r="BV223" s="27"/>
      <c r="BW223" s="27"/>
      <c r="BX223" s="27"/>
      <c r="BY223" s="27"/>
      <c r="BZ223" s="27"/>
      <c r="CA223" s="27"/>
      <c r="CB223" s="27"/>
      <c r="CC223" s="27"/>
      <c r="CD223" s="27"/>
      <c r="CE223" s="27"/>
      <c r="CF223" s="27"/>
      <c r="CG223" s="27"/>
      <c r="CH223" s="27"/>
      <c r="CI223" s="27"/>
      <c r="CJ223" s="27"/>
      <c r="CK223" s="27"/>
      <c r="CL223" s="27"/>
      <c r="CM223" s="27"/>
      <c r="CN223" s="27"/>
      <c r="CO223" s="27"/>
      <c r="CP223" s="27"/>
      <c r="CQ223" s="27"/>
      <c r="CR223" s="27"/>
      <c r="CS223" s="27"/>
      <c r="CT223" s="27"/>
    </row>
    <row r="224" spans="1:98" s="32" customFormat="1" ht="12.75" customHeight="1">
      <c r="A224" s="27"/>
      <c r="B224" s="38" t="s">
        <v>982</v>
      </c>
      <c r="C224" s="30"/>
      <c r="D224" s="30"/>
      <c r="E224" s="30"/>
      <c r="F224" s="30"/>
      <c r="G224" s="30"/>
      <c r="H224" s="36"/>
      <c r="I224" s="30"/>
      <c r="J224" s="30"/>
      <c r="K224" s="30"/>
      <c r="L224" s="30"/>
      <c r="M224" s="30"/>
      <c r="N224" s="30"/>
      <c r="O224" s="27"/>
      <c r="P224" s="27"/>
      <c r="Q224" s="27"/>
      <c r="R224" s="27"/>
      <c r="S224" s="27"/>
      <c r="T224" s="27"/>
      <c r="U224" s="27"/>
      <c r="V224" s="27"/>
      <c r="W224" s="27"/>
      <c r="X224" s="27"/>
      <c r="Y224" s="27"/>
      <c r="Z224" s="27"/>
      <c r="AA224" s="27"/>
      <c r="AB224" s="27"/>
      <c r="AC224" s="27"/>
      <c r="AD224" s="27"/>
      <c r="AE224" s="27"/>
      <c r="AF224" s="27"/>
      <c r="AG224" s="27"/>
      <c r="AH224" s="27"/>
      <c r="AI224" s="27"/>
      <c r="AJ224" s="27"/>
      <c r="AK224" s="27"/>
      <c r="AL224" s="27"/>
      <c r="AM224" s="27"/>
      <c r="AN224" s="27"/>
      <c r="AO224" s="27"/>
      <c r="AP224" s="27"/>
      <c r="AQ224" s="27"/>
      <c r="AR224" s="27"/>
      <c r="AS224" s="27"/>
      <c r="AT224" s="27"/>
      <c r="AU224" s="27"/>
      <c r="AV224" s="27"/>
      <c r="AW224" s="27"/>
      <c r="AX224" s="27"/>
      <c r="AY224" s="27"/>
      <c r="AZ224" s="27"/>
      <c r="BA224" s="27"/>
      <c r="BB224" s="27"/>
      <c r="BC224" s="27"/>
      <c r="BD224" s="27"/>
      <c r="BE224" s="27"/>
      <c r="BF224" s="27"/>
      <c r="BG224" s="27"/>
      <c r="BH224" s="27"/>
      <c r="BI224" s="27"/>
      <c r="BJ224" s="27"/>
      <c r="BK224" s="27"/>
      <c r="BL224" s="27"/>
      <c r="BM224" s="27"/>
      <c r="BN224" s="27"/>
      <c r="BO224" s="27"/>
      <c r="BP224" s="27"/>
      <c r="BQ224" s="27"/>
      <c r="BR224" s="27"/>
      <c r="BS224" s="27"/>
      <c r="BT224" s="27"/>
      <c r="BU224" s="27"/>
      <c r="BV224" s="27"/>
      <c r="BW224" s="27"/>
      <c r="BX224" s="27"/>
      <c r="BY224" s="27"/>
      <c r="BZ224" s="27"/>
      <c r="CA224" s="27"/>
      <c r="CB224" s="27"/>
      <c r="CC224" s="27"/>
      <c r="CD224" s="27"/>
      <c r="CE224" s="27"/>
      <c r="CF224" s="27"/>
      <c r="CG224" s="27"/>
      <c r="CH224" s="27"/>
      <c r="CI224" s="27"/>
      <c r="CJ224" s="27"/>
      <c r="CK224" s="27"/>
      <c r="CL224" s="27"/>
      <c r="CM224" s="27"/>
      <c r="CN224" s="27"/>
      <c r="CO224" s="27"/>
      <c r="CP224" s="27"/>
      <c r="CQ224" s="27"/>
      <c r="CR224" s="27"/>
      <c r="CS224" s="27"/>
      <c r="CT224" s="27"/>
    </row>
    <row r="225" spans="1:98" s="32" customFormat="1">
      <c r="A225" s="27"/>
      <c r="B225" s="38" t="s">
        <v>983</v>
      </c>
      <c r="C225" s="30"/>
      <c r="D225" s="30"/>
      <c r="E225" s="30"/>
      <c r="F225" s="30"/>
      <c r="G225" s="30"/>
      <c r="H225" s="36"/>
      <c r="I225" s="30"/>
      <c r="J225" s="30"/>
      <c r="K225" s="30"/>
      <c r="L225" s="30"/>
      <c r="M225" s="30"/>
      <c r="N225" s="30"/>
      <c r="O225" s="27"/>
      <c r="P225" s="27"/>
      <c r="Q225" s="27"/>
      <c r="R225" s="27"/>
      <c r="S225" s="27"/>
      <c r="T225" s="27"/>
      <c r="U225" s="27"/>
      <c r="V225" s="27"/>
      <c r="W225" s="27"/>
      <c r="X225" s="27"/>
      <c r="Y225" s="27"/>
      <c r="Z225" s="27"/>
      <c r="AA225" s="27"/>
      <c r="AB225" s="27"/>
      <c r="AC225" s="27"/>
      <c r="AD225" s="27"/>
      <c r="AE225" s="27"/>
      <c r="AF225" s="27"/>
      <c r="AG225" s="27"/>
      <c r="AH225" s="27"/>
      <c r="AI225" s="27"/>
      <c r="AJ225" s="27"/>
      <c r="AK225" s="27"/>
      <c r="AL225" s="27"/>
      <c r="AM225" s="27"/>
      <c r="AN225" s="27"/>
      <c r="AO225" s="27"/>
      <c r="AP225" s="27"/>
      <c r="AQ225" s="27"/>
      <c r="AR225" s="27"/>
      <c r="AS225" s="27"/>
      <c r="AT225" s="27"/>
      <c r="AU225" s="27"/>
      <c r="AV225" s="27"/>
      <c r="AW225" s="27"/>
      <c r="AX225" s="27"/>
      <c r="AY225" s="27"/>
      <c r="AZ225" s="27"/>
      <c r="BA225" s="27"/>
      <c r="BB225" s="27"/>
      <c r="BC225" s="27"/>
      <c r="BD225" s="27"/>
      <c r="BE225" s="27"/>
      <c r="BF225" s="27"/>
      <c r="BG225" s="27"/>
      <c r="BH225" s="27"/>
      <c r="BI225" s="27"/>
      <c r="BJ225" s="27"/>
      <c r="BK225" s="27"/>
      <c r="BL225" s="27"/>
      <c r="BM225" s="27"/>
      <c r="BN225" s="27"/>
      <c r="BO225" s="27"/>
      <c r="BP225" s="27"/>
      <c r="BQ225" s="27"/>
      <c r="BR225" s="27"/>
      <c r="BS225" s="27"/>
      <c r="BT225" s="27"/>
      <c r="BU225" s="27"/>
      <c r="BV225" s="27"/>
      <c r="BW225" s="27"/>
      <c r="BX225" s="27"/>
      <c r="BY225" s="27"/>
      <c r="BZ225" s="27"/>
      <c r="CA225" s="27"/>
      <c r="CB225" s="27"/>
      <c r="CC225" s="27"/>
      <c r="CD225" s="27"/>
      <c r="CE225" s="27"/>
      <c r="CF225" s="27"/>
      <c r="CG225" s="27"/>
      <c r="CH225" s="27"/>
      <c r="CI225" s="27"/>
      <c r="CJ225" s="27"/>
      <c r="CK225" s="27"/>
      <c r="CL225" s="27"/>
      <c r="CM225" s="27"/>
      <c r="CN225" s="27"/>
      <c r="CO225" s="27"/>
      <c r="CP225" s="27"/>
      <c r="CQ225" s="27"/>
      <c r="CR225" s="27"/>
      <c r="CS225" s="27"/>
      <c r="CT225" s="27"/>
    </row>
    <row r="226" spans="1:98" s="32" customFormat="1">
      <c r="A226" s="27"/>
      <c r="B226" s="38" t="s">
        <v>984</v>
      </c>
      <c r="C226" s="30"/>
      <c r="D226" s="30"/>
      <c r="E226" s="30"/>
      <c r="F226" s="30"/>
      <c r="G226" s="30"/>
      <c r="H226" s="36"/>
      <c r="I226" s="30"/>
      <c r="J226" s="30"/>
      <c r="K226" s="30"/>
      <c r="L226" s="30"/>
      <c r="M226" s="30"/>
      <c r="N226" s="30"/>
      <c r="O226" s="27"/>
      <c r="P226" s="27"/>
      <c r="Q226" s="27"/>
      <c r="R226" s="27"/>
      <c r="S226" s="27"/>
      <c r="T226" s="27"/>
      <c r="U226" s="27"/>
      <c r="V226" s="27"/>
      <c r="W226" s="27"/>
      <c r="X226" s="27"/>
      <c r="Y226" s="27"/>
      <c r="Z226" s="27"/>
      <c r="AA226" s="27"/>
      <c r="AB226" s="27"/>
      <c r="AC226" s="27"/>
      <c r="AD226" s="27"/>
      <c r="AE226" s="27"/>
      <c r="AF226" s="27"/>
      <c r="AG226" s="27"/>
      <c r="AH226" s="27"/>
      <c r="AI226" s="27"/>
      <c r="AJ226" s="27"/>
      <c r="AK226" s="27"/>
      <c r="AL226" s="27"/>
      <c r="AM226" s="27"/>
      <c r="AN226" s="27"/>
      <c r="AO226" s="27"/>
      <c r="AP226" s="27"/>
      <c r="AQ226" s="27"/>
      <c r="AR226" s="27"/>
      <c r="AS226" s="27"/>
      <c r="AT226" s="27"/>
      <c r="AU226" s="27"/>
      <c r="AV226" s="27"/>
      <c r="AW226" s="27"/>
      <c r="AX226" s="27"/>
      <c r="AY226" s="27"/>
      <c r="AZ226" s="27"/>
      <c r="BA226" s="27"/>
      <c r="BB226" s="27"/>
      <c r="BC226" s="27"/>
      <c r="BD226" s="27"/>
      <c r="BE226" s="27"/>
      <c r="BF226" s="27"/>
      <c r="BG226" s="27"/>
      <c r="BH226" s="27"/>
      <c r="BI226" s="27"/>
      <c r="BJ226" s="27"/>
      <c r="BK226" s="27"/>
      <c r="BL226" s="27"/>
      <c r="BM226" s="27"/>
      <c r="BN226" s="27"/>
      <c r="BO226" s="27"/>
      <c r="BP226" s="27"/>
      <c r="BQ226" s="27"/>
      <c r="BR226" s="27"/>
      <c r="BS226" s="27"/>
      <c r="BT226" s="27"/>
      <c r="BU226" s="27"/>
      <c r="BV226" s="27"/>
      <c r="BW226" s="27"/>
      <c r="BX226" s="27"/>
      <c r="BY226" s="27"/>
      <c r="BZ226" s="27"/>
      <c r="CA226" s="27"/>
      <c r="CB226" s="27"/>
      <c r="CC226" s="27"/>
      <c r="CD226" s="27"/>
      <c r="CE226" s="27"/>
      <c r="CF226" s="27"/>
      <c r="CG226" s="27"/>
      <c r="CH226" s="27"/>
      <c r="CI226" s="27"/>
      <c r="CJ226" s="27"/>
      <c r="CK226" s="27"/>
      <c r="CL226" s="27"/>
      <c r="CM226" s="27"/>
      <c r="CN226" s="27"/>
      <c r="CO226" s="27"/>
      <c r="CP226" s="27"/>
      <c r="CQ226" s="27"/>
      <c r="CR226" s="27"/>
      <c r="CS226" s="27"/>
      <c r="CT226" s="27"/>
    </row>
    <row r="227" spans="1:98" s="32" customFormat="1" ht="12.75" customHeight="1">
      <c r="A227" s="27"/>
      <c r="B227" s="33" t="s">
        <v>985</v>
      </c>
      <c r="C227" s="30"/>
      <c r="D227" s="30"/>
      <c r="E227" s="30"/>
      <c r="F227" s="30"/>
      <c r="G227" s="30"/>
      <c r="H227" s="36"/>
      <c r="I227" s="30"/>
      <c r="J227" s="30"/>
      <c r="K227" s="30"/>
      <c r="L227" s="30"/>
      <c r="M227" s="30"/>
      <c r="N227" s="30"/>
      <c r="O227" s="27"/>
      <c r="P227" s="27"/>
      <c r="Q227" s="27"/>
      <c r="R227" s="27"/>
      <c r="S227" s="27"/>
      <c r="T227" s="27"/>
      <c r="U227" s="27"/>
      <c r="V227" s="27"/>
      <c r="W227" s="27"/>
      <c r="X227" s="27"/>
      <c r="Y227" s="27"/>
      <c r="Z227" s="27"/>
      <c r="AA227" s="27"/>
      <c r="AB227" s="27"/>
      <c r="AC227" s="27"/>
      <c r="AD227" s="27"/>
      <c r="AE227" s="27"/>
      <c r="AF227" s="27"/>
      <c r="AG227" s="27"/>
      <c r="AH227" s="27"/>
      <c r="AI227" s="27"/>
      <c r="AJ227" s="27"/>
      <c r="AK227" s="27"/>
      <c r="AL227" s="27"/>
      <c r="AM227" s="27"/>
      <c r="AN227" s="27"/>
      <c r="AO227" s="27"/>
      <c r="AP227" s="27"/>
      <c r="AQ227" s="27"/>
      <c r="AR227" s="27"/>
      <c r="AS227" s="27"/>
      <c r="AT227" s="27"/>
      <c r="AU227" s="27"/>
      <c r="AV227" s="27"/>
      <c r="AW227" s="27"/>
      <c r="AX227" s="27"/>
      <c r="AY227" s="27"/>
      <c r="AZ227" s="27"/>
      <c r="BA227" s="27"/>
      <c r="BB227" s="27"/>
      <c r="BC227" s="27"/>
      <c r="BD227" s="27"/>
      <c r="BE227" s="27"/>
      <c r="BF227" s="27"/>
      <c r="BG227" s="27"/>
      <c r="BH227" s="27"/>
      <c r="BI227" s="27"/>
      <c r="BJ227" s="27"/>
      <c r="BK227" s="27"/>
      <c r="BL227" s="27"/>
      <c r="BM227" s="27"/>
      <c r="BN227" s="27"/>
      <c r="BO227" s="27"/>
      <c r="BP227" s="27"/>
      <c r="BQ227" s="27"/>
      <c r="BR227" s="27"/>
      <c r="BS227" s="27"/>
      <c r="BT227" s="27"/>
      <c r="BU227" s="27"/>
      <c r="BV227" s="27"/>
      <c r="BW227" s="27"/>
      <c r="BX227" s="27"/>
      <c r="BY227" s="27"/>
      <c r="BZ227" s="27"/>
      <c r="CA227" s="27"/>
      <c r="CB227" s="27"/>
      <c r="CC227" s="27"/>
      <c r="CD227" s="27"/>
      <c r="CE227" s="27"/>
      <c r="CF227" s="27"/>
      <c r="CG227" s="27"/>
      <c r="CH227" s="27"/>
      <c r="CI227" s="27"/>
      <c r="CJ227" s="27"/>
      <c r="CK227" s="27"/>
      <c r="CL227" s="27"/>
      <c r="CM227" s="27"/>
      <c r="CN227" s="27"/>
      <c r="CO227" s="27"/>
      <c r="CP227" s="27"/>
      <c r="CQ227" s="27"/>
      <c r="CR227" s="27"/>
      <c r="CS227" s="27"/>
      <c r="CT227" s="27"/>
    </row>
    <row r="228" spans="1:98" s="32" customFormat="1">
      <c r="A228" s="27"/>
      <c r="B228" s="38" t="s">
        <v>986</v>
      </c>
      <c r="C228" s="30"/>
      <c r="D228" s="30"/>
      <c r="E228" s="30"/>
      <c r="F228" s="30"/>
      <c r="G228" s="30"/>
      <c r="H228" s="36"/>
      <c r="I228" s="30"/>
      <c r="J228" s="30"/>
      <c r="K228" s="30"/>
      <c r="L228" s="30"/>
      <c r="M228" s="30"/>
      <c r="N228" s="30"/>
      <c r="O228" s="27"/>
      <c r="P228" s="27"/>
      <c r="Q228" s="27"/>
      <c r="R228" s="27"/>
      <c r="S228" s="27"/>
      <c r="T228" s="27"/>
      <c r="U228" s="27"/>
      <c r="V228" s="27"/>
      <c r="W228" s="27"/>
      <c r="X228" s="27"/>
      <c r="Y228" s="27"/>
      <c r="Z228" s="27"/>
      <c r="AA228" s="27"/>
      <c r="AB228" s="27"/>
      <c r="AC228" s="27"/>
      <c r="AD228" s="27"/>
      <c r="AE228" s="27"/>
      <c r="AF228" s="27"/>
      <c r="AG228" s="27"/>
      <c r="AH228" s="27"/>
      <c r="AI228" s="27"/>
      <c r="AJ228" s="27"/>
      <c r="AK228" s="27"/>
      <c r="AL228" s="27"/>
      <c r="AM228" s="27"/>
      <c r="AN228" s="27"/>
      <c r="AO228" s="27"/>
      <c r="AP228" s="27"/>
      <c r="AQ228" s="27"/>
      <c r="AR228" s="27"/>
      <c r="AS228" s="27"/>
      <c r="AT228" s="27"/>
      <c r="AU228" s="27"/>
      <c r="AV228" s="27"/>
      <c r="AW228" s="27"/>
      <c r="AX228" s="27"/>
      <c r="AY228" s="27"/>
      <c r="AZ228" s="27"/>
      <c r="BA228" s="27"/>
      <c r="BB228" s="27"/>
      <c r="BC228" s="27"/>
      <c r="BD228" s="27"/>
      <c r="BE228" s="27"/>
      <c r="BF228" s="27"/>
      <c r="BG228" s="27"/>
      <c r="BH228" s="27"/>
      <c r="BI228" s="27"/>
      <c r="BJ228" s="27"/>
      <c r="BK228" s="27"/>
      <c r="BL228" s="27"/>
      <c r="BM228" s="27"/>
      <c r="BN228" s="27"/>
      <c r="BO228" s="27"/>
      <c r="BP228" s="27"/>
      <c r="BQ228" s="27"/>
      <c r="BR228" s="27"/>
      <c r="BS228" s="27"/>
      <c r="BT228" s="27"/>
      <c r="BU228" s="27"/>
      <c r="BV228" s="27"/>
      <c r="BW228" s="27"/>
      <c r="BX228" s="27"/>
      <c r="BY228" s="27"/>
      <c r="BZ228" s="27"/>
      <c r="CA228" s="27"/>
      <c r="CB228" s="27"/>
      <c r="CC228" s="27"/>
      <c r="CD228" s="27"/>
      <c r="CE228" s="27"/>
      <c r="CF228" s="27"/>
      <c r="CG228" s="27"/>
      <c r="CH228" s="27"/>
      <c r="CI228" s="27"/>
      <c r="CJ228" s="27"/>
      <c r="CK228" s="27"/>
      <c r="CL228" s="27"/>
      <c r="CM228" s="27"/>
      <c r="CN228" s="27"/>
      <c r="CO228" s="27"/>
      <c r="CP228" s="27"/>
      <c r="CQ228" s="27"/>
      <c r="CR228" s="27"/>
      <c r="CS228" s="27"/>
      <c r="CT228" s="27"/>
    </row>
    <row r="229" spans="1:98" s="32" customFormat="1" ht="12.75" customHeight="1">
      <c r="A229" s="27"/>
      <c r="B229" s="33" t="s">
        <v>987</v>
      </c>
      <c r="C229" s="30"/>
      <c r="D229" s="30"/>
      <c r="E229" s="30"/>
      <c r="F229" s="30"/>
      <c r="G229" s="30"/>
      <c r="H229" s="36"/>
      <c r="I229" s="30"/>
      <c r="J229" s="30"/>
      <c r="K229" s="30"/>
      <c r="L229" s="30"/>
      <c r="M229" s="30"/>
      <c r="N229" s="30"/>
      <c r="O229" s="27"/>
      <c r="P229" s="27"/>
      <c r="Q229" s="27"/>
      <c r="R229" s="27"/>
      <c r="S229" s="27"/>
      <c r="T229" s="27"/>
      <c r="U229" s="27"/>
      <c r="V229" s="27"/>
      <c r="W229" s="27"/>
      <c r="X229" s="27"/>
      <c r="Y229" s="27"/>
      <c r="Z229" s="27"/>
      <c r="AA229" s="27"/>
      <c r="AB229" s="27"/>
      <c r="AC229" s="27"/>
      <c r="AD229" s="27"/>
      <c r="AE229" s="27"/>
      <c r="AF229" s="27"/>
      <c r="AG229" s="27"/>
      <c r="AH229" s="27"/>
      <c r="AI229" s="27"/>
      <c r="AJ229" s="27"/>
      <c r="AK229" s="27"/>
      <c r="AL229" s="27"/>
      <c r="AM229" s="27"/>
      <c r="AN229" s="27"/>
      <c r="AO229" s="27"/>
      <c r="AP229" s="27"/>
      <c r="AQ229" s="27"/>
      <c r="AR229" s="27"/>
      <c r="AS229" s="27"/>
      <c r="AT229" s="27"/>
      <c r="AU229" s="27"/>
      <c r="AV229" s="27"/>
      <c r="AW229" s="27"/>
      <c r="AX229" s="27"/>
      <c r="AY229" s="27"/>
      <c r="AZ229" s="27"/>
      <c r="BA229" s="27"/>
      <c r="BB229" s="27"/>
      <c r="BC229" s="27"/>
      <c r="BD229" s="27"/>
      <c r="BE229" s="27"/>
      <c r="BF229" s="27"/>
      <c r="BG229" s="27"/>
      <c r="BH229" s="27"/>
      <c r="BI229" s="27"/>
      <c r="BJ229" s="27"/>
      <c r="BK229" s="27"/>
      <c r="BL229" s="27"/>
      <c r="BM229" s="27"/>
      <c r="BN229" s="27"/>
      <c r="BO229" s="27"/>
      <c r="BP229" s="27"/>
      <c r="BQ229" s="27"/>
      <c r="BR229" s="27"/>
      <c r="BS229" s="27"/>
      <c r="BT229" s="27"/>
      <c r="BU229" s="27"/>
      <c r="BV229" s="27"/>
      <c r="BW229" s="27"/>
      <c r="BX229" s="27"/>
      <c r="BY229" s="27"/>
      <c r="BZ229" s="27"/>
      <c r="CA229" s="27"/>
      <c r="CB229" s="27"/>
      <c r="CC229" s="27"/>
      <c r="CD229" s="27"/>
      <c r="CE229" s="27"/>
      <c r="CF229" s="27"/>
      <c r="CG229" s="27"/>
      <c r="CH229" s="27"/>
      <c r="CI229" s="27"/>
      <c r="CJ229" s="27"/>
      <c r="CK229" s="27"/>
      <c r="CL229" s="27"/>
      <c r="CM229" s="27"/>
      <c r="CN229" s="27"/>
      <c r="CO229" s="27"/>
      <c r="CP229" s="27"/>
      <c r="CQ229" s="27"/>
      <c r="CR229" s="27"/>
      <c r="CS229" s="27"/>
      <c r="CT229" s="27"/>
    </row>
    <row r="230" spans="1:98" s="32" customFormat="1">
      <c r="A230" s="27"/>
      <c r="B230" s="33" t="s">
        <v>988</v>
      </c>
      <c r="C230" s="30"/>
      <c r="D230" s="30"/>
      <c r="E230" s="30"/>
      <c r="F230" s="30"/>
      <c r="G230" s="30"/>
      <c r="H230" s="36"/>
      <c r="I230" s="30"/>
      <c r="J230" s="30"/>
      <c r="K230" s="30"/>
      <c r="L230" s="30"/>
      <c r="M230" s="30"/>
      <c r="N230" s="30"/>
      <c r="O230" s="27"/>
      <c r="P230" s="27"/>
      <c r="Q230" s="27"/>
      <c r="R230" s="27"/>
      <c r="S230" s="27"/>
      <c r="T230" s="27"/>
      <c r="U230" s="27"/>
      <c r="V230" s="27"/>
      <c r="W230" s="27"/>
      <c r="X230" s="27"/>
      <c r="Y230" s="27"/>
      <c r="Z230" s="27"/>
      <c r="AA230" s="27"/>
      <c r="AB230" s="27"/>
      <c r="AC230" s="27"/>
      <c r="AD230" s="27"/>
      <c r="AE230" s="27"/>
      <c r="AF230" s="27"/>
      <c r="AG230" s="27"/>
      <c r="AH230" s="27"/>
      <c r="AI230" s="27"/>
      <c r="AJ230" s="27"/>
      <c r="AK230" s="27"/>
      <c r="AL230" s="27"/>
      <c r="AM230" s="27"/>
      <c r="AN230" s="27"/>
      <c r="AO230" s="27"/>
      <c r="AP230" s="27"/>
      <c r="AQ230" s="27"/>
      <c r="AR230" s="27"/>
      <c r="AS230" s="27"/>
      <c r="AT230" s="27"/>
      <c r="AU230" s="27"/>
      <c r="AV230" s="27"/>
      <c r="AW230" s="27"/>
      <c r="AX230" s="27"/>
      <c r="AY230" s="27"/>
      <c r="AZ230" s="27"/>
      <c r="BA230" s="27"/>
      <c r="BB230" s="27"/>
      <c r="BC230" s="27"/>
      <c r="BD230" s="27"/>
      <c r="BE230" s="27"/>
      <c r="BF230" s="27"/>
      <c r="BG230" s="27"/>
      <c r="BH230" s="27"/>
      <c r="BI230" s="27"/>
      <c r="BJ230" s="27"/>
      <c r="BK230" s="27"/>
      <c r="BL230" s="27"/>
      <c r="BM230" s="27"/>
      <c r="BN230" s="27"/>
      <c r="BO230" s="27"/>
      <c r="BP230" s="27"/>
      <c r="BQ230" s="27"/>
      <c r="BR230" s="27"/>
      <c r="BS230" s="27"/>
      <c r="BT230" s="27"/>
      <c r="BU230" s="27"/>
      <c r="BV230" s="27"/>
      <c r="BW230" s="27"/>
      <c r="BX230" s="27"/>
      <c r="BY230" s="27"/>
      <c r="BZ230" s="27"/>
      <c r="CA230" s="27"/>
      <c r="CB230" s="27"/>
      <c r="CC230" s="27"/>
      <c r="CD230" s="27"/>
      <c r="CE230" s="27"/>
      <c r="CF230" s="27"/>
      <c r="CG230" s="27"/>
      <c r="CH230" s="27"/>
      <c r="CI230" s="27"/>
      <c r="CJ230" s="27"/>
      <c r="CK230" s="27"/>
      <c r="CL230" s="27"/>
      <c r="CM230" s="27"/>
      <c r="CN230" s="27"/>
      <c r="CO230" s="27"/>
      <c r="CP230" s="27"/>
      <c r="CQ230" s="27"/>
      <c r="CR230" s="27"/>
      <c r="CS230" s="27"/>
      <c r="CT230" s="27"/>
    </row>
    <row r="231" spans="1:98" s="32" customFormat="1" ht="12.75" customHeight="1">
      <c r="A231" s="27"/>
      <c r="B231" s="33" t="s">
        <v>989</v>
      </c>
      <c r="C231" s="30"/>
      <c r="D231" s="30"/>
      <c r="E231" s="30"/>
      <c r="F231" s="30"/>
      <c r="G231" s="30"/>
      <c r="H231" s="36"/>
      <c r="I231" s="30"/>
      <c r="J231" s="30"/>
      <c r="K231" s="30"/>
      <c r="L231" s="30"/>
      <c r="M231" s="30"/>
      <c r="N231" s="30"/>
      <c r="O231" s="27"/>
      <c r="P231" s="27"/>
      <c r="Q231" s="27"/>
      <c r="R231" s="27"/>
      <c r="S231" s="27"/>
      <c r="T231" s="27"/>
      <c r="U231" s="27"/>
      <c r="V231" s="27"/>
      <c r="W231" s="27"/>
      <c r="X231" s="27"/>
      <c r="Y231" s="27"/>
      <c r="Z231" s="27"/>
      <c r="AA231" s="27"/>
      <c r="AB231" s="27"/>
      <c r="AC231" s="27"/>
      <c r="AD231" s="27"/>
      <c r="AE231" s="27"/>
      <c r="AF231" s="27"/>
      <c r="AG231" s="27"/>
      <c r="AH231" s="27"/>
      <c r="AI231" s="27"/>
      <c r="AJ231" s="27"/>
      <c r="AK231" s="27"/>
      <c r="AL231" s="27"/>
      <c r="AM231" s="27"/>
      <c r="AN231" s="27"/>
      <c r="AO231" s="27"/>
      <c r="AP231" s="27"/>
      <c r="AQ231" s="27"/>
      <c r="AR231" s="27"/>
      <c r="AS231" s="27"/>
      <c r="AT231" s="27"/>
      <c r="AU231" s="27"/>
      <c r="AV231" s="27"/>
      <c r="AW231" s="27"/>
      <c r="AX231" s="27"/>
      <c r="AY231" s="27"/>
      <c r="AZ231" s="27"/>
      <c r="BA231" s="27"/>
      <c r="BB231" s="27"/>
      <c r="BC231" s="27"/>
      <c r="BD231" s="27"/>
      <c r="BE231" s="27"/>
      <c r="BF231" s="27"/>
      <c r="BG231" s="27"/>
      <c r="BH231" s="27"/>
      <c r="BI231" s="27"/>
      <c r="BJ231" s="27"/>
      <c r="BK231" s="27"/>
      <c r="BL231" s="27"/>
      <c r="BM231" s="27"/>
      <c r="BN231" s="27"/>
      <c r="BO231" s="27"/>
      <c r="BP231" s="27"/>
      <c r="BQ231" s="27"/>
      <c r="BR231" s="27"/>
      <c r="BS231" s="27"/>
      <c r="BT231" s="27"/>
      <c r="BU231" s="27"/>
      <c r="BV231" s="27"/>
      <c r="BW231" s="27"/>
      <c r="BX231" s="27"/>
      <c r="BY231" s="27"/>
      <c r="BZ231" s="27"/>
      <c r="CA231" s="27"/>
      <c r="CB231" s="27"/>
      <c r="CC231" s="27"/>
      <c r="CD231" s="27"/>
      <c r="CE231" s="27"/>
      <c r="CF231" s="27"/>
      <c r="CG231" s="27"/>
      <c r="CH231" s="27"/>
      <c r="CI231" s="27"/>
      <c r="CJ231" s="27"/>
      <c r="CK231" s="27"/>
      <c r="CL231" s="27"/>
      <c r="CM231" s="27"/>
      <c r="CN231" s="27"/>
      <c r="CO231" s="27"/>
      <c r="CP231" s="27"/>
      <c r="CQ231" s="27"/>
      <c r="CR231" s="27"/>
      <c r="CS231" s="27"/>
      <c r="CT231" s="27"/>
    </row>
    <row r="232" spans="1:98" s="32" customFormat="1">
      <c r="A232" s="27"/>
      <c r="B232" s="33" t="s">
        <v>990</v>
      </c>
      <c r="C232" s="30"/>
      <c r="D232" s="30"/>
      <c r="E232" s="30"/>
      <c r="F232" s="30"/>
      <c r="G232" s="30"/>
      <c r="H232" s="36"/>
      <c r="I232" s="30"/>
      <c r="J232" s="30"/>
      <c r="K232" s="30"/>
      <c r="L232" s="30"/>
      <c r="M232" s="30"/>
      <c r="N232" s="30"/>
      <c r="O232" s="27"/>
      <c r="P232" s="27"/>
      <c r="Q232" s="27"/>
      <c r="R232" s="27"/>
      <c r="S232" s="27"/>
      <c r="T232" s="27"/>
      <c r="U232" s="27"/>
      <c r="V232" s="27"/>
      <c r="W232" s="27"/>
      <c r="X232" s="27"/>
      <c r="Y232" s="27"/>
      <c r="Z232" s="27"/>
      <c r="AA232" s="27"/>
      <c r="AB232" s="27"/>
      <c r="AC232" s="27"/>
      <c r="AD232" s="27"/>
      <c r="AE232" s="27"/>
      <c r="AF232" s="27"/>
      <c r="AG232" s="27"/>
      <c r="AH232" s="27"/>
      <c r="AI232" s="27"/>
      <c r="AJ232" s="27"/>
      <c r="AK232" s="27"/>
      <c r="AL232" s="27"/>
      <c r="AM232" s="27"/>
      <c r="AN232" s="27"/>
      <c r="AO232" s="27"/>
      <c r="AP232" s="27"/>
      <c r="AQ232" s="27"/>
      <c r="AR232" s="27"/>
      <c r="AS232" s="27"/>
      <c r="AT232" s="27"/>
      <c r="AU232" s="27"/>
      <c r="AV232" s="27"/>
      <c r="AW232" s="27"/>
      <c r="AX232" s="27"/>
      <c r="AY232" s="27"/>
      <c r="AZ232" s="27"/>
      <c r="BA232" s="27"/>
      <c r="BB232" s="27"/>
      <c r="BC232" s="27"/>
      <c r="BD232" s="27"/>
      <c r="BE232" s="27"/>
      <c r="BF232" s="27"/>
      <c r="BG232" s="27"/>
      <c r="BH232" s="27"/>
      <c r="BI232" s="27"/>
      <c r="BJ232" s="27"/>
      <c r="BK232" s="27"/>
      <c r="BL232" s="27"/>
      <c r="BM232" s="27"/>
      <c r="BN232" s="27"/>
      <c r="BO232" s="27"/>
      <c r="BP232" s="27"/>
      <c r="BQ232" s="27"/>
      <c r="BR232" s="27"/>
      <c r="BS232" s="27"/>
      <c r="BT232" s="27"/>
      <c r="BU232" s="27"/>
      <c r="BV232" s="27"/>
      <c r="BW232" s="27"/>
      <c r="BX232" s="27"/>
      <c r="BY232" s="27"/>
      <c r="BZ232" s="27"/>
      <c r="CA232" s="27"/>
      <c r="CB232" s="27"/>
      <c r="CC232" s="27"/>
      <c r="CD232" s="27"/>
      <c r="CE232" s="27"/>
      <c r="CF232" s="27"/>
      <c r="CG232" s="27"/>
      <c r="CH232" s="27"/>
      <c r="CI232" s="27"/>
      <c r="CJ232" s="27"/>
      <c r="CK232" s="27"/>
      <c r="CL232" s="27"/>
      <c r="CM232" s="27"/>
      <c r="CN232" s="27"/>
      <c r="CO232" s="27"/>
      <c r="CP232" s="27"/>
      <c r="CQ232" s="27"/>
      <c r="CR232" s="27"/>
      <c r="CS232" s="27"/>
      <c r="CT232" s="27"/>
    </row>
    <row r="233" spans="1:98" s="32" customFormat="1" ht="12.75" customHeight="1">
      <c r="A233" s="27"/>
      <c r="B233" s="33" t="s">
        <v>991</v>
      </c>
      <c r="C233" s="30"/>
      <c r="D233" s="30"/>
      <c r="E233" s="30"/>
      <c r="F233" s="30"/>
      <c r="G233" s="30"/>
      <c r="H233" s="36"/>
      <c r="I233" s="30"/>
      <c r="J233" s="30"/>
      <c r="K233" s="30"/>
      <c r="L233" s="30"/>
      <c r="M233" s="30"/>
      <c r="N233" s="30"/>
      <c r="O233" s="27"/>
      <c r="P233" s="27"/>
      <c r="Q233" s="27"/>
      <c r="R233" s="27"/>
      <c r="S233" s="27"/>
      <c r="T233" s="27"/>
      <c r="U233" s="27"/>
      <c r="V233" s="27"/>
      <c r="W233" s="27"/>
      <c r="X233" s="27"/>
      <c r="Y233" s="27"/>
      <c r="Z233" s="27"/>
      <c r="AA233" s="27"/>
      <c r="AB233" s="27"/>
      <c r="AC233" s="27"/>
      <c r="AD233" s="27"/>
      <c r="AE233" s="27"/>
      <c r="AF233" s="27"/>
      <c r="AG233" s="27"/>
      <c r="AH233" s="27"/>
      <c r="AI233" s="27"/>
      <c r="AJ233" s="27"/>
      <c r="AK233" s="27"/>
      <c r="AL233" s="27"/>
      <c r="AM233" s="27"/>
      <c r="AN233" s="27"/>
      <c r="AO233" s="27"/>
      <c r="AP233" s="27"/>
      <c r="AQ233" s="27"/>
      <c r="AR233" s="27"/>
      <c r="AS233" s="27"/>
      <c r="AT233" s="27"/>
      <c r="AU233" s="27"/>
      <c r="AV233" s="27"/>
      <c r="AW233" s="27"/>
      <c r="AX233" s="27"/>
      <c r="AY233" s="27"/>
      <c r="AZ233" s="27"/>
      <c r="BA233" s="27"/>
      <c r="BB233" s="27"/>
      <c r="BC233" s="27"/>
      <c r="BD233" s="27"/>
      <c r="BE233" s="27"/>
      <c r="BF233" s="27"/>
      <c r="BG233" s="27"/>
      <c r="BH233" s="27"/>
      <c r="BI233" s="27"/>
      <c r="BJ233" s="27"/>
      <c r="BK233" s="27"/>
      <c r="BL233" s="27"/>
      <c r="BM233" s="27"/>
      <c r="BN233" s="27"/>
      <c r="BO233" s="27"/>
      <c r="BP233" s="27"/>
      <c r="BQ233" s="27"/>
      <c r="BR233" s="27"/>
      <c r="BS233" s="27"/>
      <c r="BT233" s="27"/>
      <c r="BU233" s="27"/>
      <c r="BV233" s="27"/>
      <c r="BW233" s="27"/>
      <c r="BX233" s="27"/>
      <c r="BY233" s="27"/>
      <c r="BZ233" s="27"/>
      <c r="CA233" s="27"/>
      <c r="CB233" s="27"/>
      <c r="CC233" s="27"/>
      <c r="CD233" s="27"/>
      <c r="CE233" s="27"/>
      <c r="CF233" s="27"/>
      <c r="CG233" s="27"/>
      <c r="CH233" s="27"/>
      <c r="CI233" s="27"/>
      <c r="CJ233" s="27"/>
      <c r="CK233" s="27"/>
      <c r="CL233" s="27"/>
      <c r="CM233" s="27"/>
      <c r="CN233" s="27"/>
      <c r="CO233" s="27"/>
      <c r="CP233" s="27"/>
      <c r="CQ233" s="27"/>
      <c r="CR233" s="27"/>
      <c r="CS233" s="27"/>
      <c r="CT233" s="27"/>
    </row>
    <row r="234" spans="1:98" s="32" customFormat="1">
      <c r="A234" s="27"/>
      <c r="B234" s="33" t="s">
        <v>992</v>
      </c>
      <c r="C234" s="30"/>
      <c r="D234" s="30"/>
      <c r="E234" s="30"/>
      <c r="F234" s="30"/>
      <c r="G234" s="30"/>
      <c r="H234" s="36"/>
      <c r="I234" s="30"/>
      <c r="J234" s="30"/>
      <c r="K234" s="30"/>
      <c r="L234" s="30"/>
      <c r="M234" s="30"/>
      <c r="N234" s="30"/>
      <c r="O234" s="27"/>
      <c r="P234" s="27"/>
      <c r="Q234" s="27"/>
      <c r="R234" s="27"/>
      <c r="S234" s="27"/>
      <c r="T234" s="27"/>
      <c r="U234" s="27"/>
      <c r="V234" s="27"/>
      <c r="W234" s="27"/>
      <c r="X234" s="27"/>
      <c r="Y234" s="27"/>
      <c r="Z234" s="27"/>
      <c r="AA234" s="27"/>
      <c r="AB234" s="27"/>
      <c r="AC234" s="27"/>
      <c r="AD234" s="27"/>
      <c r="AE234" s="27"/>
      <c r="AF234" s="27"/>
      <c r="AG234" s="27"/>
      <c r="AH234" s="27"/>
      <c r="AI234" s="27"/>
      <c r="AJ234" s="27"/>
      <c r="AK234" s="27"/>
      <c r="AL234" s="27"/>
      <c r="AM234" s="27"/>
      <c r="AN234" s="27"/>
      <c r="AO234" s="27"/>
      <c r="AP234" s="27"/>
      <c r="AQ234" s="27"/>
      <c r="AR234" s="27"/>
      <c r="AS234" s="27"/>
      <c r="AT234" s="27"/>
      <c r="AU234" s="27"/>
      <c r="AV234" s="27"/>
      <c r="AW234" s="27"/>
      <c r="AX234" s="27"/>
      <c r="AY234" s="27"/>
      <c r="AZ234" s="27"/>
      <c r="BA234" s="27"/>
      <c r="BB234" s="27"/>
      <c r="BC234" s="27"/>
      <c r="BD234" s="27"/>
      <c r="BE234" s="27"/>
      <c r="BF234" s="27"/>
      <c r="BG234" s="27"/>
      <c r="BH234" s="27"/>
      <c r="BI234" s="27"/>
      <c r="BJ234" s="27"/>
      <c r="BK234" s="27"/>
      <c r="BL234" s="27"/>
      <c r="BM234" s="27"/>
      <c r="BN234" s="27"/>
      <c r="BO234" s="27"/>
      <c r="BP234" s="27"/>
      <c r="BQ234" s="27"/>
      <c r="BR234" s="27"/>
      <c r="BS234" s="27"/>
      <c r="BT234" s="27"/>
      <c r="BU234" s="27"/>
      <c r="BV234" s="27"/>
      <c r="BW234" s="27"/>
      <c r="BX234" s="27"/>
      <c r="BY234" s="27"/>
      <c r="BZ234" s="27"/>
      <c r="CA234" s="27"/>
      <c r="CB234" s="27"/>
      <c r="CC234" s="27"/>
      <c r="CD234" s="27"/>
      <c r="CE234" s="27"/>
      <c r="CF234" s="27"/>
      <c r="CG234" s="27"/>
      <c r="CH234" s="27"/>
      <c r="CI234" s="27"/>
      <c r="CJ234" s="27"/>
      <c r="CK234" s="27"/>
      <c r="CL234" s="27"/>
      <c r="CM234" s="27"/>
      <c r="CN234" s="27"/>
      <c r="CO234" s="27"/>
      <c r="CP234" s="27"/>
      <c r="CQ234" s="27"/>
      <c r="CR234" s="27"/>
      <c r="CS234" s="27"/>
      <c r="CT234" s="27"/>
    </row>
    <row r="235" spans="1:98" s="32" customFormat="1" ht="12.75" customHeight="1">
      <c r="A235" s="27"/>
      <c r="B235" s="33" t="s">
        <v>993</v>
      </c>
      <c r="C235" s="30"/>
      <c r="D235" s="30"/>
      <c r="E235" s="30"/>
      <c r="F235" s="30"/>
      <c r="G235" s="30"/>
      <c r="H235" s="36"/>
      <c r="I235" s="30"/>
      <c r="J235" s="30"/>
      <c r="K235" s="30"/>
      <c r="L235" s="30"/>
      <c r="M235" s="30"/>
      <c r="N235" s="30"/>
      <c r="O235" s="27"/>
      <c r="P235" s="27"/>
      <c r="Q235" s="27"/>
      <c r="R235" s="27"/>
      <c r="S235" s="27"/>
      <c r="T235" s="27"/>
      <c r="U235" s="27"/>
      <c r="V235" s="27"/>
      <c r="W235" s="27"/>
      <c r="X235" s="27"/>
      <c r="Y235" s="27"/>
      <c r="Z235" s="27"/>
      <c r="AA235" s="27"/>
      <c r="AB235" s="27"/>
      <c r="AC235" s="27"/>
      <c r="AD235" s="27"/>
      <c r="AE235" s="27"/>
      <c r="AF235" s="27"/>
      <c r="AG235" s="27"/>
      <c r="AH235" s="27"/>
      <c r="AI235" s="27"/>
      <c r="AJ235" s="27"/>
      <c r="AK235" s="27"/>
      <c r="AL235" s="27"/>
      <c r="AM235" s="27"/>
      <c r="AN235" s="27"/>
      <c r="AO235" s="27"/>
      <c r="AP235" s="27"/>
      <c r="AQ235" s="27"/>
      <c r="AR235" s="27"/>
      <c r="AS235" s="27"/>
      <c r="AT235" s="27"/>
      <c r="AU235" s="27"/>
      <c r="AV235" s="27"/>
      <c r="AW235" s="27"/>
      <c r="AX235" s="27"/>
      <c r="AY235" s="27"/>
      <c r="AZ235" s="27"/>
      <c r="BA235" s="27"/>
      <c r="BB235" s="27"/>
      <c r="BC235" s="27"/>
      <c r="BD235" s="27"/>
      <c r="BE235" s="27"/>
      <c r="BF235" s="27"/>
      <c r="BG235" s="27"/>
      <c r="BH235" s="27"/>
      <c r="BI235" s="27"/>
      <c r="BJ235" s="27"/>
      <c r="BK235" s="27"/>
      <c r="BL235" s="27"/>
      <c r="BM235" s="27"/>
      <c r="BN235" s="27"/>
      <c r="BO235" s="27"/>
      <c r="BP235" s="27"/>
      <c r="BQ235" s="27"/>
      <c r="BR235" s="27"/>
      <c r="BS235" s="27"/>
      <c r="BT235" s="27"/>
      <c r="BU235" s="27"/>
      <c r="BV235" s="27"/>
      <c r="BW235" s="27"/>
      <c r="BX235" s="27"/>
      <c r="BY235" s="27"/>
      <c r="BZ235" s="27"/>
      <c r="CA235" s="27"/>
      <c r="CB235" s="27"/>
      <c r="CC235" s="27"/>
      <c r="CD235" s="27"/>
      <c r="CE235" s="27"/>
      <c r="CF235" s="27"/>
      <c r="CG235" s="27"/>
      <c r="CH235" s="27"/>
      <c r="CI235" s="27"/>
      <c r="CJ235" s="27"/>
      <c r="CK235" s="27"/>
      <c r="CL235" s="27"/>
      <c r="CM235" s="27"/>
      <c r="CN235" s="27"/>
      <c r="CO235" s="27"/>
      <c r="CP235" s="27"/>
      <c r="CQ235" s="27"/>
      <c r="CR235" s="27"/>
      <c r="CS235" s="27"/>
      <c r="CT235" s="27"/>
    </row>
    <row r="236" spans="1:98" s="32" customFormat="1">
      <c r="A236" s="27"/>
      <c r="B236" s="33" t="s">
        <v>994</v>
      </c>
      <c r="C236" s="30"/>
      <c r="D236" s="30"/>
      <c r="E236" s="30"/>
      <c r="F236" s="30"/>
      <c r="G236" s="30"/>
      <c r="H236" s="36"/>
      <c r="I236" s="30"/>
      <c r="J236" s="30"/>
      <c r="K236" s="30"/>
      <c r="L236" s="30"/>
      <c r="M236" s="30"/>
      <c r="N236" s="30"/>
      <c r="O236" s="27"/>
      <c r="P236" s="27"/>
      <c r="Q236" s="27"/>
      <c r="R236" s="27"/>
      <c r="S236" s="27"/>
      <c r="T236" s="27"/>
      <c r="U236" s="27"/>
      <c r="V236" s="27"/>
      <c r="W236" s="27"/>
      <c r="X236" s="27"/>
      <c r="Y236" s="27"/>
      <c r="Z236" s="27"/>
      <c r="AA236" s="27"/>
      <c r="AB236" s="27"/>
      <c r="AC236" s="27"/>
      <c r="AD236" s="27"/>
      <c r="AE236" s="27"/>
      <c r="AF236" s="27"/>
      <c r="AG236" s="27"/>
      <c r="AH236" s="27"/>
      <c r="AI236" s="27"/>
      <c r="AJ236" s="27"/>
      <c r="AK236" s="27"/>
      <c r="AL236" s="27"/>
      <c r="AM236" s="27"/>
      <c r="AN236" s="27"/>
      <c r="AO236" s="27"/>
      <c r="AP236" s="27"/>
      <c r="AQ236" s="27"/>
      <c r="AR236" s="27"/>
      <c r="AS236" s="27"/>
      <c r="AT236" s="27"/>
      <c r="AU236" s="27"/>
      <c r="AV236" s="27"/>
      <c r="AW236" s="27"/>
      <c r="AX236" s="27"/>
      <c r="AY236" s="27"/>
      <c r="AZ236" s="27"/>
      <c r="BA236" s="27"/>
      <c r="BB236" s="27"/>
      <c r="BC236" s="27"/>
      <c r="BD236" s="27"/>
      <c r="BE236" s="27"/>
      <c r="BF236" s="27"/>
      <c r="BG236" s="27"/>
      <c r="BH236" s="27"/>
      <c r="BI236" s="27"/>
      <c r="BJ236" s="27"/>
      <c r="BK236" s="27"/>
      <c r="BL236" s="27"/>
      <c r="BM236" s="27"/>
      <c r="BN236" s="27"/>
      <c r="BO236" s="27"/>
      <c r="BP236" s="27"/>
      <c r="BQ236" s="27"/>
      <c r="BR236" s="27"/>
      <c r="BS236" s="27"/>
      <c r="BT236" s="27"/>
      <c r="BU236" s="27"/>
      <c r="BV236" s="27"/>
      <c r="BW236" s="27"/>
      <c r="BX236" s="27"/>
      <c r="BY236" s="27"/>
      <c r="BZ236" s="27"/>
      <c r="CA236" s="27"/>
      <c r="CB236" s="27"/>
      <c r="CC236" s="27"/>
      <c r="CD236" s="27"/>
      <c r="CE236" s="27"/>
      <c r="CF236" s="27"/>
      <c r="CG236" s="27"/>
      <c r="CH236" s="27"/>
      <c r="CI236" s="27"/>
      <c r="CJ236" s="27"/>
      <c r="CK236" s="27"/>
      <c r="CL236" s="27"/>
      <c r="CM236" s="27"/>
      <c r="CN236" s="27"/>
      <c r="CO236" s="27"/>
      <c r="CP236" s="27"/>
      <c r="CQ236" s="27"/>
      <c r="CR236" s="27"/>
      <c r="CS236" s="27"/>
      <c r="CT236" s="27"/>
    </row>
    <row r="237" spans="1:98" s="32" customFormat="1">
      <c r="A237" s="27"/>
      <c r="B237" s="33" t="s">
        <v>995</v>
      </c>
      <c r="C237" s="30"/>
      <c r="D237" s="30"/>
      <c r="E237" s="30"/>
      <c r="F237" s="30"/>
      <c r="G237" s="30"/>
      <c r="H237" s="36"/>
      <c r="I237" s="30"/>
      <c r="J237" s="30"/>
      <c r="K237" s="30"/>
      <c r="L237" s="30"/>
      <c r="M237" s="30"/>
      <c r="N237" s="30"/>
      <c r="O237" s="27"/>
      <c r="P237" s="27"/>
      <c r="Q237" s="27"/>
      <c r="R237" s="27"/>
      <c r="S237" s="27"/>
      <c r="T237" s="27"/>
      <c r="U237" s="27"/>
      <c r="V237" s="27"/>
      <c r="W237" s="27"/>
      <c r="X237" s="27"/>
      <c r="Y237" s="27"/>
      <c r="Z237" s="27"/>
      <c r="AA237" s="27"/>
      <c r="AB237" s="27"/>
      <c r="AC237" s="27"/>
      <c r="AD237" s="27"/>
      <c r="AE237" s="27"/>
      <c r="AF237" s="27"/>
      <c r="AG237" s="27"/>
      <c r="AH237" s="27"/>
      <c r="AI237" s="27"/>
      <c r="AJ237" s="27"/>
      <c r="AK237" s="27"/>
      <c r="AL237" s="27"/>
      <c r="AM237" s="27"/>
      <c r="AN237" s="27"/>
      <c r="AO237" s="27"/>
      <c r="AP237" s="27"/>
      <c r="AQ237" s="27"/>
      <c r="AR237" s="27"/>
      <c r="AS237" s="27"/>
      <c r="AT237" s="27"/>
      <c r="AU237" s="27"/>
      <c r="AV237" s="27"/>
      <c r="AW237" s="27"/>
      <c r="AX237" s="27"/>
      <c r="AY237" s="27"/>
      <c r="AZ237" s="27"/>
      <c r="BA237" s="27"/>
      <c r="BB237" s="27"/>
      <c r="BC237" s="27"/>
      <c r="BD237" s="27"/>
      <c r="BE237" s="27"/>
      <c r="BF237" s="27"/>
      <c r="BG237" s="27"/>
      <c r="BH237" s="27"/>
      <c r="BI237" s="27"/>
      <c r="BJ237" s="27"/>
      <c r="BK237" s="27"/>
      <c r="BL237" s="27"/>
      <c r="BM237" s="27"/>
      <c r="BN237" s="27"/>
      <c r="BO237" s="27"/>
      <c r="BP237" s="27"/>
      <c r="BQ237" s="27"/>
      <c r="BR237" s="27"/>
      <c r="BS237" s="27"/>
      <c r="BT237" s="27"/>
      <c r="BU237" s="27"/>
      <c r="BV237" s="27"/>
      <c r="BW237" s="27"/>
      <c r="BX237" s="27"/>
      <c r="BY237" s="27"/>
      <c r="BZ237" s="27"/>
      <c r="CA237" s="27"/>
      <c r="CB237" s="27"/>
      <c r="CC237" s="27"/>
      <c r="CD237" s="27"/>
      <c r="CE237" s="27"/>
      <c r="CF237" s="27"/>
      <c r="CG237" s="27"/>
      <c r="CH237" s="27"/>
      <c r="CI237" s="27"/>
      <c r="CJ237" s="27"/>
      <c r="CK237" s="27"/>
      <c r="CL237" s="27"/>
      <c r="CM237" s="27"/>
      <c r="CN237" s="27"/>
      <c r="CO237" s="27"/>
      <c r="CP237" s="27"/>
      <c r="CQ237" s="27"/>
      <c r="CR237" s="27"/>
      <c r="CS237" s="27"/>
      <c r="CT237" s="27"/>
    </row>
    <row r="238" spans="1:98" s="32" customFormat="1">
      <c r="A238" s="27"/>
      <c r="B238" s="33" t="s">
        <v>996</v>
      </c>
      <c r="C238" s="30"/>
      <c r="D238" s="30"/>
      <c r="E238" s="30"/>
      <c r="F238" s="30"/>
      <c r="G238" s="30"/>
      <c r="H238" s="36"/>
      <c r="I238" s="30"/>
      <c r="J238" s="30"/>
      <c r="K238" s="30"/>
      <c r="L238" s="30"/>
      <c r="M238" s="30"/>
      <c r="N238" s="30"/>
      <c r="O238" s="27"/>
      <c r="P238" s="27"/>
      <c r="Q238" s="27"/>
      <c r="R238" s="27"/>
      <c r="S238" s="27"/>
      <c r="T238" s="27"/>
      <c r="U238" s="27"/>
      <c r="V238" s="27"/>
      <c r="W238" s="27"/>
      <c r="X238" s="27"/>
      <c r="Y238" s="27"/>
      <c r="Z238" s="27"/>
      <c r="AA238" s="27"/>
      <c r="AB238" s="27"/>
      <c r="AC238" s="27"/>
      <c r="AD238" s="27"/>
      <c r="AE238" s="27"/>
      <c r="AF238" s="27"/>
      <c r="AG238" s="27"/>
      <c r="AH238" s="27"/>
      <c r="AI238" s="27"/>
      <c r="AJ238" s="27"/>
      <c r="AK238" s="27"/>
      <c r="AL238" s="27"/>
      <c r="AM238" s="27"/>
      <c r="AN238" s="27"/>
      <c r="AO238" s="27"/>
      <c r="AP238" s="27"/>
      <c r="AQ238" s="27"/>
      <c r="AR238" s="27"/>
      <c r="AS238" s="27"/>
      <c r="AT238" s="27"/>
      <c r="AU238" s="27"/>
      <c r="AV238" s="27"/>
      <c r="AW238" s="27"/>
      <c r="AX238" s="27"/>
      <c r="AY238" s="27"/>
      <c r="AZ238" s="27"/>
      <c r="BA238" s="27"/>
      <c r="BB238" s="27"/>
      <c r="BC238" s="27"/>
      <c r="BD238" s="27"/>
      <c r="BE238" s="27"/>
      <c r="BF238" s="27"/>
      <c r="BG238" s="27"/>
      <c r="BH238" s="27"/>
      <c r="BI238" s="27"/>
      <c r="BJ238" s="27"/>
      <c r="BK238" s="27"/>
      <c r="BL238" s="27"/>
      <c r="BM238" s="27"/>
      <c r="BN238" s="27"/>
      <c r="BO238" s="27"/>
      <c r="BP238" s="27"/>
      <c r="BQ238" s="27"/>
      <c r="BR238" s="27"/>
      <c r="BS238" s="27"/>
      <c r="BT238" s="27"/>
      <c r="BU238" s="27"/>
      <c r="BV238" s="27"/>
      <c r="BW238" s="27"/>
      <c r="BX238" s="27"/>
      <c r="BY238" s="27"/>
      <c r="BZ238" s="27"/>
      <c r="CA238" s="27"/>
      <c r="CB238" s="27"/>
      <c r="CC238" s="27"/>
      <c r="CD238" s="27"/>
      <c r="CE238" s="27"/>
      <c r="CF238" s="27"/>
      <c r="CG238" s="27"/>
      <c r="CH238" s="27"/>
      <c r="CI238" s="27"/>
      <c r="CJ238" s="27"/>
      <c r="CK238" s="27"/>
      <c r="CL238" s="27"/>
      <c r="CM238" s="27"/>
      <c r="CN238" s="27"/>
      <c r="CO238" s="27"/>
      <c r="CP238" s="27"/>
      <c r="CQ238" s="27"/>
      <c r="CR238" s="27"/>
      <c r="CS238" s="27"/>
      <c r="CT238" s="27"/>
    </row>
    <row r="239" spans="1:98" s="32" customFormat="1">
      <c r="A239" s="27"/>
      <c r="B239" s="33" t="s">
        <v>997</v>
      </c>
      <c r="C239" s="30"/>
      <c r="D239" s="30"/>
      <c r="E239" s="30"/>
      <c r="F239" s="30"/>
      <c r="G239" s="30"/>
      <c r="H239" s="36"/>
      <c r="I239" s="30"/>
      <c r="J239" s="30"/>
      <c r="K239" s="30"/>
      <c r="L239" s="30"/>
      <c r="M239" s="30"/>
      <c r="N239" s="30"/>
      <c r="O239" s="27"/>
      <c r="P239" s="27"/>
      <c r="Q239" s="27"/>
      <c r="R239" s="27"/>
      <c r="S239" s="27"/>
      <c r="T239" s="27"/>
      <c r="U239" s="27"/>
      <c r="V239" s="27"/>
      <c r="W239" s="27"/>
      <c r="X239" s="27"/>
      <c r="Y239" s="27"/>
      <c r="Z239" s="27"/>
      <c r="AA239" s="27"/>
      <c r="AB239" s="27"/>
      <c r="AC239" s="27"/>
      <c r="AD239" s="27"/>
      <c r="AE239" s="27"/>
      <c r="AF239" s="27"/>
      <c r="AG239" s="27"/>
      <c r="AH239" s="27"/>
      <c r="AI239" s="27"/>
      <c r="AJ239" s="27"/>
      <c r="AK239" s="27"/>
      <c r="AL239" s="27"/>
      <c r="AM239" s="27"/>
      <c r="AN239" s="27"/>
      <c r="AO239" s="27"/>
      <c r="AP239" s="27"/>
      <c r="AQ239" s="27"/>
      <c r="AR239" s="27"/>
      <c r="AS239" s="27"/>
      <c r="AT239" s="27"/>
      <c r="AU239" s="27"/>
      <c r="AV239" s="27"/>
      <c r="AW239" s="27"/>
      <c r="AX239" s="27"/>
      <c r="AY239" s="27"/>
      <c r="AZ239" s="27"/>
      <c r="BA239" s="27"/>
      <c r="BB239" s="27"/>
      <c r="BC239" s="27"/>
      <c r="BD239" s="27"/>
      <c r="BE239" s="27"/>
      <c r="BF239" s="27"/>
      <c r="BG239" s="27"/>
      <c r="BH239" s="27"/>
      <c r="BI239" s="27"/>
      <c r="BJ239" s="27"/>
      <c r="BK239" s="27"/>
      <c r="BL239" s="27"/>
      <c r="BM239" s="27"/>
      <c r="BN239" s="27"/>
      <c r="BO239" s="27"/>
      <c r="BP239" s="27"/>
      <c r="BQ239" s="27"/>
      <c r="BR239" s="27"/>
      <c r="BS239" s="27"/>
      <c r="BT239" s="27"/>
      <c r="BU239" s="27"/>
      <c r="BV239" s="27"/>
      <c r="BW239" s="27"/>
      <c r="BX239" s="27"/>
      <c r="BY239" s="27"/>
      <c r="BZ239" s="27"/>
      <c r="CA239" s="27"/>
      <c r="CB239" s="27"/>
      <c r="CC239" s="27"/>
      <c r="CD239" s="27"/>
      <c r="CE239" s="27"/>
      <c r="CF239" s="27"/>
      <c r="CG239" s="27"/>
      <c r="CH239" s="27"/>
      <c r="CI239" s="27"/>
      <c r="CJ239" s="27"/>
      <c r="CK239" s="27"/>
      <c r="CL239" s="27"/>
      <c r="CM239" s="27"/>
      <c r="CN239" s="27"/>
      <c r="CO239" s="27"/>
      <c r="CP239" s="27"/>
      <c r="CQ239" s="27"/>
      <c r="CR239" s="27"/>
      <c r="CS239" s="27"/>
      <c r="CT239" s="27"/>
    </row>
    <row r="240" spans="1:98" s="32" customFormat="1">
      <c r="A240" s="27"/>
      <c r="B240" s="33" t="s">
        <v>998</v>
      </c>
      <c r="C240" s="30"/>
      <c r="D240" s="30"/>
      <c r="E240" s="30"/>
      <c r="F240" s="30"/>
      <c r="G240" s="30"/>
      <c r="H240" s="36"/>
      <c r="I240" s="30"/>
      <c r="J240" s="30"/>
      <c r="K240" s="30"/>
      <c r="L240" s="30"/>
      <c r="M240" s="30"/>
      <c r="N240" s="30"/>
      <c r="O240" s="27"/>
      <c r="P240" s="27"/>
      <c r="Q240" s="27"/>
      <c r="R240" s="27"/>
      <c r="S240" s="27"/>
      <c r="T240" s="27"/>
      <c r="U240" s="27"/>
      <c r="V240" s="27"/>
      <c r="W240" s="27"/>
      <c r="X240" s="27"/>
      <c r="Y240" s="27"/>
      <c r="Z240" s="27"/>
      <c r="AA240" s="27"/>
      <c r="AB240" s="27"/>
      <c r="AC240" s="27"/>
      <c r="AD240" s="27"/>
      <c r="AE240" s="27"/>
      <c r="AF240" s="27"/>
      <c r="AG240" s="27"/>
      <c r="AH240" s="27"/>
      <c r="AI240" s="27"/>
      <c r="AJ240" s="27"/>
      <c r="AK240" s="27"/>
      <c r="AL240" s="27"/>
      <c r="AM240" s="27"/>
      <c r="AN240" s="27"/>
      <c r="AO240" s="27"/>
      <c r="AP240" s="27"/>
      <c r="AQ240" s="27"/>
      <c r="AR240" s="27"/>
      <c r="AS240" s="27"/>
      <c r="AT240" s="27"/>
      <c r="AU240" s="27"/>
      <c r="AV240" s="27"/>
      <c r="AW240" s="27"/>
      <c r="AX240" s="27"/>
      <c r="AY240" s="27"/>
      <c r="AZ240" s="27"/>
      <c r="BA240" s="27"/>
      <c r="BB240" s="27"/>
      <c r="BC240" s="27"/>
      <c r="BD240" s="27"/>
      <c r="BE240" s="27"/>
      <c r="BF240" s="27"/>
      <c r="BG240" s="27"/>
      <c r="BH240" s="27"/>
      <c r="BI240" s="27"/>
      <c r="BJ240" s="27"/>
      <c r="BK240" s="27"/>
      <c r="BL240" s="27"/>
      <c r="BM240" s="27"/>
      <c r="BN240" s="27"/>
      <c r="BO240" s="27"/>
      <c r="BP240" s="27"/>
      <c r="BQ240" s="27"/>
      <c r="BR240" s="27"/>
      <c r="BS240" s="27"/>
      <c r="BT240" s="27"/>
      <c r="BU240" s="27"/>
      <c r="BV240" s="27"/>
      <c r="BW240" s="27"/>
      <c r="BX240" s="27"/>
      <c r="BY240" s="27"/>
      <c r="BZ240" s="27"/>
      <c r="CA240" s="27"/>
      <c r="CB240" s="27"/>
      <c r="CC240" s="27"/>
      <c r="CD240" s="27"/>
      <c r="CE240" s="27"/>
      <c r="CF240" s="27"/>
      <c r="CG240" s="27"/>
      <c r="CH240" s="27"/>
      <c r="CI240" s="27"/>
      <c r="CJ240" s="27"/>
      <c r="CK240" s="27"/>
      <c r="CL240" s="27"/>
      <c r="CM240" s="27"/>
      <c r="CN240" s="27"/>
      <c r="CO240" s="27"/>
      <c r="CP240" s="27"/>
      <c r="CQ240" s="27"/>
      <c r="CR240" s="27"/>
      <c r="CS240" s="27"/>
      <c r="CT240" s="27"/>
    </row>
    <row r="241" spans="1:98" s="32" customFormat="1">
      <c r="A241" s="27"/>
      <c r="B241" s="33" t="s">
        <v>999</v>
      </c>
      <c r="C241" s="30"/>
      <c r="D241" s="30"/>
      <c r="E241" s="30"/>
      <c r="F241" s="30"/>
      <c r="G241" s="30"/>
      <c r="H241" s="36"/>
      <c r="I241" s="30"/>
      <c r="J241" s="30"/>
      <c r="K241" s="30"/>
      <c r="L241" s="30"/>
      <c r="M241" s="30"/>
      <c r="N241" s="30"/>
      <c r="O241" s="27"/>
      <c r="P241" s="27"/>
      <c r="Q241" s="27"/>
      <c r="R241" s="27"/>
      <c r="S241" s="27"/>
      <c r="T241" s="27"/>
      <c r="U241" s="27"/>
      <c r="V241" s="27"/>
      <c r="W241" s="27"/>
      <c r="X241" s="27"/>
      <c r="Y241" s="27"/>
      <c r="Z241" s="27"/>
      <c r="AA241" s="27"/>
      <c r="AB241" s="27"/>
      <c r="AC241" s="27"/>
      <c r="AD241" s="27"/>
      <c r="AE241" s="27"/>
      <c r="AF241" s="27"/>
      <c r="AG241" s="27"/>
      <c r="AH241" s="27"/>
      <c r="AI241" s="27"/>
      <c r="AJ241" s="27"/>
      <c r="AK241" s="27"/>
      <c r="AL241" s="27"/>
      <c r="AM241" s="27"/>
      <c r="AN241" s="27"/>
      <c r="AO241" s="27"/>
      <c r="AP241" s="27"/>
      <c r="AQ241" s="27"/>
      <c r="AR241" s="27"/>
      <c r="AS241" s="27"/>
      <c r="AT241" s="27"/>
      <c r="AU241" s="27"/>
      <c r="AV241" s="27"/>
      <c r="AW241" s="27"/>
      <c r="AX241" s="27"/>
      <c r="AY241" s="27"/>
      <c r="AZ241" s="27"/>
      <c r="BA241" s="27"/>
      <c r="BB241" s="27"/>
      <c r="BC241" s="27"/>
      <c r="BD241" s="27"/>
      <c r="BE241" s="27"/>
      <c r="BF241" s="27"/>
      <c r="BG241" s="27"/>
      <c r="BH241" s="27"/>
      <c r="BI241" s="27"/>
      <c r="BJ241" s="27"/>
      <c r="BK241" s="27"/>
      <c r="BL241" s="27"/>
      <c r="BM241" s="27"/>
      <c r="BN241" s="27"/>
      <c r="BO241" s="27"/>
      <c r="BP241" s="27"/>
      <c r="BQ241" s="27"/>
      <c r="BR241" s="27"/>
      <c r="BS241" s="27"/>
      <c r="BT241" s="27"/>
      <c r="BU241" s="27"/>
      <c r="BV241" s="27"/>
      <c r="BW241" s="27"/>
      <c r="BX241" s="27"/>
      <c r="BY241" s="27"/>
      <c r="BZ241" s="27"/>
      <c r="CA241" s="27"/>
      <c r="CB241" s="27"/>
      <c r="CC241" s="27"/>
      <c r="CD241" s="27"/>
      <c r="CE241" s="27"/>
      <c r="CF241" s="27"/>
      <c r="CG241" s="27"/>
      <c r="CH241" s="27"/>
      <c r="CI241" s="27"/>
      <c r="CJ241" s="27"/>
      <c r="CK241" s="27"/>
      <c r="CL241" s="27"/>
      <c r="CM241" s="27"/>
      <c r="CN241" s="27"/>
      <c r="CO241" s="27"/>
      <c r="CP241" s="27"/>
      <c r="CQ241" s="27"/>
      <c r="CR241" s="27"/>
      <c r="CS241" s="27"/>
      <c r="CT241" s="27"/>
    </row>
    <row r="242" spans="1:98" s="32" customFormat="1">
      <c r="A242" s="27"/>
      <c r="B242" s="38" t="s">
        <v>1000</v>
      </c>
      <c r="C242" s="30"/>
      <c r="D242" s="30"/>
      <c r="E242" s="30"/>
      <c r="F242" s="30"/>
      <c r="G242" s="30"/>
      <c r="H242" s="36"/>
      <c r="I242" s="30"/>
      <c r="J242" s="30"/>
      <c r="K242" s="30"/>
      <c r="L242" s="30"/>
      <c r="M242" s="30"/>
      <c r="N242" s="30"/>
      <c r="O242" s="27"/>
      <c r="P242" s="27"/>
      <c r="Q242" s="27"/>
      <c r="R242" s="27"/>
      <c r="S242" s="27"/>
      <c r="T242" s="27"/>
      <c r="U242" s="27"/>
      <c r="V242" s="27"/>
      <c r="W242" s="27"/>
      <c r="X242" s="27"/>
      <c r="Y242" s="27"/>
      <c r="Z242" s="27"/>
      <c r="AA242" s="27"/>
      <c r="AB242" s="27"/>
      <c r="AC242" s="27"/>
      <c r="AD242" s="27"/>
      <c r="AE242" s="27"/>
      <c r="AF242" s="27"/>
      <c r="AG242" s="27"/>
      <c r="AH242" s="27"/>
      <c r="AI242" s="27"/>
      <c r="AJ242" s="27"/>
      <c r="AK242" s="27"/>
      <c r="AL242" s="27"/>
      <c r="AM242" s="27"/>
      <c r="AN242" s="27"/>
      <c r="AO242" s="27"/>
      <c r="AP242" s="27"/>
      <c r="AQ242" s="27"/>
      <c r="AR242" s="27"/>
      <c r="AS242" s="27"/>
      <c r="AT242" s="27"/>
      <c r="AU242" s="27"/>
      <c r="AV242" s="27"/>
      <c r="AW242" s="27"/>
      <c r="AX242" s="27"/>
      <c r="AY242" s="27"/>
      <c r="AZ242" s="27"/>
      <c r="BA242" s="27"/>
      <c r="BB242" s="27"/>
      <c r="BC242" s="27"/>
      <c r="BD242" s="27"/>
      <c r="BE242" s="27"/>
      <c r="BF242" s="27"/>
      <c r="BG242" s="27"/>
      <c r="BH242" s="27"/>
      <c r="BI242" s="27"/>
      <c r="BJ242" s="27"/>
      <c r="BK242" s="27"/>
      <c r="BL242" s="27"/>
      <c r="BM242" s="27"/>
      <c r="BN242" s="27"/>
      <c r="BO242" s="27"/>
      <c r="BP242" s="27"/>
      <c r="BQ242" s="27"/>
      <c r="BR242" s="27"/>
      <c r="BS242" s="27"/>
      <c r="BT242" s="27"/>
      <c r="BU242" s="27"/>
      <c r="BV242" s="27"/>
      <c r="BW242" s="27"/>
      <c r="BX242" s="27"/>
      <c r="BY242" s="27"/>
      <c r="BZ242" s="27"/>
      <c r="CA242" s="27"/>
      <c r="CB242" s="27"/>
      <c r="CC242" s="27"/>
      <c r="CD242" s="27"/>
      <c r="CE242" s="27"/>
      <c r="CF242" s="27"/>
      <c r="CG242" s="27"/>
      <c r="CH242" s="27"/>
      <c r="CI242" s="27"/>
      <c r="CJ242" s="27"/>
      <c r="CK242" s="27"/>
      <c r="CL242" s="27"/>
      <c r="CM242" s="27"/>
      <c r="CN242" s="27"/>
      <c r="CO242" s="27"/>
      <c r="CP242" s="27"/>
      <c r="CQ242" s="27"/>
      <c r="CR242" s="27"/>
      <c r="CS242" s="27"/>
      <c r="CT242" s="27"/>
    </row>
    <row r="243" spans="1:98" s="32" customFormat="1">
      <c r="A243" s="27"/>
      <c r="B243" s="33" t="s">
        <v>1001</v>
      </c>
      <c r="C243" s="30"/>
      <c r="D243" s="30"/>
      <c r="E243" s="30"/>
      <c r="F243" s="30"/>
      <c r="G243" s="30"/>
      <c r="H243" s="36"/>
      <c r="I243" s="30"/>
      <c r="J243" s="30"/>
      <c r="K243" s="30"/>
      <c r="L243" s="30"/>
      <c r="M243" s="30"/>
      <c r="N243" s="30"/>
      <c r="O243" s="27"/>
      <c r="P243" s="27"/>
      <c r="Q243" s="27"/>
      <c r="R243" s="27"/>
      <c r="S243" s="27"/>
      <c r="T243" s="27"/>
      <c r="U243" s="27"/>
      <c r="V243" s="27"/>
      <c r="W243" s="27"/>
      <c r="X243" s="27"/>
      <c r="Y243" s="27"/>
      <c r="Z243" s="27"/>
      <c r="AA243" s="27"/>
      <c r="AB243" s="27"/>
      <c r="AC243" s="27"/>
      <c r="AD243" s="27"/>
      <c r="AE243" s="27"/>
      <c r="AF243" s="27"/>
      <c r="AG243" s="27"/>
      <c r="AH243" s="27"/>
      <c r="AI243" s="27"/>
      <c r="AJ243" s="27"/>
      <c r="AK243" s="27"/>
      <c r="AL243" s="27"/>
      <c r="AM243" s="27"/>
      <c r="AN243" s="27"/>
      <c r="AO243" s="27"/>
      <c r="AP243" s="27"/>
      <c r="AQ243" s="27"/>
      <c r="AR243" s="27"/>
      <c r="AS243" s="27"/>
      <c r="AT243" s="27"/>
      <c r="AU243" s="27"/>
      <c r="AV243" s="27"/>
      <c r="AW243" s="27"/>
      <c r="AX243" s="27"/>
      <c r="AY243" s="27"/>
      <c r="AZ243" s="27"/>
      <c r="BA243" s="27"/>
      <c r="BB243" s="27"/>
      <c r="BC243" s="27"/>
      <c r="BD243" s="27"/>
      <c r="BE243" s="27"/>
      <c r="BF243" s="27"/>
      <c r="BG243" s="27"/>
      <c r="BH243" s="27"/>
      <c r="BI243" s="27"/>
      <c r="BJ243" s="27"/>
      <c r="BK243" s="27"/>
      <c r="BL243" s="27"/>
      <c r="BM243" s="27"/>
      <c r="BN243" s="27"/>
      <c r="BO243" s="27"/>
      <c r="BP243" s="27"/>
      <c r="BQ243" s="27"/>
      <c r="BR243" s="27"/>
      <c r="BS243" s="27"/>
      <c r="BT243" s="27"/>
      <c r="BU243" s="27"/>
      <c r="BV243" s="27"/>
      <c r="BW243" s="27"/>
      <c r="BX243" s="27"/>
      <c r="BY243" s="27"/>
      <c r="BZ243" s="27"/>
      <c r="CA243" s="27"/>
      <c r="CB243" s="27"/>
      <c r="CC243" s="27"/>
      <c r="CD243" s="27"/>
      <c r="CE243" s="27"/>
      <c r="CF243" s="27"/>
      <c r="CG243" s="27"/>
      <c r="CH243" s="27"/>
      <c r="CI243" s="27"/>
      <c r="CJ243" s="27"/>
      <c r="CK243" s="27"/>
      <c r="CL243" s="27"/>
      <c r="CM243" s="27"/>
      <c r="CN243" s="27"/>
      <c r="CO243" s="27"/>
      <c r="CP243" s="27"/>
      <c r="CQ243" s="27"/>
      <c r="CR243" s="27"/>
      <c r="CS243" s="27"/>
      <c r="CT243" s="27"/>
    </row>
    <row r="244" spans="1:98" s="32" customFormat="1" ht="12.75" customHeight="1">
      <c r="A244" s="27"/>
      <c r="B244" s="33" t="s">
        <v>1002</v>
      </c>
      <c r="C244" s="30"/>
      <c r="D244" s="30"/>
      <c r="E244" s="30"/>
      <c r="F244" s="30"/>
      <c r="G244" s="30"/>
      <c r="H244" s="36"/>
      <c r="I244" s="30"/>
      <c r="J244" s="30"/>
      <c r="K244" s="30"/>
      <c r="L244" s="30"/>
      <c r="M244" s="30"/>
      <c r="N244" s="30"/>
      <c r="O244" s="27"/>
      <c r="P244" s="27"/>
      <c r="Q244" s="27"/>
      <c r="R244" s="27"/>
      <c r="S244" s="27"/>
      <c r="T244" s="27"/>
      <c r="U244" s="27"/>
      <c r="V244" s="27"/>
      <c r="W244" s="27"/>
      <c r="X244" s="27"/>
      <c r="Y244" s="27"/>
      <c r="Z244" s="27"/>
      <c r="AA244" s="27"/>
      <c r="AB244" s="27"/>
      <c r="AC244" s="27"/>
      <c r="AD244" s="27"/>
      <c r="AE244" s="27"/>
      <c r="AF244" s="27"/>
      <c r="AG244" s="27"/>
      <c r="AH244" s="27"/>
      <c r="AI244" s="27"/>
      <c r="AJ244" s="27"/>
      <c r="AK244" s="27"/>
      <c r="AL244" s="27"/>
      <c r="AM244" s="27"/>
      <c r="AN244" s="27"/>
      <c r="AO244" s="27"/>
      <c r="AP244" s="27"/>
      <c r="AQ244" s="27"/>
      <c r="AR244" s="27"/>
      <c r="AS244" s="27"/>
      <c r="AT244" s="27"/>
      <c r="AU244" s="27"/>
      <c r="AV244" s="27"/>
      <c r="AW244" s="27"/>
      <c r="AX244" s="27"/>
      <c r="AY244" s="27"/>
      <c r="AZ244" s="27"/>
      <c r="BA244" s="27"/>
      <c r="BB244" s="27"/>
      <c r="BC244" s="27"/>
      <c r="BD244" s="27"/>
      <c r="BE244" s="27"/>
      <c r="BF244" s="27"/>
      <c r="BG244" s="27"/>
      <c r="BH244" s="27"/>
      <c r="BI244" s="27"/>
      <c r="BJ244" s="27"/>
      <c r="BK244" s="27"/>
      <c r="BL244" s="27"/>
      <c r="BM244" s="27"/>
      <c r="BN244" s="27"/>
      <c r="BO244" s="27"/>
      <c r="BP244" s="27"/>
      <c r="BQ244" s="27"/>
      <c r="BR244" s="27"/>
      <c r="BS244" s="27"/>
      <c r="BT244" s="27"/>
      <c r="BU244" s="27"/>
      <c r="BV244" s="27"/>
      <c r="BW244" s="27"/>
      <c r="BX244" s="27"/>
      <c r="BY244" s="27"/>
      <c r="BZ244" s="27"/>
      <c r="CA244" s="27"/>
      <c r="CB244" s="27"/>
      <c r="CC244" s="27"/>
      <c r="CD244" s="27"/>
      <c r="CE244" s="27"/>
      <c r="CF244" s="27"/>
      <c r="CG244" s="27"/>
      <c r="CH244" s="27"/>
      <c r="CI244" s="27"/>
      <c r="CJ244" s="27"/>
      <c r="CK244" s="27"/>
      <c r="CL244" s="27"/>
      <c r="CM244" s="27"/>
      <c r="CN244" s="27"/>
      <c r="CO244" s="27"/>
      <c r="CP244" s="27"/>
      <c r="CQ244" s="27"/>
      <c r="CR244" s="27"/>
      <c r="CS244" s="27"/>
      <c r="CT244" s="27"/>
    </row>
    <row r="245" spans="1:98" s="32" customFormat="1" ht="12.75" customHeight="1">
      <c r="A245" s="27"/>
      <c r="B245" s="33" t="s">
        <v>1003</v>
      </c>
      <c r="C245" s="30"/>
      <c r="D245" s="30"/>
      <c r="E245" s="30"/>
      <c r="F245" s="30"/>
      <c r="G245" s="30"/>
      <c r="H245" s="36"/>
      <c r="I245" s="30"/>
      <c r="J245" s="30"/>
      <c r="K245" s="30"/>
      <c r="L245" s="30"/>
      <c r="M245" s="30"/>
      <c r="N245" s="30"/>
      <c r="O245" s="27"/>
      <c r="P245" s="27"/>
      <c r="Q245" s="27"/>
      <c r="R245" s="27"/>
      <c r="S245" s="27"/>
      <c r="T245" s="27"/>
      <c r="U245" s="27"/>
      <c r="V245" s="27"/>
      <c r="W245" s="27"/>
      <c r="X245" s="27"/>
      <c r="Y245" s="27"/>
      <c r="Z245" s="27"/>
      <c r="AA245" s="27"/>
      <c r="AB245" s="27"/>
      <c r="AC245" s="27"/>
      <c r="AD245" s="27"/>
      <c r="AE245" s="27"/>
      <c r="AF245" s="27"/>
      <c r="AG245" s="27"/>
      <c r="AH245" s="27"/>
      <c r="AI245" s="27"/>
      <c r="AJ245" s="27"/>
      <c r="AK245" s="27"/>
      <c r="AL245" s="27"/>
      <c r="AM245" s="27"/>
      <c r="AN245" s="27"/>
      <c r="AO245" s="27"/>
      <c r="AP245" s="27"/>
      <c r="AQ245" s="27"/>
      <c r="AR245" s="27"/>
      <c r="AS245" s="27"/>
      <c r="AT245" s="27"/>
      <c r="AU245" s="27"/>
      <c r="AV245" s="27"/>
      <c r="AW245" s="27"/>
      <c r="AX245" s="27"/>
      <c r="AY245" s="27"/>
      <c r="AZ245" s="27"/>
      <c r="BA245" s="27"/>
      <c r="BB245" s="27"/>
      <c r="BC245" s="27"/>
      <c r="BD245" s="27"/>
      <c r="BE245" s="27"/>
      <c r="BF245" s="27"/>
      <c r="BG245" s="27"/>
      <c r="BH245" s="27"/>
      <c r="BI245" s="27"/>
      <c r="BJ245" s="27"/>
      <c r="BK245" s="27"/>
      <c r="BL245" s="27"/>
      <c r="BM245" s="27"/>
      <c r="BN245" s="27"/>
      <c r="BO245" s="27"/>
      <c r="BP245" s="27"/>
      <c r="BQ245" s="27"/>
      <c r="BR245" s="27"/>
      <c r="BS245" s="27"/>
      <c r="BT245" s="27"/>
      <c r="BU245" s="27"/>
      <c r="BV245" s="27"/>
      <c r="BW245" s="27"/>
      <c r="BX245" s="27"/>
      <c r="BY245" s="27"/>
      <c r="BZ245" s="27"/>
      <c r="CA245" s="27"/>
      <c r="CB245" s="27"/>
      <c r="CC245" s="27"/>
      <c r="CD245" s="27"/>
      <c r="CE245" s="27"/>
      <c r="CF245" s="27"/>
      <c r="CG245" s="27"/>
      <c r="CH245" s="27"/>
      <c r="CI245" s="27"/>
      <c r="CJ245" s="27"/>
      <c r="CK245" s="27"/>
      <c r="CL245" s="27"/>
      <c r="CM245" s="27"/>
      <c r="CN245" s="27"/>
      <c r="CO245" s="27"/>
      <c r="CP245" s="27"/>
      <c r="CQ245" s="27"/>
      <c r="CR245" s="27"/>
      <c r="CS245" s="27"/>
      <c r="CT245" s="27"/>
    </row>
    <row r="246" spans="1:98" s="32" customFormat="1" ht="12.75" customHeight="1">
      <c r="A246" s="27"/>
      <c r="B246" s="33" t="s">
        <v>1004</v>
      </c>
      <c r="C246" s="30"/>
      <c r="D246" s="30"/>
      <c r="E246" s="30"/>
      <c r="F246" s="30"/>
      <c r="G246" s="30"/>
      <c r="H246" s="36"/>
      <c r="I246" s="30"/>
      <c r="J246" s="30"/>
      <c r="K246" s="30"/>
      <c r="L246" s="30"/>
      <c r="M246" s="30"/>
      <c r="N246" s="30"/>
      <c r="O246" s="27"/>
      <c r="P246" s="27"/>
      <c r="Q246" s="27"/>
      <c r="R246" s="27"/>
      <c r="S246" s="27"/>
      <c r="T246" s="27"/>
      <c r="U246" s="27"/>
      <c r="V246" s="27"/>
      <c r="W246" s="27"/>
      <c r="X246" s="27"/>
      <c r="Y246" s="27"/>
      <c r="Z246" s="27"/>
      <c r="AA246" s="27"/>
      <c r="AB246" s="27"/>
      <c r="AC246" s="27"/>
      <c r="AD246" s="27"/>
      <c r="AE246" s="27"/>
      <c r="AF246" s="27"/>
      <c r="AG246" s="27"/>
      <c r="AH246" s="27"/>
      <c r="AI246" s="27"/>
      <c r="AJ246" s="27"/>
      <c r="AK246" s="27"/>
      <c r="AL246" s="27"/>
      <c r="AM246" s="27"/>
      <c r="AN246" s="27"/>
      <c r="AO246" s="27"/>
      <c r="AP246" s="27"/>
      <c r="AQ246" s="27"/>
      <c r="AR246" s="27"/>
      <c r="AS246" s="27"/>
      <c r="AT246" s="27"/>
      <c r="AU246" s="27"/>
      <c r="AV246" s="27"/>
      <c r="AW246" s="27"/>
      <c r="AX246" s="27"/>
      <c r="AY246" s="27"/>
      <c r="AZ246" s="27"/>
      <c r="BA246" s="27"/>
      <c r="BB246" s="27"/>
      <c r="BC246" s="27"/>
      <c r="BD246" s="27"/>
      <c r="BE246" s="27"/>
      <c r="BF246" s="27"/>
      <c r="BG246" s="27"/>
      <c r="BH246" s="27"/>
      <c r="BI246" s="27"/>
      <c r="BJ246" s="27"/>
      <c r="BK246" s="27"/>
      <c r="BL246" s="27"/>
      <c r="BM246" s="27"/>
      <c r="BN246" s="27"/>
      <c r="BO246" s="27"/>
      <c r="BP246" s="27"/>
      <c r="BQ246" s="27"/>
      <c r="BR246" s="27"/>
      <c r="BS246" s="27"/>
      <c r="BT246" s="27"/>
      <c r="BU246" s="27"/>
      <c r="BV246" s="27"/>
      <c r="BW246" s="27"/>
      <c r="BX246" s="27"/>
      <c r="BY246" s="27"/>
      <c r="BZ246" s="27"/>
      <c r="CA246" s="27"/>
      <c r="CB246" s="27"/>
      <c r="CC246" s="27"/>
      <c r="CD246" s="27"/>
      <c r="CE246" s="27"/>
      <c r="CF246" s="27"/>
      <c r="CG246" s="27"/>
      <c r="CH246" s="27"/>
      <c r="CI246" s="27"/>
      <c r="CJ246" s="27"/>
      <c r="CK246" s="27"/>
      <c r="CL246" s="27"/>
      <c r="CM246" s="27"/>
      <c r="CN246" s="27"/>
      <c r="CO246" s="27"/>
      <c r="CP246" s="27"/>
      <c r="CQ246" s="27"/>
      <c r="CR246" s="27"/>
      <c r="CS246" s="27"/>
      <c r="CT246" s="27"/>
    </row>
    <row r="247" spans="1:98" s="32" customFormat="1">
      <c r="A247" s="27"/>
      <c r="B247" s="33" t="s">
        <v>1005</v>
      </c>
      <c r="C247" s="30"/>
      <c r="D247" s="30"/>
      <c r="E247" s="30"/>
      <c r="F247" s="30"/>
      <c r="G247" s="30"/>
      <c r="H247" s="36"/>
      <c r="I247" s="30"/>
      <c r="J247" s="30"/>
      <c r="K247" s="30"/>
      <c r="L247" s="30"/>
      <c r="M247" s="30"/>
      <c r="N247" s="30"/>
      <c r="O247" s="27"/>
      <c r="P247" s="27"/>
      <c r="Q247" s="27"/>
      <c r="R247" s="27"/>
      <c r="S247" s="27"/>
      <c r="T247" s="27"/>
      <c r="U247" s="27"/>
      <c r="V247" s="27"/>
      <c r="W247" s="27"/>
      <c r="X247" s="27"/>
      <c r="Y247" s="27"/>
      <c r="Z247" s="27"/>
      <c r="AA247" s="27"/>
      <c r="AB247" s="27"/>
      <c r="AC247" s="27"/>
      <c r="AD247" s="27"/>
      <c r="AE247" s="27"/>
      <c r="AF247" s="27"/>
      <c r="AG247" s="27"/>
      <c r="AH247" s="27"/>
      <c r="AI247" s="27"/>
      <c r="AJ247" s="27"/>
      <c r="AK247" s="27"/>
      <c r="AL247" s="27"/>
      <c r="AM247" s="27"/>
      <c r="AN247" s="27"/>
      <c r="AO247" s="27"/>
      <c r="AP247" s="27"/>
      <c r="AQ247" s="27"/>
      <c r="AR247" s="27"/>
      <c r="AS247" s="27"/>
      <c r="AT247" s="27"/>
      <c r="AU247" s="27"/>
      <c r="AV247" s="27"/>
      <c r="AW247" s="27"/>
      <c r="AX247" s="27"/>
      <c r="AY247" s="27"/>
      <c r="AZ247" s="27"/>
      <c r="BA247" s="27"/>
      <c r="BB247" s="27"/>
      <c r="BC247" s="27"/>
      <c r="BD247" s="27"/>
      <c r="BE247" s="27"/>
      <c r="BF247" s="27"/>
      <c r="BG247" s="27"/>
      <c r="BH247" s="27"/>
      <c r="BI247" s="27"/>
      <c r="BJ247" s="27"/>
      <c r="BK247" s="27"/>
      <c r="BL247" s="27"/>
      <c r="BM247" s="27"/>
      <c r="BN247" s="27"/>
      <c r="BO247" s="27"/>
      <c r="BP247" s="27"/>
      <c r="BQ247" s="27"/>
      <c r="BR247" s="27"/>
      <c r="BS247" s="27"/>
      <c r="BT247" s="27"/>
      <c r="BU247" s="27"/>
      <c r="BV247" s="27"/>
      <c r="BW247" s="27"/>
      <c r="BX247" s="27"/>
      <c r="BY247" s="27"/>
      <c r="BZ247" s="27"/>
      <c r="CA247" s="27"/>
      <c r="CB247" s="27"/>
      <c r="CC247" s="27"/>
      <c r="CD247" s="27"/>
      <c r="CE247" s="27"/>
      <c r="CF247" s="27"/>
      <c r="CG247" s="27"/>
      <c r="CH247" s="27"/>
      <c r="CI247" s="27"/>
      <c r="CJ247" s="27"/>
      <c r="CK247" s="27"/>
      <c r="CL247" s="27"/>
      <c r="CM247" s="27"/>
      <c r="CN247" s="27"/>
      <c r="CO247" s="27"/>
      <c r="CP247" s="27"/>
      <c r="CQ247" s="27"/>
      <c r="CR247" s="27"/>
      <c r="CS247" s="27"/>
      <c r="CT247" s="27"/>
    </row>
    <row r="248" spans="1:98" s="32" customFormat="1">
      <c r="A248" s="27"/>
      <c r="B248" s="33" t="s">
        <v>1006</v>
      </c>
      <c r="C248" s="30"/>
      <c r="D248" s="30"/>
      <c r="E248" s="30"/>
      <c r="F248" s="30"/>
      <c r="G248" s="30"/>
      <c r="H248" s="36"/>
      <c r="I248" s="30"/>
      <c r="J248" s="30"/>
      <c r="K248" s="30"/>
      <c r="L248" s="30"/>
      <c r="M248" s="30"/>
      <c r="N248" s="30"/>
      <c r="O248" s="27"/>
      <c r="P248" s="27"/>
      <c r="Q248" s="27"/>
      <c r="R248" s="27"/>
      <c r="S248" s="27"/>
      <c r="T248" s="27"/>
      <c r="U248" s="27"/>
      <c r="V248" s="27"/>
      <c r="W248" s="27"/>
      <c r="X248" s="27"/>
      <c r="Y248" s="27"/>
      <c r="Z248" s="27"/>
      <c r="AA248" s="27"/>
      <c r="AB248" s="27"/>
      <c r="AC248" s="27"/>
      <c r="AD248" s="27"/>
      <c r="AE248" s="27"/>
      <c r="AF248" s="27"/>
      <c r="AG248" s="27"/>
      <c r="AH248" s="27"/>
      <c r="AI248" s="27"/>
      <c r="AJ248" s="27"/>
      <c r="AK248" s="27"/>
      <c r="AL248" s="27"/>
      <c r="AM248" s="27"/>
      <c r="AN248" s="27"/>
      <c r="AO248" s="27"/>
      <c r="AP248" s="27"/>
      <c r="AQ248" s="27"/>
      <c r="AR248" s="27"/>
      <c r="AS248" s="27"/>
      <c r="AT248" s="27"/>
      <c r="AU248" s="27"/>
      <c r="AV248" s="27"/>
      <c r="AW248" s="27"/>
      <c r="AX248" s="27"/>
      <c r="AY248" s="27"/>
      <c r="AZ248" s="27"/>
      <c r="BA248" s="27"/>
      <c r="BB248" s="27"/>
      <c r="BC248" s="27"/>
      <c r="BD248" s="27"/>
      <c r="BE248" s="27"/>
      <c r="BF248" s="27"/>
      <c r="BG248" s="27"/>
      <c r="BH248" s="27"/>
      <c r="BI248" s="27"/>
      <c r="BJ248" s="27"/>
      <c r="BK248" s="27"/>
      <c r="BL248" s="27"/>
      <c r="BM248" s="27"/>
      <c r="BN248" s="27"/>
      <c r="BO248" s="27"/>
      <c r="BP248" s="27"/>
      <c r="BQ248" s="27"/>
      <c r="BR248" s="27"/>
      <c r="BS248" s="27"/>
      <c r="BT248" s="27"/>
      <c r="BU248" s="27"/>
      <c r="BV248" s="27"/>
      <c r="BW248" s="27"/>
      <c r="BX248" s="27"/>
      <c r="BY248" s="27"/>
      <c r="BZ248" s="27"/>
      <c r="CA248" s="27"/>
      <c r="CB248" s="27"/>
      <c r="CC248" s="27"/>
      <c r="CD248" s="27"/>
      <c r="CE248" s="27"/>
      <c r="CF248" s="27"/>
      <c r="CG248" s="27"/>
      <c r="CH248" s="27"/>
      <c r="CI248" s="27"/>
      <c r="CJ248" s="27"/>
      <c r="CK248" s="27"/>
      <c r="CL248" s="27"/>
      <c r="CM248" s="27"/>
      <c r="CN248" s="27"/>
      <c r="CO248" s="27"/>
      <c r="CP248" s="27"/>
      <c r="CQ248" s="27"/>
      <c r="CR248" s="27"/>
      <c r="CS248" s="27"/>
      <c r="CT248" s="27"/>
    </row>
    <row r="249" spans="1:98" s="32" customFormat="1">
      <c r="A249" s="27"/>
      <c r="B249" s="38" t="s">
        <v>1007</v>
      </c>
      <c r="C249" s="30"/>
      <c r="D249" s="30"/>
      <c r="E249" s="30"/>
      <c r="F249" s="30"/>
      <c r="G249" s="30"/>
      <c r="H249" s="36"/>
      <c r="I249" s="30"/>
      <c r="J249" s="30"/>
      <c r="K249" s="30"/>
      <c r="L249" s="30"/>
      <c r="M249" s="30"/>
      <c r="N249" s="30"/>
      <c r="O249" s="27"/>
      <c r="P249" s="27"/>
      <c r="Q249" s="27"/>
      <c r="R249" s="27"/>
      <c r="S249" s="27"/>
      <c r="T249" s="27"/>
      <c r="U249" s="27"/>
      <c r="V249" s="27"/>
      <c r="W249" s="27"/>
      <c r="X249" s="27"/>
      <c r="Y249" s="27"/>
      <c r="Z249" s="27"/>
      <c r="AA249" s="27"/>
      <c r="AB249" s="27"/>
      <c r="AC249" s="27"/>
      <c r="AD249" s="27"/>
      <c r="AE249" s="27"/>
      <c r="AF249" s="27"/>
      <c r="AG249" s="27"/>
      <c r="AH249" s="27"/>
      <c r="AI249" s="27"/>
      <c r="AJ249" s="27"/>
      <c r="AK249" s="27"/>
      <c r="AL249" s="27"/>
      <c r="AM249" s="27"/>
      <c r="AN249" s="27"/>
      <c r="AO249" s="27"/>
      <c r="AP249" s="27"/>
      <c r="AQ249" s="27"/>
      <c r="AR249" s="27"/>
      <c r="AS249" s="27"/>
      <c r="AT249" s="27"/>
      <c r="AU249" s="27"/>
      <c r="AV249" s="27"/>
      <c r="AW249" s="27"/>
      <c r="AX249" s="27"/>
      <c r="AY249" s="27"/>
      <c r="AZ249" s="27"/>
      <c r="BA249" s="27"/>
      <c r="BB249" s="27"/>
      <c r="BC249" s="27"/>
      <c r="BD249" s="27"/>
      <c r="BE249" s="27"/>
      <c r="BF249" s="27"/>
      <c r="BG249" s="27"/>
      <c r="BH249" s="27"/>
      <c r="BI249" s="27"/>
      <c r="BJ249" s="27"/>
      <c r="BK249" s="27"/>
      <c r="BL249" s="27"/>
      <c r="BM249" s="27"/>
      <c r="BN249" s="27"/>
      <c r="BO249" s="27"/>
      <c r="BP249" s="27"/>
      <c r="BQ249" s="27"/>
      <c r="BR249" s="27"/>
      <c r="BS249" s="27"/>
      <c r="BT249" s="27"/>
      <c r="BU249" s="27"/>
      <c r="BV249" s="27"/>
      <c r="BW249" s="27"/>
      <c r="BX249" s="27"/>
      <c r="BY249" s="27"/>
      <c r="BZ249" s="27"/>
      <c r="CA249" s="27"/>
      <c r="CB249" s="27"/>
      <c r="CC249" s="27"/>
      <c r="CD249" s="27"/>
      <c r="CE249" s="27"/>
      <c r="CF249" s="27"/>
      <c r="CG249" s="27"/>
      <c r="CH249" s="27"/>
      <c r="CI249" s="27"/>
      <c r="CJ249" s="27"/>
      <c r="CK249" s="27"/>
      <c r="CL249" s="27"/>
      <c r="CM249" s="27"/>
      <c r="CN249" s="27"/>
      <c r="CO249" s="27"/>
      <c r="CP249" s="27"/>
      <c r="CQ249" s="27"/>
      <c r="CR249" s="27"/>
      <c r="CS249" s="27"/>
      <c r="CT249" s="27"/>
    </row>
    <row r="250" spans="1:98" s="32" customFormat="1">
      <c r="A250" s="27"/>
      <c r="B250" s="38" t="s">
        <v>1008</v>
      </c>
      <c r="C250" s="30"/>
      <c r="D250" s="30"/>
      <c r="E250" s="30"/>
      <c r="F250" s="30"/>
      <c r="G250" s="30"/>
      <c r="H250" s="36"/>
      <c r="I250" s="30"/>
      <c r="J250" s="30"/>
      <c r="K250" s="30"/>
      <c r="L250" s="30"/>
      <c r="M250" s="30"/>
      <c r="N250" s="30"/>
      <c r="O250" s="27"/>
      <c r="P250" s="27"/>
      <c r="Q250" s="27"/>
      <c r="R250" s="27"/>
      <c r="S250" s="27"/>
      <c r="T250" s="27"/>
      <c r="U250" s="27"/>
      <c r="V250" s="27"/>
      <c r="W250" s="27"/>
      <c r="X250" s="27"/>
      <c r="Y250" s="27"/>
      <c r="Z250" s="27"/>
      <c r="AA250" s="27"/>
      <c r="AB250" s="27"/>
      <c r="AC250" s="27"/>
      <c r="AD250" s="27"/>
      <c r="AE250" s="27"/>
      <c r="AF250" s="27"/>
      <c r="AG250" s="27"/>
      <c r="AH250" s="27"/>
      <c r="AI250" s="27"/>
      <c r="AJ250" s="27"/>
      <c r="AK250" s="27"/>
      <c r="AL250" s="27"/>
      <c r="AM250" s="27"/>
      <c r="AN250" s="27"/>
      <c r="AO250" s="27"/>
      <c r="AP250" s="27"/>
      <c r="AQ250" s="27"/>
      <c r="AR250" s="27"/>
      <c r="AS250" s="27"/>
      <c r="AT250" s="27"/>
      <c r="AU250" s="27"/>
      <c r="AV250" s="27"/>
      <c r="AW250" s="27"/>
      <c r="AX250" s="27"/>
      <c r="AY250" s="27"/>
      <c r="AZ250" s="27"/>
      <c r="BA250" s="27"/>
      <c r="BB250" s="27"/>
      <c r="BC250" s="27"/>
      <c r="BD250" s="27"/>
      <c r="BE250" s="27"/>
      <c r="BF250" s="27"/>
      <c r="BG250" s="27"/>
      <c r="BH250" s="27"/>
      <c r="BI250" s="27"/>
      <c r="BJ250" s="27"/>
      <c r="BK250" s="27"/>
      <c r="BL250" s="27"/>
      <c r="BM250" s="27"/>
      <c r="BN250" s="27"/>
      <c r="BO250" s="27"/>
      <c r="BP250" s="27"/>
      <c r="BQ250" s="27"/>
      <c r="BR250" s="27"/>
      <c r="BS250" s="27"/>
      <c r="BT250" s="27"/>
      <c r="BU250" s="27"/>
      <c r="BV250" s="27"/>
      <c r="BW250" s="27"/>
      <c r="BX250" s="27"/>
      <c r="BY250" s="27"/>
      <c r="BZ250" s="27"/>
      <c r="CA250" s="27"/>
      <c r="CB250" s="27"/>
      <c r="CC250" s="27"/>
      <c r="CD250" s="27"/>
      <c r="CE250" s="27"/>
      <c r="CF250" s="27"/>
      <c r="CG250" s="27"/>
      <c r="CH250" s="27"/>
      <c r="CI250" s="27"/>
      <c r="CJ250" s="27"/>
      <c r="CK250" s="27"/>
      <c r="CL250" s="27"/>
      <c r="CM250" s="27"/>
      <c r="CN250" s="27"/>
      <c r="CO250" s="27"/>
      <c r="CP250" s="27"/>
      <c r="CQ250" s="27"/>
      <c r="CR250" s="27"/>
      <c r="CS250" s="27"/>
      <c r="CT250" s="27"/>
    </row>
    <row r="251" spans="1:98" s="32" customFormat="1">
      <c r="A251" s="27"/>
      <c r="B251" s="33" t="s">
        <v>1009</v>
      </c>
      <c r="C251" s="30"/>
      <c r="D251" s="30"/>
      <c r="E251" s="30"/>
      <c r="F251" s="30"/>
      <c r="G251" s="30"/>
      <c r="H251" s="36"/>
      <c r="I251" s="30"/>
      <c r="J251" s="30"/>
      <c r="K251" s="30"/>
      <c r="L251" s="30"/>
      <c r="M251" s="30"/>
      <c r="N251" s="30"/>
      <c r="O251" s="27"/>
      <c r="P251" s="27"/>
      <c r="Q251" s="27"/>
      <c r="R251" s="27"/>
      <c r="S251" s="27"/>
      <c r="T251" s="27"/>
      <c r="U251" s="27"/>
      <c r="V251" s="27"/>
      <c r="W251" s="27"/>
      <c r="X251" s="27"/>
      <c r="Y251" s="27"/>
      <c r="Z251" s="27"/>
      <c r="AA251" s="27"/>
      <c r="AB251" s="27"/>
      <c r="AC251" s="27"/>
      <c r="AD251" s="27"/>
      <c r="AE251" s="27"/>
      <c r="AF251" s="27"/>
      <c r="AG251" s="27"/>
      <c r="AH251" s="27"/>
      <c r="AI251" s="27"/>
      <c r="AJ251" s="27"/>
      <c r="AK251" s="27"/>
      <c r="AL251" s="27"/>
      <c r="AM251" s="27"/>
      <c r="AN251" s="27"/>
      <c r="AO251" s="27"/>
      <c r="AP251" s="27"/>
      <c r="AQ251" s="27"/>
      <c r="AR251" s="27"/>
      <c r="AS251" s="27"/>
      <c r="AT251" s="27"/>
      <c r="AU251" s="27"/>
      <c r="AV251" s="27"/>
      <c r="AW251" s="27"/>
      <c r="AX251" s="27"/>
      <c r="AY251" s="27"/>
      <c r="AZ251" s="27"/>
      <c r="BA251" s="27"/>
      <c r="BB251" s="27"/>
      <c r="BC251" s="27"/>
      <c r="BD251" s="27"/>
      <c r="BE251" s="27"/>
      <c r="BF251" s="27"/>
      <c r="BG251" s="27"/>
      <c r="BH251" s="27"/>
      <c r="BI251" s="27"/>
      <c r="BJ251" s="27"/>
      <c r="BK251" s="27"/>
      <c r="BL251" s="27"/>
      <c r="BM251" s="27"/>
      <c r="BN251" s="27"/>
      <c r="BO251" s="27"/>
      <c r="BP251" s="27"/>
      <c r="BQ251" s="27"/>
      <c r="BR251" s="27"/>
      <c r="BS251" s="27"/>
      <c r="BT251" s="27"/>
      <c r="BU251" s="27"/>
      <c r="BV251" s="27"/>
      <c r="BW251" s="27"/>
      <c r="BX251" s="27"/>
      <c r="BY251" s="27"/>
      <c r="BZ251" s="27"/>
      <c r="CA251" s="27"/>
      <c r="CB251" s="27"/>
      <c r="CC251" s="27"/>
      <c r="CD251" s="27"/>
      <c r="CE251" s="27"/>
      <c r="CF251" s="27"/>
      <c r="CG251" s="27"/>
      <c r="CH251" s="27"/>
      <c r="CI251" s="27"/>
      <c r="CJ251" s="27"/>
      <c r="CK251" s="27"/>
      <c r="CL251" s="27"/>
      <c r="CM251" s="27"/>
      <c r="CN251" s="27"/>
      <c r="CO251" s="27"/>
      <c r="CP251" s="27"/>
      <c r="CQ251" s="27"/>
      <c r="CR251" s="27"/>
      <c r="CS251" s="27"/>
      <c r="CT251" s="27"/>
    </row>
    <row r="252" spans="1:98" s="32" customFormat="1" ht="12.75" customHeight="1">
      <c r="A252" s="27"/>
      <c r="B252" s="33" t="s">
        <v>1010</v>
      </c>
      <c r="C252" s="30"/>
      <c r="D252" s="30"/>
      <c r="E252" s="30"/>
      <c r="F252" s="30"/>
      <c r="G252" s="30"/>
      <c r="H252" s="36"/>
      <c r="I252" s="30"/>
      <c r="J252" s="30"/>
      <c r="K252" s="30"/>
      <c r="L252" s="30"/>
      <c r="M252" s="30"/>
      <c r="N252" s="30"/>
      <c r="O252" s="27"/>
      <c r="P252" s="27"/>
      <c r="Q252" s="27"/>
      <c r="R252" s="27"/>
      <c r="S252" s="27"/>
      <c r="T252" s="27"/>
      <c r="U252" s="27"/>
      <c r="V252" s="27"/>
      <c r="W252" s="27"/>
      <c r="X252" s="27"/>
      <c r="Y252" s="27"/>
      <c r="Z252" s="27"/>
      <c r="AA252" s="27"/>
      <c r="AB252" s="27"/>
      <c r="AC252" s="27"/>
      <c r="AD252" s="27"/>
      <c r="AE252" s="27"/>
      <c r="AF252" s="27"/>
      <c r="AG252" s="27"/>
      <c r="AH252" s="27"/>
      <c r="AI252" s="27"/>
      <c r="AJ252" s="27"/>
      <c r="AK252" s="27"/>
      <c r="AL252" s="27"/>
      <c r="AM252" s="27"/>
      <c r="AN252" s="27"/>
      <c r="AO252" s="27"/>
      <c r="AP252" s="27"/>
      <c r="AQ252" s="27"/>
      <c r="AR252" s="27"/>
      <c r="AS252" s="27"/>
      <c r="AT252" s="27"/>
      <c r="AU252" s="27"/>
      <c r="AV252" s="27"/>
      <c r="AW252" s="27"/>
      <c r="AX252" s="27"/>
      <c r="AY252" s="27"/>
      <c r="AZ252" s="27"/>
      <c r="BA252" s="27"/>
      <c r="BB252" s="27"/>
      <c r="BC252" s="27"/>
      <c r="BD252" s="27"/>
      <c r="BE252" s="27"/>
      <c r="BF252" s="27"/>
      <c r="BG252" s="27"/>
      <c r="BH252" s="27"/>
      <c r="BI252" s="27"/>
      <c r="BJ252" s="27"/>
      <c r="BK252" s="27"/>
      <c r="BL252" s="27"/>
      <c r="BM252" s="27"/>
      <c r="BN252" s="27"/>
      <c r="BO252" s="27"/>
      <c r="BP252" s="27"/>
      <c r="BQ252" s="27"/>
      <c r="BR252" s="27"/>
      <c r="BS252" s="27"/>
      <c r="BT252" s="27"/>
      <c r="BU252" s="27"/>
      <c r="BV252" s="27"/>
      <c r="BW252" s="27"/>
      <c r="BX252" s="27"/>
      <c r="BY252" s="27"/>
      <c r="BZ252" s="27"/>
      <c r="CA252" s="27"/>
      <c r="CB252" s="27"/>
      <c r="CC252" s="27"/>
      <c r="CD252" s="27"/>
      <c r="CE252" s="27"/>
      <c r="CF252" s="27"/>
      <c r="CG252" s="27"/>
      <c r="CH252" s="27"/>
      <c r="CI252" s="27"/>
      <c r="CJ252" s="27"/>
      <c r="CK252" s="27"/>
      <c r="CL252" s="27"/>
      <c r="CM252" s="27"/>
      <c r="CN252" s="27"/>
      <c r="CO252" s="27"/>
      <c r="CP252" s="27"/>
      <c r="CQ252" s="27"/>
      <c r="CR252" s="27"/>
      <c r="CS252" s="27"/>
      <c r="CT252" s="27"/>
    </row>
    <row r="253" spans="1:98" s="32" customFormat="1" ht="12.75" customHeight="1">
      <c r="A253" s="27"/>
      <c r="B253" s="33" t="s">
        <v>1011</v>
      </c>
      <c r="C253" s="30"/>
      <c r="D253" s="30"/>
      <c r="E253" s="30"/>
      <c r="F253" s="30"/>
      <c r="G253" s="30"/>
      <c r="H253" s="36"/>
      <c r="I253" s="30"/>
      <c r="J253" s="30"/>
      <c r="K253" s="30"/>
      <c r="L253" s="30"/>
      <c r="M253" s="30"/>
      <c r="N253" s="30"/>
      <c r="O253" s="27"/>
      <c r="P253" s="27"/>
      <c r="Q253" s="27"/>
      <c r="R253" s="27"/>
      <c r="S253" s="27"/>
      <c r="T253" s="27"/>
      <c r="U253" s="27"/>
      <c r="V253" s="27"/>
      <c r="W253" s="27"/>
      <c r="X253" s="27"/>
      <c r="Y253" s="27"/>
      <c r="Z253" s="27"/>
      <c r="AA253" s="27"/>
      <c r="AB253" s="27"/>
      <c r="AC253" s="27"/>
      <c r="AD253" s="27"/>
      <c r="AE253" s="27"/>
      <c r="AF253" s="27"/>
      <c r="AG253" s="27"/>
      <c r="AH253" s="27"/>
      <c r="AI253" s="27"/>
      <c r="AJ253" s="27"/>
      <c r="AK253" s="27"/>
      <c r="AL253" s="27"/>
      <c r="AM253" s="27"/>
      <c r="AN253" s="27"/>
      <c r="AO253" s="27"/>
      <c r="AP253" s="27"/>
      <c r="AQ253" s="27"/>
      <c r="AR253" s="27"/>
      <c r="AS253" s="27"/>
      <c r="AT253" s="27"/>
      <c r="AU253" s="27"/>
      <c r="AV253" s="27"/>
      <c r="AW253" s="27"/>
      <c r="AX253" s="27"/>
      <c r="AY253" s="27"/>
      <c r="AZ253" s="27"/>
      <c r="BA253" s="27"/>
      <c r="BB253" s="27"/>
      <c r="BC253" s="27"/>
      <c r="BD253" s="27"/>
      <c r="BE253" s="27"/>
      <c r="BF253" s="27"/>
      <c r="BG253" s="27"/>
      <c r="BH253" s="27"/>
      <c r="BI253" s="27"/>
      <c r="BJ253" s="27"/>
      <c r="BK253" s="27"/>
      <c r="BL253" s="27"/>
      <c r="BM253" s="27"/>
      <c r="BN253" s="27"/>
      <c r="BO253" s="27"/>
      <c r="BP253" s="27"/>
      <c r="BQ253" s="27"/>
      <c r="BR253" s="27"/>
      <c r="BS253" s="27"/>
      <c r="BT253" s="27"/>
      <c r="BU253" s="27"/>
      <c r="BV253" s="27"/>
      <c r="BW253" s="27"/>
      <c r="BX253" s="27"/>
      <c r="BY253" s="27"/>
      <c r="BZ253" s="27"/>
      <c r="CA253" s="27"/>
      <c r="CB253" s="27"/>
      <c r="CC253" s="27"/>
      <c r="CD253" s="27"/>
      <c r="CE253" s="27"/>
      <c r="CF253" s="27"/>
      <c r="CG253" s="27"/>
      <c r="CH253" s="27"/>
      <c r="CI253" s="27"/>
      <c r="CJ253" s="27"/>
      <c r="CK253" s="27"/>
      <c r="CL253" s="27"/>
      <c r="CM253" s="27"/>
      <c r="CN253" s="27"/>
      <c r="CO253" s="27"/>
      <c r="CP253" s="27"/>
      <c r="CQ253" s="27"/>
      <c r="CR253" s="27"/>
      <c r="CS253" s="27"/>
      <c r="CT253" s="27"/>
    </row>
    <row r="254" spans="1:98" s="32" customFormat="1" ht="12.75" customHeight="1">
      <c r="A254" s="27"/>
      <c r="B254" s="33" t="s">
        <v>1012</v>
      </c>
      <c r="C254" s="30"/>
      <c r="D254" s="30"/>
      <c r="E254" s="30"/>
      <c r="F254" s="30"/>
      <c r="G254" s="30"/>
      <c r="H254" s="36"/>
      <c r="I254" s="30"/>
      <c r="J254" s="30"/>
      <c r="K254" s="30"/>
      <c r="L254" s="30"/>
      <c r="M254" s="30"/>
      <c r="N254" s="30"/>
      <c r="O254" s="27"/>
      <c r="P254" s="27"/>
      <c r="Q254" s="27"/>
      <c r="R254" s="27"/>
      <c r="S254" s="27"/>
      <c r="T254" s="27"/>
      <c r="U254" s="27"/>
      <c r="V254" s="27"/>
      <c r="W254" s="27"/>
      <c r="X254" s="27"/>
      <c r="Y254" s="27"/>
      <c r="Z254" s="27"/>
      <c r="AA254" s="27"/>
      <c r="AB254" s="27"/>
      <c r="AC254" s="27"/>
      <c r="AD254" s="27"/>
      <c r="AE254" s="27"/>
      <c r="AF254" s="27"/>
      <c r="AG254" s="27"/>
      <c r="AH254" s="27"/>
      <c r="AI254" s="27"/>
      <c r="AJ254" s="27"/>
      <c r="AK254" s="27"/>
      <c r="AL254" s="27"/>
      <c r="AM254" s="27"/>
      <c r="AN254" s="27"/>
      <c r="AO254" s="27"/>
      <c r="AP254" s="27"/>
      <c r="AQ254" s="27"/>
      <c r="AR254" s="27"/>
      <c r="AS254" s="27"/>
      <c r="AT254" s="27"/>
      <c r="AU254" s="27"/>
      <c r="AV254" s="27"/>
      <c r="AW254" s="27"/>
      <c r="AX254" s="27"/>
      <c r="AY254" s="27"/>
      <c r="AZ254" s="27"/>
      <c r="BA254" s="27"/>
      <c r="BB254" s="27"/>
      <c r="BC254" s="27"/>
      <c r="BD254" s="27"/>
      <c r="BE254" s="27"/>
      <c r="BF254" s="27"/>
      <c r="BG254" s="27"/>
      <c r="BH254" s="27"/>
      <c r="BI254" s="27"/>
      <c r="BJ254" s="27"/>
      <c r="BK254" s="27"/>
      <c r="BL254" s="27"/>
      <c r="BM254" s="27"/>
      <c r="BN254" s="27"/>
      <c r="BO254" s="27"/>
      <c r="BP254" s="27"/>
      <c r="BQ254" s="27"/>
      <c r="BR254" s="27"/>
      <c r="BS254" s="27"/>
      <c r="BT254" s="27"/>
      <c r="BU254" s="27"/>
      <c r="BV254" s="27"/>
      <c r="BW254" s="27"/>
      <c r="BX254" s="27"/>
      <c r="BY254" s="27"/>
      <c r="BZ254" s="27"/>
      <c r="CA254" s="27"/>
      <c r="CB254" s="27"/>
      <c r="CC254" s="27"/>
      <c r="CD254" s="27"/>
      <c r="CE254" s="27"/>
      <c r="CF254" s="27"/>
      <c r="CG254" s="27"/>
      <c r="CH254" s="27"/>
      <c r="CI254" s="27"/>
      <c r="CJ254" s="27"/>
      <c r="CK254" s="27"/>
      <c r="CL254" s="27"/>
      <c r="CM254" s="27"/>
      <c r="CN254" s="27"/>
      <c r="CO254" s="27"/>
      <c r="CP254" s="27"/>
      <c r="CQ254" s="27"/>
      <c r="CR254" s="27"/>
      <c r="CS254" s="27"/>
      <c r="CT254" s="27"/>
    </row>
    <row r="255" spans="1:98" s="32" customFormat="1" ht="12.75" customHeight="1">
      <c r="A255" s="27"/>
      <c r="B255" s="33" t="s">
        <v>1013</v>
      </c>
      <c r="C255" s="30"/>
      <c r="D255" s="30"/>
      <c r="E255" s="30"/>
      <c r="F255" s="30"/>
      <c r="G255" s="30"/>
      <c r="H255" s="36"/>
      <c r="I255" s="30"/>
      <c r="J255" s="30"/>
      <c r="K255" s="30"/>
      <c r="L255" s="30"/>
      <c r="M255" s="30"/>
      <c r="N255" s="30"/>
      <c r="O255" s="27"/>
      <c r="P255" s="27"/>
      <c r="Q255" s="27"/>
      <c r="R255" s="27"/>
      <c r="S255" s="27"/>
      <c r="T255" s="27"/>
      <c r="U255" s="27"/>
      <c r="V255" s="27"/>
      <c r="W255" s="27"/>
      <c r="X255" s="27"/>
      <c r="Y255" s="27"/>
      <c r="Z255" s="27"/>
      <c r="AA255" s="27"/>
      <c r="AB255" s="27"/>
      <c r="AC255" s="27"/>
      <c r="AD255" s="27"/>
      <c r="AE255" s="27"/>
      <c r="AF255" s="27"/>
      <c r="AG255" s="27"/>
      <c r="AH255" s="27"/>
      <c r="AI255" s="27"/>
      <c r="AJ255" s="27"/>
      <c r="AK255" s="27"/>
      <c r="AL255" s="27"/>
      <c r="AM255" s="27"/>
      <c r="AN255" s="27"/>
      <c r="AO255" s="27"/>
      <c r="AP255" s="27"/>
      <c r="AQ255" s="27"/>
      <c r="AR255" s="27"/>
      <c r="AS255" s="27"/>
      <c r="AT255" s="27"/>
      <c r="AU255" s="27"/>
      <c r="AV255" s="27"/>
      <c r="AW255" s="27"/>
      <c r="AX255" s="27"/>
      <c r="AY255" s="27"/>
      <c r="AZ255" s="27"/>
      <c r="BA255" s="27"/>
      <c r="BB255" s="27"/>
      <c r="BC255" s="27"/>
      <c r="BD255" s="27"/>
      <c r="BE255" s="27"/>
      <c r="BF255" s="27"/>
      <c r="BG255" s="27"/>
      <c r="BH255" s="27"/>
      <c r="BI255" s="27"/>
      <c r="BJ255" s="27"/>
      <c r="BK255" s="27"/>
      <c r="BL255" s="27"/>
      <c r="BM255" s="27"/>
      <c r="BN255" s="27"/>
      <c r="BO255" s="27"/>
      <c r="BP255" s="27"/>
      <c r="BQ255" s="27"/>
      <c r="BR255" s="27"/>
      <c r="BS255" s="27"/>
      <c r="BT255" s="27"/>
      <c r="BU255" s="27"/>
      <c r="BV255" s="27"/>
      <c r="BW255" s="27"/>
      <c r="BX255" s="27"/>
      <c r="BY255" s="27"/>
      <c r="BZ255" s="27"/>
      <c r="CA255" s="27"/>
      <c r="CB255" s="27"/>
      <c r="CC255" s="27"/>
      <c r="CD255" s="27"/>
      <c r="CE255" s="27"/>
      <c r="CF255" s="27"/>
      <c r="CG255" s="27"/>
      <c r="CH255" s="27"/>
      <c r="CI255" s="27"/>
      <c r="CJ255" s="27"/>
      <c r="CK255" s="27"/>
      <c r="CL255" s="27"/>
      <c r="CM255" s="27"/>
      <c r="CN255" s="27"/>
      <c r="CO255" s="27"/>
      <c r="CP255" s="27"/>
      <c r="CQ255" s="27"/>
      <c r="CR255" s="27"/>
      <c r="CS255" s="27"/>
      <c r="CT255" s="27"/>
    </row>
    <row r="256" spans="1:98" s="32" customFormat="1">
      <c r="A256" s="27"/>
      <c r="B256" s="33" t="s">
        <v>1014</v>
      </c>
      <c r="C256" s="30"/>
      <c r="D256" s="30"/>
      <c r="E256" s="30"/>
      <c r="F256" s="30"/>
      <c r="G256" s="30"/>
      <c r="H256" s="36"/>
      <c r="I256" s="30"/>
      <c r="J256" s="30"/>
      <c r="K256" s="30"/>
      <c r="L256" s="30"/>
      <c r="M256" s="30"/>
      <c r="N256" s="30"/>
      <c r="O256" s="27"/>
      <c r="P256" s="27"/>
      <c r="Q256" s="27"/>
      <c r="R256" s="27"/>
      <c r="S256" s="27"/>
      <c r="T256" s="27"/>
      <c r="U256" s="27"/>
      <c r="V256" s="27"/>
      <c r="W256" s="27"/>
      <c r="X256" s="27"/>
      <c r="Y256" s="27"/>
      <c r="Z256" s="27"/>
      <c r="AA256" s="27"/>
      <c r="AB256" s="27"/>
      <c r="AC256" s="27"/>
      <c r="AD256" s="27"/>
      <c r="AE256" s="27"/>
      <c r="AF256" s="27"/>
      <c r="AG256" s="27"/>
      <c r="AH256" s="27"/>
      <c r="AI256" s="27"/>
      <c r="AJ256" s="27"/>
      <c r="AK256" s="27"/>
      <c r="AL256" s="27"/>
      <c r="AM256" s="27"/>
      <c r="AN256" s="27"/>
      <c r="AO256" s="27"/>
      <c r="AP256" s="27"/>
      <c r="AQ256" s="27"/>
      <c r="AR256" s="27"/>
      <c r="AS256" s="27"/>
      <c r="AT256" s="27"/>
      <c r="AU256" s="27"/>
      <c r="AV256" s="27"/>
      <c r="AW256" s="27"/>
      <c r="AX256" s="27"/>
      <c r="AY256" s="27"/>
      <c r="AZ256" s="27"/>
      <c r="BA256" s="27"/>
      <c r="BB256" s="27"/>
      <c r="BC256" s="27"/>
      <c r="BD256" s="27"/>
      <c r="BE256" s="27"/>
      <c r="BF256" s="27"/>
      <c r="BG256" s="27"/>
      <c r="BH256" s="27"/>
      <c r="BI256" s="27"/>
      <c r="BJ256" s="27"/>
      <c r="BK256" s="27"/>
      <c r="BL256" s="27"/>
      <c r="BM256" s="27"/>
      <c r="BN256" s="27"/>
      <c r="BO256" s="27"/>
      <c r="BP256" s="27"/>
      <c r="BQ256" s="27"/>
      <c r="BR256" s="27"/>
      <c r="BS256" s="27"/>
      <c r="BT256" s="27"/>
      <c r="BU256" s="27"/>
      <c r="BV256" s="27"/>
      <c r="BW256" s="27"/>
      <c r="BX256" s="27"/>
      <c r="BY256" s="27"/>
      <c r="BZ256" s="27"/>
      <c r="CA256" s="27"/>
      <c r="CB256" s="27"/>
      <c r="CC256" s="27"/>
      <c r="CD256" s="27"/>
      <c r="CE256" s="27"/>
      <c r="CF256" s="27"/>
      <c r="CG256" s="27"/>
      <c r="CH256" s="27"/>
      <c r="CI256" s="27"/>
      <c r="CJ256" s="27"/>
      <c r="CK256" s="27"/>
      <c r="CL256" s="27"/>
      <c r="CM256" s="27"/>
      <c r="CN256" s="27"/>
      <c r="CO256" s="27"/>
      <c r="CP256" s="27"/>
      <c r="CQ256" s="27"/>
      <c r="CR256" s="27"/>
      <c r="CS256" s="27"/>
      <c r="CT256" s="27"/>
    </row>
    <row r="257" spans="1:98" s="32" customFormat="1" ht="12.75" customHeight="1">
      <c r="A257" s="27"/>
      <c r="B257" s="33" t="s">
        <v>1015</v>
      </c>
      <c r="C257" s="30"/>
      <c r="D257" s="30"/>
      <c r="E257" s="30"/>
      <c r="F257" s="30"/>
      <c r="G257" s="30"/>
      <c r="H257" s="36"/>
      <c r="I257" s="30"/>
      <c r="J257" s="30"/>
      <c r="K257" s="30"/>
      <c r="L257" s="30"/>
      <c r="M257" s="30"/>
      <c r="N257" s="30"/>
      <c r="O257" s="27"/>
      <c r="P257" s="27"/>
      <c r="Q257" s="27"/>
      <c r="R257" s="27"/>
      <c r="S257" s="27"/>
      <c r="T257" s="27"/>
      <c r="U257" s="27"/>
      <c r="V257" s="27"/>
      <c r="W257" s="27"/>
      <c r="X257" s="27"/>
      <c r="Y257" s="27"/>
      <c r="Z257" s="27"/>
      <c r="AA257" s="27"/>
      <c r="AB257" s="27"/>
      <c r="AC257" s="27"/>
      <c r="AD257" s="27"/>
      <c r="AE257" s="27"/>
      <c r="AF257" s="27"/>
      <c r="AG257" s="27"/>
      <c r="AH257" s="27"/>
      <c r="AI257" s="27"/>
      <c r="AJ257" s="27"/>
      <c r="AK257" s="27"/>
      <c r="AL257" s="27"/>
      <c r="AM257" s="27"/>
      <c r="AN257" s="27"/>
      <c r="AO257" s="27"/>
      <c r="AP257" s="27"/>
      <c r="AQ257" s="27"/>
      <c r="AR257" s="27"/>
      <c r="AS257" s="27"/>
      <c r="AT257" s="27"/>
      <c r="AU257" s="27"/>
      <c r="AV257" s="27"/>
      <c r="AW257" s="27"/>
      <c r="AX257" s="27"/>
      <c r="AY257" s="27"/>
      <c r="AZ257" s="27"/>
      <c r="BA257" s="27"/>
      <c r="BB257" s="27"/>
      <c r="BC257" s="27"/>
      <c r="BD257" s="27"/>
      <c r="BE257" s="27"/>
      <c r="BF257" s="27"/>
      <c r="BG257" s="27"/>
      <c r="BH257" s="27"/>
      <c r="BI257" s="27"/>
      <c r="BJ257" s="27"/>
      <c r="BK257" s="27"/>
      <c r="BL257" s="27"/>
      <c r="BM257" s="27"/>
      <c r="BN257" s="27"/>
      <c r="BO257" s="27"/>
      <c r="BP257" s="27"/>
      <c r="BQ257" s="27"/>
      <c r="BR257" s="27"/>
      <c r="BS257" s="27"/>
      <c r="BT257" s="27"/>
      <c r="BU257" s="27"/>
      <c r="BV257" s="27"/>
      <c r="BW257" s="27"/>
      <c r="BX257" s="27"/>
      <c r="BY257" s="27"/>
      <c r="BZ257" s="27"/>
      <c r="CA257" s="27"/>
      <c r="CB257" s="27"/>
      <c r="CC257" s="27"/>
      <c r="CD257" s="27"/>
      <c r="CE257" s="27"/>
      <c r="CF257" s="27"/>
      <c r="CG257" s="27"/>
      <c r="CH257" s="27"/>
      <c r="CI257" s="27"/>
      <c r="CJ257" s="27"/>
      <c r="CK257" s="27"/>
      <c r="CL257" s="27"/>
      <c r="CM257" s="27"/>
      <c r="CN257" s="27"/>
      <c r="CO257" s="27"/>
      <c r="CP257" s="27"/>
      <c r="CQ257" s="27"/>
      <c r="CR257" s="27"/>
      <c r="CS257" s="27"/>
      <c r="CT257" s="27"/>
    </row>
    <row r="258" spans="1:98" s="32" customFormat="1" ht="12.75" customHeight="1">
      <c r="A258" s="27"/>
      <c r="B258" s="33" t="s">
        <v>1016</v>
      </c>
      <c r="C258" s="30"/>
      <c r="D258" s="30"/>
      <c r="E258" s="30"/>
      <c r="F258" s="30"/>
      <c r="G258" s="30"/>
      <c r="H258" s="36"/>
      <c r="I258" s="30"/>
      <c r="J258" s="30"/>
      <c r="K258" s="30"/>
      <c r="L258" s="30"/>
      <c r="M258" s="30"/>
      <c r="N258" s="30"/>
      <c r="O258" s="27"/>
      <c r="P258" s="27"/>
      <c r="Q258" s="27"/>
      <c r="R258" s="27"/>
      <c r="S258" s="27"/>
      <c r="T258" s="27"/>
      <c r="U258" s="27"/>
      <c r="V258" s="27"/>
      <c r="W258" s="27"/>
      <c r="X258" s="27"/>
      <c r="Y258" s="27"/>
      <c r="Z258" s="27"/>
      <c r="AA258" s="27"/>
      <c r="AB258" s="27"/>
      <c r="AC258" s="27"/>
      <c r="AD258" s="27"/>
      <c r="AE258" s="27"/>
      <c r="AF258" s="27"/>
      <c r="AG258" s="27"/>
      <c r="AH258" s="27"/>
      <c r="AI258" s="27"/>
      <c r="AJ258" s="27"/>
      <c r="AK258" s="27"/>
      <c r="AL258" s="27"/>
      <c r="AM258" s="27"/>
      <c r="AN258" s="27"/>
      <c r="AO258" s="27"/>
      <c r="AP258" s="27"/>
      <c r="AQ258" s="27"/>
      <c r="AR258" s="27"/>
      <c r="AS258" s="27"/>
      <c r="AT258" s="27"/>
      <c r="AU258" s="27"/>
      <c r="AV258" s="27"/>
      <c r="AW258" s="27"/>
      <c r="AX258" s="27"/>
      <c r="AY258" s="27"/>
      <c r="AZ258" s="27"/>
      <c r="BA258" s="27"/>
      <c r="BB258" s="27"/>
      <c r="BC258" s="27"/>
      <c r="BD258" s="27"/>
      <c r="BE258" s="27"/>
      <c r="BF258" s="27"/>
      <c r="BG258" s="27"/>
      <c r="BH258" s="27"/>
      <c r="BI258" s="27"/>
      <c r="BJ258" s="27"/>
      <c r="BK258" s="27"/>
      <c r="BL258" s="27"/>
      <c r="BM258" s="27"/>
      <c r="BN258" s="27"/>
      <c r="BO258" s="27"/>
      <c r="BP258" s="27"/>
      <c r="BQ258" s="27"/>
      <c r="BR258" s="27"/>
      <c r="BS258" s="27"/>
      <c r="BT258" s="27"/>
      <c r="BU258" s="27"/>
      <c r="BV258" s="27"/>
      <c r="BW258" s="27"/>
      <c r="BX258" s="27"/>
      <c r="BY258" s="27"/>
      <c r="BZ258" s="27"/>
      <c r="CA258" s="27"/>
      <c r="CB258" s="27"/>
      <c r="CC258" s="27"/>
      <c r="CD258" s="27"/>
      <c r="CE258" s="27"/>
      <c r="CF258" s="27"/>
      <c r="CG258" s="27"/>
      <c r="CH258" s="27"/>
      <c r="CI258" s="27"/>
      <c r="CJ258" s="27"/>
      <c r="CK258" s="27"/>
      <c r="CL258" s="27"/>
      <c r="CM258" s="27"/>
      <c r="CN258" s="27"/>
      <c r="CO258" s="27"/>
      <c r="CP258" s="27"/>
      <c r="CQ258" s="27"/>
      <c r="CR258" s="27"/>
      <c r="CS258" s="27"/>
      <c r="CT258" s="27"/>
    </row>
    <row r="259" spans="1:98" s="32" customFormat="1">
      <c r="A259" s="27"/>
      <c r="B259" s="33" t="s">
        <v>1017</v>
      </c>
      <c r="C259" s="30"/>
      <c r="D259" s="30"/>
      <c r="E259" s="30"/>
      <c r="F259" s="30"/>
      <c r="G259" s="30"/>
      <c r="H259" s="36"/>
      <c r="I259" s="30"/>
      <c r="J259" s="30"/>
      <c r="K259" s="30"/>
      <c r="L259" s="30"/>
      <c r="M259" s="30"/>
      <c r="N259" s="30"/>
      <c r="O259" s="27"/>
      <c r="P259" s="27"/>
      <c r="Q259" s="27"/>
      <c r="R259" s="27"/>
      <c r="S259" s="27"/>
      <c r="T259" s="27"/>
      <c r="U259" s="27"/>
      <c r="V259" s="27"/>
      <c r="W259" s="27"/>
      <c r="X259" s="27"/>
      <c r="Y259" s="27"/>
      <c r="Z259" s="27"/>
      <c r="AA259" s="27"/>
      <c r="AB259" s="27"/>
      <c r="AC259" s="27"/>
      <c r="AD259" s="27"/>
      <c r="AE259" s="27"/>
      <c r="AF259" s="27"/>
      <c r="AG259" s="27"/>
      <c r="AH259" s="27"/>
      <c r="AI259" s="27"/>
      <c r="AJ259" s="27"/>
      <c r="AK259" s="27"/>
      <c r="AL259" s="27"/>
      <c r="AM259" s="27"/>
      <c r="AN259" s="27"/>
      <c r="AO259" s="27"/>
      <c r="AP259" s="27"/>
      <c r="AQ259" s="27"/>
      <c r="AR259" s="27"/>
      <c r="AS259" s="27"/>
      <c r="AT259" s="27"/>
      <c r="AU259" s="27"/>
      <c r="AV259" s="27"/>
      <c r="AW259" s="27"/>
      <c r="AX259" s="27"/>
      <c r="AY259" s="27"/>
      <c r="AZ259" s="27"/>
      <c r="BA259" s="27"/>
      <c r="BB259" s="27"/>
      <c r="BC259" s="27"/>
      <c r="BD259" s="27"/>
      <c r="BE259" s="27"/>
      <c r="BF259" s="27"/>
      <c r="BG259" s="27"/>
      <c r="BH259" s="27"/>
      <c r="BI259" s="27"/>
      <c r="BJ259" s="27"/>
      <c r="BK259" s="27"/>
      <c r="BL259" s="27"/>
      <c r="BM259" s="27"/>
      <c r="BN259" s="27"/>
      <c r="BO259" s="27"/>
      <c r="BP259" s="27"/>
      <c r="BQ259" s="27"/>
      <c r="BR259" s="27"/>
      <c r="BS259" s="27"/>
      <c r="BT259" s="27"/>
      <c r="BU259" s="27"/>
      <c r="BV259" s="27"/>
      <c r="BW259" s="27"/>
      <c r="BX259" s="27"/>
      <c r="BY259" s="27"/>
      <c r="BZ259" s="27"/>
      <c r="CA259" s="27"/>
      <c r="CB259" s="27"/>
      <c r="CC259" s="27"/>
      <c r="CD259" s="27"/>
      <c r="CE259" s="27"/>
      <c r="CF259" s="27"/>
      <c r="CG259" s="27"/>
      <c r="CH259" s="27"/>
      <c r="CI259" s="27"/>
      <c r="CJ259" s="27"/>
      <c r="CK259" s="27"/>
      <c r="CL259" s="27"/>
      <c r="CM259" s="27"/>
      <c r="CN259" s="27"/>
      <c r="CO259" s="27"/>
      <c r="CP259" s="27"/>
      <c r="CQ259" s="27"/>
      <c r="CR259" s="27"/>
      <c r="CS259" s="27"/>
      <c r="CT259" s="27"/>
    </row>
    <row r="260" spans="1:98" s="32" customFormat="1">
      <c r="A260" s="27"/>
      <c r="B260" s="33" t="s">
        <v>1018</v>
      </c>
      <c r="C260" s="30"/>
      <c r="D260" s="30"/>
      <c r="E260" s="30"/>
      <c r="F260" s="30"/>
      <c r="G260" s="30"/>
      <c r="H260" s="36"/>
      <c r="I260" s="30"/>
      <c r="J260" s="30"/>
      <c r="K260" s="30"/>
      <c r="L260" s="30"/>
      <c r="M260" s="30"/>
      <c r="N260" s="30"/>
      <c r="O260" s="27"/>
      <c r="P260" s="27"/>
      <c r="Q260" s="27"/>
      <c r="R260" s="27"/>
      <c r="S260" s="27"/>
      <c r="T260" s="27"/>
      <c r="U260" s="27"/>
      <c r="V260" s="27"/>
      <c r="W260" s="27"/>
      <c r="X260" s="27"/>
      <c r="Y260" s="27"/>
      <c r="Z260" s="27"/>
      <c r="AA260" s="27"/>
      <c r="AB260" s="27"/>
      <c r="AC260" s="27"/>
      <c r="AD260" s="27"/>
      <c r="AE260" s="27"/>
      <c r="AF260" s="27"/>
      <c r="AG260" s="27"/>
      <c r="AH260" s="27"/>
      <c r="AI260" s="27"/>
      <c r="AJ260" s="27"/>
      <c r="AK260" s="27"/>
      <c r="AL260" s="27"/>
      <c r="AM260" s="27"/>
      <c r="AN260" s="27"/>
      <c r="AO260" s="27"/>
      <c r="AP260" s="27"/>
      <c r="AQ260" s="27"/>
      <c r="AR260" s="27"/>
      <c r="AS260" s="27"/>
      <c r="AT260" s="27"/>
      <c r="AU260" s="27"/>
      <c r="AV260" s="27"/>
      <c r="AW260" s="27"/>
      <c r="AX260" s="27"/>
      <c r="AY260" s="27"/>
      <c r="AZ260" s="27"/>
      <c r="BA260" s="27"/>
      <c r="BB260" s="27"/>
      <c r="BC260" s="27"/>
      <c r="BD260" s="27"/>
      <c r="BE260" s="27"/>
      <c r="BF260" s="27"/>
      <c r="BG260" s="27"/>
      <c r="BH260" s="27"/>
      <c r="BI260" s="27"/>
      <c r="BJ260" s="27"/>
      <c r="BK260" s="27"/>
      <c r="BL260" s="27"/>
      <c r="BM260" s="27"/>
      <c r="BN260" s="27"/>
      <c r="BO260" s="27"/>
      <c r="BP260" s="27"/>
      <c r="BQ260" s="27"/>
      <c r="BR260" s="27"/>
      <c r="BS260" s="27"/>
      <c r="BT260" s="27"/>
      <c r="BU260" s="27"/>
      <c r="BV260" s="27"/>
      <c r="BW260" s="27"/>
      <c r="BX260" s="27"/>
      <c r="BY260" s="27"/>
      <c r="BZ260" s="27"/>
      <c r="CA260" s="27"/>
      <c r="CB260" s="27"/>
      <c r="CC260" s="27"/>
      <c r="CD260" s="27"/>
      <c r="CE260" s="27"/>
      <c r="CF260" s="27"/>
      <c r="CG260" s="27"/>
      <c r="CH260" s="27"/>
      <c r="CI260" s="27"/>
      <c r="CJ260" s="27"/>
      <c r="CK260" s="27"/>
      <c r="CL260" s="27"/>
      <c r="CM260" s="27"/>
      <c r="CN260" s="27"/>
      <c r="CO260" s="27"/>
      <c r="CP260" s="27"/>
      <c r="CQ260" s="27"/>
      <c r="CR260" s="27"/>
      <c r="CS260" s="27"/>
      <c r="CT260" s="27"/>
    </row>
    <row r="261" spans="1:98" s="32" customFormat="1" ht="12.75" customHeight="1">
      <c r="A261" s="27"/>
      <c r="B261" s="38" t="s">
        <v>1019</v>
      </c>
      <c r="C261" s="30"/>
      <c r="D261" s="30"/>
      <c r="E261" s="30"/>
      <c r="F261" s="30"/>
      <c r="G261" s="30"/>
      <c r="H261" s="36"/>
      <c r="I261" s="30"/>
      <c r="J261" s="30"/>
      <c r="K261" s="30"/>
      <c r="L261" s="30"/>
      <c r="M261" s="30"/>
      <c r="N261" s="30"/>
      <c r="O261" s="27"/>
      <c r="P261" s="27"/>
      <c r="Q261" s="27"/>
      <c r="R261" s="27"/>
      <c r="S261" s="27"/>
      <c r="T261" s="27"/>
      <c r="U261" s="27"/>
      <c r="V261" s="27"/>
      <c r="W261" s="27"/>
      <c r="X261" s="27"/>
      <c r="Y261" s="27"/>
      <c r="Z261" s="27"/>
      <c r="AA261" s="27"/>
      <c r="AB261" s="27"/>
      <c r="AC261" s="27"/>
      <c r="AD261" s="27"/>
      <c r="AE261" s="27"/>
      <c r="AF261" s="27"/>
      <c r="AG261" s="27"/>
      <c r="AH261" s="27"/>
      <c r="AI261" s="27"/>
      <c r="AJ261" s="27"/>
      <c r="AK261" s="27"/>
      <c r="AL261" s="27"/>
      <c r="AM261" s="27"/>
      <c r="AN261" s="27"/>
      <c r="AO261" s="27"/>
      <c r="AP261" s="27"/>
      <c r="AQ261" s="27"/>
      <c r="AR261" s="27"/>
      <c r="AS261" s="27"/>
      <c r="AT261" s="27"/>
      <c r="AU261" s="27"/>
      <c r="AV261" s="27"/>
      <c r="AW261" s="27"/>
      <c r="AX261" s="27"/>
      <c r="AY261" s="27"/>
      <c r="AZ261" s="27"/>
      <c r="BA261" s="27"/>
      <c r="BB261" s="27"/>
      <c r="BC261" s="27"/>
      <c r="BD261" s="27"/>
      <c r="BE261" s="27"/>
      <c r="BF261" s="27"/>
      <c r="BG261" s="27"/>
      <c r="BH261" s="27"/>
      <c r="BI261" s="27"/>
      <c r="BJ261" s="27"/>
      <c r="BK261" s="27"/>
      <c r="BL261" s="27"/>
      <c r="BM261" s="27"/>
      <c r="BN261" s="27"/>
      <c r="BO261" s="27"/>
      <c r="BP261" s="27"/>
      <c r="BQ261" s="27"/>
      <c r="BR261" s="27"/>
      <c r="BS261" s="27"/>
      <c r="BT261" s="27"/>
      <c r="BU261" s="27"/>
      <c r="BV261" s="27"/>
      <c r="BW261" s="27"/>
      <c r="BX261" s="27"/>
      <c r="BY261" s="27"/>
      <c r="BZ261" s="27"/>
      <c r="CA261" s="27"/>
      <c r="CB261" s="27"/>
      <c r="CC261" s="27"/>
      <c r="CD261" s="27"/>
      <c r="CE261" s="27"/>
      <c r="CF261" s="27"/>
      <c r="CG261" s="27"/>
      <c r="CH261" s="27"/>
      <c r="CI261" s="27"/>
      <c r="CJ261" s="27"/>
      <c r="CK261" s="27"/>
      <c r="CL261" s="27"/>
      <c r="CM261" s="27"/>
      <c r="CN261" s="27"/>
      <c r="CO261" s="27"/>
      <c r="CP261" s="27"/>
      <c r="CQ261" s="27"/>
      <c r="CR261" s="27"/>
      <c r="CS261" s="27"/>
      <c r="CT261" s="27"/>
    </row>
    <row r="262" spans="1:98" s="32" customFormat="1">
      <c r="A262" s="27"/>
      <c r="B262" s="33" t="s">
        <v>1020</v>
      </c>
      <c r="C262" s="30"/>
      <c r="D262" s="30"/>
      <c r="E262" s="30"/>
      <c r="F262" s="30"/>
      <c r="G262" s="30"/>
      <c r="H262" s="36"/>
      <c r="I262" s="30"/>
      <c r="J262" s="30"/>
      <c r="K262" s="30"/>
      <c r="L262" s="30"/>
      <c r="M262" s="30"/>
      <c r="N262" s="30"/>
      <c r="O262" s="27"/>
      <c r="P262" s="27"/>
      <c r="Q262" s="27"/>
      <c r="R262" s="27"/>
      <c r="S262" s="27"/>
      <c r="T262" s="27"/>
      <c r="U262" s="27"/>
      <c r="V262" s="27"/>
      <c r="W262" s="27"/>
      <c r="X262" s="27"/>
      <c r="Y262" s="27"/>
      <c r="Z262" s="27"/>
      <c r="AA262" s="27"/>
      <c r="AB262" s="27"/>
      <c r="AC262" s="27"/>
      <c r="AD262" s="27"/>
      <c r="AE262" s="27"/>
      <c r="AF262" s="27"/>
      <c r="AG262" s="27"/>
      <c r="AH262" s="27"/>
      <c r="AI262" s="27"/>
      <c r="AJ262" s="27"/>
      <c r="AK262" s="27"/>
      <c r="AL262" s="27"/>
      <c r="AM262" s="27"/>
      <c r="AN262" s="27"/>
      <c r="AO262" s="27"/>
      <c r="AP262" s="27"/>
      <c r="AQ262" s="27"/>
      <c r="AR262" s="27"/>
      <c r="AS262" s="27"/>
      <c r="AT262" s="27"/>
      <c r="AU262" s="27"/>
      <c r="AV262" s="27"/>
      <c r="AW262" s="27"/>
      <c r="AX262" s="27"/>
      <c r="AY262" s="27"/>
      <c r="AZ262" s="27"/>
      <c r="BA262" s="27"/>
      <c r="BB262" s="27"/>
      <c r="BC262" s="27"/>
      <c r="BD262" s="27"/>
      <c r="BE262" s="27"/>
      <c r="BF262" s="27"/>
      <c r="BG262" s="27"/>
      <c r="BH262" s="27"/>
      <c r="BI262" s="27"/>
      <c r="BJ262" s="27"/>
      <c r="BK262" s="27"/>
      <c r="BL262" s="27"/>
      <c r="BM262" s="27"/>
      <c r="BN262" s="27"/>
      <c r="BO262" s="27"/>
      <c r="BP262" s="27"/>
      <c r="BQ262" s="27"/>
      <c r="BR262" s="27"/>
      <c r="BS262" s="27"/>
      <c r="BT262" s="27"/>
      <c r="BU262" s="27"/>
      <c r="BV262" s="27"/>
      <c r="BW262" s="27"/>
      <c r="BX262" s="27"/>
      <c r="BY262" s="27"/>
      <c r="BZ262" s="27"/>
      <c r="CA262" s="27"/>
      <c r="CB262" s="27"/>
      <c r="CC262" s="27"/>
      <c r="CD262" s="27"/>
      <c r="CE262" s="27"/>
      <c r="CF262" s="27"/>
      <c r="CG262" s="27"/>
      <c r="CH262" s="27"/>
      <c r="CI262" s="27"/>
      <c r="CJ262" s="27"/>
      <c r="CK262" s="27"/>
      <c r="CL262" s="27"/>
      <c r="CM262" s="27"/>
      <c r="CN262" s="27"/>
      <c r="CO262" s="27"/>
      <c r="CP262" s="27"/>
      <c r="CQ262" s="27"/>
      <c r="CR262" s="27"/>
      <c r="CS262" s="27"/>
      <c r="CT262" s="27"/>
    </row>
    <row r="263" spans="1:98" s="32" customFormat="1">
      <c r="A263" s="27"/>
      <c r="B263" s="38" t="s">
        <v>1021</v>
      </c>
      <c r="C263" s="30"/>
      <c r="D263" s="30"/>
      <c r="E263" s="30"/>
      <c r="F263" s="30"/>
      <c r="G263" s="30"/>
      <c r="H263" s="36"/>
      <c r="I263" s="30"/>
      <c r="J263" s="30"/>
      <c r="K263" s="30"/>
      <c r="L263" s="30"/>
      <c r="M263" s="30"/>
      <c r="N263" s="30"/>
      <c r="O263" s="27"/>
      <c r="P263" s="27"/>
      <c r="Q263" s="27"/>
      <c r="R263" s="27"/>
      <c r="S263" s="27"/>
      <c r="T263" s="27"/>
      <c r="U263" s="27"/>
      <c r="V263" s="27"/>
      <c r="W263" s="27"/>
      <c r="X263" s="27"/>
      <c r="Y263" s="27"/>
      <c r="Z263" s="27"/>
      <c r="AA263" s="27"/>
      <c r="AB263" s="27"/>
      <c r="AC263" s="27"/>
      <c r="AD263" s="27"/>
      <c r="AE263" s="27"/>
      <c r="AF263" s="27"/>
      <c r="AG263" s="27"/>
      <c r="AH263" s="27"/>
      <c r="AI263" s="27"/>
      <c r="AJ263" s="27"/>
      <c r="AK263" s="27"/>
      <c r="AL263" s="27"/>
      <c r="AM263" s="27"/>
      <c r="AN263" s="27"/>
      <c r="AO263" s="27"/>
      <c r="AP263" s="27"/>
      <c r="AQ263" s="27"/>
      <c r="AR263" s="27"/>
      <c r="AS263" s="27"/>
      <c r="AT263" s="27"/>
      <c r="AU263" s="27"/>
      <c r="AV263" s="27"/>
      <c r="AW263" s="27"/>
      <c r="AX263" s="27"/>
      <c r="AY263" s="27"/>
      <c r="AZ263" s="27"/>
      <c r="BA263" s="27"/>
      <c r="BB263" s="27"/>
      <c r="BC263" s="27"/>
      <c r="BD263" s="27"/>
      <c r="BE263" s="27"/>
      <c r="BF263" s="27"/>
      <c r="BG263" s="27"/>
      <c r="BH263" s="27"/>
      <c r="BI263" s="27"/>
      <c r="BJ263" s="27"/>
      <c r="BK263" s="27"/>
      <c r="BL263" s="27"/>
      <c r="BM263" s="27"/>
      <c r="BN263" s="27"/>
      <c r="BO263" s="27"/>
      <c r="BP263" s="27"/>
      <c r="BQ263" s="27"/>
      <c r="BR263" s="27"/>
      <c r="BS263" s="27"/>
      <c r="BT263" s="27"/>
      <c r="BU263" s="27"/>
      <c r="BV263" s="27"/>
      <c r="BW263" s="27"/>
      <c r="BX263" s="27"/>
      <c r="BY263" s="27"/>
      <c r="BZ263" s="27"/>
      <c r="CA263" s="27"/>
      <c r="CB263" s="27"/>
      <c r="CC263" s="27"/>
      <c r="CD263" s="27"/>
      <c r="CE263" s="27"/>
      <c r="CF263" s="27"/>
      <c r="CG263" s="27"/>
      <c r="CH263" s="27"/>
      <c r="CI263" s="27"/>
      <c r="CJ263" s="27"/>
      <c r="CK263" s="27"/>
      <c r="CL263" s="27"/>
      <c r="CM263" s="27"/>
      <c r="CN263" s="27"/>
      <c r="CO263" s="27"/>
      <c r="CP263" s="27"/>
      <c r="CQ263" s="27"/>
      <c r="CR263" s="27"/>
      <c r="CS263" s="27"/>
      <c r="CT263" s="27"/>
    </row>
    <row r="264" spans="1:98" s="32" customFormat="1" ht="12.75" customHeight="1">
      <c r="A264" s="27"/>
      <c r="B264" s="33" t="s">
        <v>1022</v>
      </c>
      <c r="C264" s="30"/>
      <c r="D264" s="30"/>
      <c r="E264" s="30"/>
      <c r="F264" s="30"/>
      <c r="G264" s="30"/>
      <c r="H264" s="36"/>
      <c r="I264" s="30"/>
      <c r="J264" s="30"/>
      <c r="K264" s="30"/>
      <c r="L264" s="30"/>
      <c r="M264" s="30"/>
      <c r="N264" s="30"/>
      <c r="O264" s="27"/>
      <c r="P264" s="27"/>
      <c r="Q264" s="27"/>
      <c r="R264" s="27"/>
      <c r="S264" s="27"/>
      <c r="T264" s="27"/>
      <c r="U264" s="27"/>
      <c r="V264" s="27"/>
      <c r="W264" s="27"/>
      <c r="X264" s="27"/>
      <c r="Y264" s="27"/>
      <c r="Z264" s="27"/>
      <c r="AA264" s="27"/>
      <c r="AB264" s="27"/>
      <c r="AC264" s="27"/>
      <c r="AD264" s="27"/>
      <c r="AE264" s="27"/>
      <c r="AF264" s="27"/>
      <c r="AG264" s="27"/>
      <c r="AH264" s="27"/>
      <c r="AI264" s="27"/>
      <c r="AJ264" s="27"/>
      <c r="AK264" s="27"/>
      <c r="AL264" s="27"/>
      <c r="AM264" s="27"/>
      <c r="AN264" s="27"/>
      <c r="AO264" s="27"/>
      <c r="AP264" s="27"/>
      <c r="AQ264" s="27"/>
      <c r="AR264" s="27"/>
      <c r="AS264" s="27"/>
      <c r="AT264" s="27"/>
      <c r="AU264" s="27"/>
      <c r="AV264" s="27"/>
      <c r="AW264" s="27"/>
      <c r="AX264" s="27"/>
      <c r="AY264" s="27"/>
      <c r="AZ264" s="27"/>
      <c r="BA264" s="27"/>
      <c r="BB264" s="27"/>
      <c r="BC264" s="27"/>
      <c r="BD264" s="27"/>
      <c r="BE264" s="27"/>
      <c r="BF264" s="27"/>
      <c r="BG264" s="27"/>
      <c r="BH264" s="27"/>
      <c r="BI264" s="27"/>
      <c r="BJ264" s="27"/>
      <c r="BK264" s="27"/>
      <c r="BL264" s="27"/>
      <c r="BM264" s="27"/>
      <c r="BN264" s="27"/>
      <c r="BO264" s="27"/>
      <c r="BP264" s="27"/>
      <c r="BQ264" s="27"/>
      <c r="BR264" s="27"/>
      <c r="BS264" s="27"/>
      <c r="BT264" s="27"/>
      <c r="BU264" s="27"/>
      <c r="BV264" s="27"/>
      <c r="BW264" s="27"/>
      <c r="BX264" s="27"/>
      <c r="BY264" s="27"/>
      <c r="BZ264" s="27"/>
      <c r="CA264" s="27"/>
      <c r="CB264" s="27"/>
      <c r="CC264" s="27"/>
      <c r="CD264" s="27"/>
      <c r="CE264" s="27"/>
      <c r="CF264" s="27"/>
      <c r="CG264" s="27"/>
      <c r="CH264" s="27"/>
      <c r="CI264" s="27"/>
      <c r="CJ264" s="27"/>
      <c r="CK264" s="27"/>
      <c r="CL264" s="27"/>
      <c r="CM264" s="27"/>
      <c r="CN264" s="27"/>
      <c r="CO264" s="27"/>
      <c r="CP264" s="27"/>
      <c r="CQ264" s="27"/>
      <c r="CR264" s="27"/>
      <c r="CS264" s="27"/>
      <c r="CT264" s="27"/>
    </row>
    <row r="265" spans="1:98" s="32" customFormat="1">
      <c r="A265" s="27"/>
      <c r="B265" s="33" t="s">
        <v>1023</v>
      </c>
      <c r="C265" s="30"/>
      <c r="D265" s="30"/>
      <c r="E265" s="30"/>
      <c r="F265" s="30"/>
      <c r="G265" s="30"/>
      <c r="H265" s="36"/>
      <c r="I265" s="30"/>
      <c r="J265" s="30"/>
      <c r="K265" s="30"/>
      <c r="L265" s="30"/>
      <c r="M265" s="30"/>
      <c r="N265" s="30"/>
      <c r="O265" s="27"/>
      <c r="P265" s="27"/>
      <c r="Q265" s="27"/>
      <c r="R265" s="27"/>
      <c r="S265" s="27"/>
      <c r="T265" s="27"/>
      <c r="U265" s="27"/>
      <c r="V265" s="27"/>
      <c r="W265" s="27"/>
      <c r="X265" s="27"/>
      <c r="Y265" s="27"/>
      <c r="Z265" s="27"/>
      <c r="AA265" s="27"/>
      <c r="AB265" s="27"/>
      <c r="AC265" s="27"/>
      <c r="AD265" s="27"/>
      <c r="AE265" s="27"/>
      <c r="AF265" s="27"/>
      <c r="AG265" s="27"/>
      <c r="AH265" s="27"/>
      <c r="AI265" s="27"/>
      <c r="AJ265" s="27"/>
      <c r="AK265" s="27"/>
      <c r="AL265" s="27"/>
      <c r="AM265" s="27"/>
      <c r="AN265" s="27"/>
      <c r="AO265" s="27"/>
      <c r="AP265" s="27"/>
      <c r="AQ265" s="27"/>
      <c r="AR265" s="27"/>
      <c r="AS265" s="27"/>
      <c r="AT265" s="27"/>
      <c r="AU265" s="27"/>
      <c r="AV265" s="27"/>
      <c r="AW265" s="27"/>
      <c r="AX265" s="27"/>
      <c r="AY265" s="27"/>
      <c r="AZ265" s="27"/>
      <c r="BA265" s="27"/>
      <c r="BB265" s="27"/>
      <c r="BC265" s="27"/>
      <c r="BD265" s="27"/>
      <c r="BE265" s="27"/>
      <c r="BF265" s="27"/>
      <c r="BG265" s="27"/>
      <c r="BH265" s="27"/>
      <c r="BI265" s="27"/>
      <c r="BJ265" s="27"/>
      <c r="BK265" s="27"/>
      <c r="BL265" s="27"/>
      <c r="BM265" s="27"/>
      <c r="BN265" s="27"/>
      <c r="BO265" s="27"/>
      <c r="BP265" s="27"/>
      <c r="BQ265" s="27"/>
      <c r="BR265" s="27"/>
      <c r="BS265" s="27"/>
      <c r="BT265" s="27"/>
      <c r="BU265" s="27"/>
      <c r="BV265" s="27"/>
      <c r="BW265" s="27"/>
      <c r="BX265" s="27"/>
      <c r="BY265" s="27"/>
      <c r="BZ265" s="27"/>
      <c r="CA265" s="27"/>
      <c r="CB265" s="27"/>
      <c r="CC265" s="27"/>
      <c r="CD265" s="27"/>
      <c r="CE265" s="27"/>
      <c r="CF265" s="27"/>
      <c r="CG265" s="27"/>
      <c r="CH265" s="27"/>
      <c r="CI265" s="27"/>
      <c r="CJ265" s="27"/>
      <c r="CK265" s="27"/>
      <c r="CL265" s="27"/>
      <c r="CM265" s="27"/>
      <c r="CN265" s="27"/>
      <c r="CO265" s="27"/>
      <c r="CP265" s="27"/>
      <c r="CQ265" s="27"/>
      <c r="CR265" s="27"/>
      <c r="CS265" s="27"/>
      <c r="CT265" s="27"/>
    </row>
    <row r="266" spans="1:98" s="32" customFormat="1">
      <c r="A266" s="27"/>
      <c r="B266" s="33" t="s">
        <v>1024</v>
      </c>
      <c r="C266" s="30"/>
      <c r="D266" s="30"/>
      <c r="E266" s="30"/>
      <c r="F266" s="30"/>
      <c r="G266" s="30"/>
      <c r="H266" s="36"/>
      <c r="I266" s="30"/>
      <c r="J266" s="30"/>
      <c r="K266" s="30"/>
      <c r="L266" s="30"/>
      <c r="M266" s="30"/>
      <c r="N266" s="30"/>
      <c r="O266" s="27"/>
      <c r="P266" s="27"/>
      <c r="Q266" s="27"/>
      <c r="R266" s="27"/>
      <c r="S266" s="27"/>
      <c r="T266" s="27"/>
      <c r="U266" s="27"/>
      <c r="V266" s="27"/>
      <c r="W266" s="27"/>
      <c r="X266" s="27"/>
      <c r="Y266" s="27"/>
      <c r="Z266" s="27"/>
      <c r="AA266" s="27"/>
      <c r="AB266" s="27"/>
      <c r="AC266" s="27"/>
      <c r="AD266" s="27"/>
      <c r="AE266" s="27"/>
      <c r="AF266" s="27"/>
      <c r="AG266" s="27"/>
      <c r="AH266" s="27"/>
      <c r="AI266" s="27"/>
      <c r="AJ266" s="27"/>
      <c r="AK266" s="27"/>
      <c r="AL266" s="27"/>
      <c r="AM266" s="27"/>
      <c r="AN266" s="27"/>
      <c r="AO266" s="27"/>
      <c r="AP266" s="27"/>
      <c r="AQ266" s="27"/>
      <c r="AR266" s="27"/>
      <c r="AS266" s="27"/>
      <c r="AT266" s="27"/>
      <c r="AU266" s="27"/>
      <c r="AV266" s="27"/>
      <c r="AW266" s="27"/>
      <c r="AX266" s="27"/>
      <c r="AY266" s="27"/>
      <c r="AZ266" s="27"/>
      <c r="BA266" s="27"/>
      <c r="BB266" s="27"/>
      <c r="BC266" s="27"/>
      <c r="BD266" s="27"/>
      <c r="BE266" s="27"/>
      <c r="BF266" s="27"/>
      <c r="BG266" s="27"/>
      <c r="BH266" s="27"/>
      <c r="BI266" s="27"/>
      <c r="BJ266" s="27"/>
      <c r="BK266" s="27"/>
      <c r="BL266" s="27"/>
      <c r="BM266" s="27"/>
      <c r="BN266" s="27"/>
      <c r="BO266" s="27"/>
      <c r="BP266" s="27"/>
      <c r="BQ266" s="27"/>
      <c r="BR266" s="27"/>
      <c r="BS266" s="27"/>
      <c r="BT266" s="27"/>
      <c r="BU266" s="27"/>
      <c r="BV266" s="27"/>
      <c r="BW266" s="27"/>
      <c r="BX266" s="27"/>
      <c r="BY266" s="27"/>
      <c r="BZ266" s="27"/>
      <c r="CA266" s="27"/>
      <c r="CB266" s="27"/>
      <c r="CC266" s="27"/>
      <c r="CD266" s="27"/>
      <c r="CE266" s="27"/>
      <c r="CF266" s="27"/>
      <c r="CG266" s="27"/>
      <c r="CH266" s="27"/>
      <c r="CI266" s="27"/>
      <c r="CJ266" s="27"/>
      <c r="CK266" s="27"/>
      <c r="CL266" s="27"/>
      <c r="CM266" s="27"/>
      <c r="CN266" s="27"/>
      <c r="CO266" s="27"/>
      <c r="CP266" s="27"/>
      <c r="CQ266" s="27"/>
      <c r="CR266" s="27"/>
      <c r="CS266" s="27"/>
      <c r="CT266" s="27"/>
    </row>
    <row r="267" spans="1:98" s="32" customFormat="1">
      <c r="A267" s="27"/>
      <c r="B267" s="33" t="s">
        <v>1025</v>
      </c>
      <c r="C267" s="30"/>
      <c r="D267" s="30"/>
      <c r="E267" s="30"/>
      <c r="F267" s="30"/>
      <c r="G267" s="30"/>
      <c r="H267" s="36"/>
      <c r="I267" s="30"/>
      <c r="J267" s="30"/>
      <c r="K267" s="30"/>
      <c r="L267" s="30"/>
      <c r="M267" s="30"/>
      <c r="N267" s="30"/>
      <c r="O267" s="27"/>
      <c r="P267" s="27"/>
      <c r="Q267" s="27"/>
      <c r="R267" s="27"/>
      <c r="S267" s="27"/>
      <c r="T267" s="27"/>
      <c r="U267" s="27"/>
      <c r="V267" s="27"/>
      <c r="W267" s="27"/>
      <c r="X267" s="27"/>
      <c r="Y267" s="27"/>
      <c r="Z267" s="27"/>
      <c r="AA267" s="27"/>
      <c r="AB267" s="27"/>
      <c r="AC267" s="27"/>
      <c r="AD267" s="27"/>
      <c r="AE267" s="27"/>
      <c r="AF267" s="27"/>
      <c r="AG267" s="27"/>
      <c r="AH267" s="27"/>
      <c r="AI267" s="27"/>
      <c r="AJ267" s="27"/>
      <c r="AK267" s="27"/>
      <c r="AL267" s="27"/>
      <c r="AM267" s="27"/>
      <c r="AN267" s="27"/>
      <c r="AO267" s="27"/>
      <c r="AP267" s="27"/>
      <c r="AQ267" s="27"/>
      <c r="AR267" s="27"/>
      <c r="AS267" s="27"/>
      <c r="AT267" s="27"/>
      <c r="AU267" s="27"/>
      <c r="AV267" s="27"/>
      <c r="AW267" s="27"/>
      <c r="AX267" s="27"/>
      <c r="AY267" s="27"/>
      <c r="AZ267" s="27"/>
      <c r="BA267" s="27"/>
      <c r="BB267" s="27"/>
      <c r="BC267" s="27"/>
      <c r="BD267" s="27"/>
      <c r="BE267" s="27"/>
      <c r="BF267" s="27"/>
      <c r="BG267" s="27"/>
      <c r="BH267" s="27"/>
      <c r="BI267" s="27"/>
      <c r="BJ267" s="27"/>
      <c r="BK267" s="27"/>
      <c r="BL267" s="27"/>
      <c r="BM267" s="27"/>
      <c r="BN267" s="27"/>
      <c r="BO267" s="27"/>
      <c r="BP267" s="27"/>
      <c r="BQ267" s="27"/>
      <c r="BR267" s="27"/>
      <c r="BS267" s="27"/>
      <c r="BT267" s="27"/>
      <c r="BU267" s="27"/>
      <c r="BV267" s="27"/>
      <c r="BW267" s="27"/>
      <c r="BX267" s="27"/>
      <c r="BY267" s="27"/>
      <c r="BZ267" s="27"/>
      <c r="CA267" s="27"/>
      <c r="CB267" s="27"/>
      <c r="CC267" s="27"/>
      <c r="CD267" s="27"/>
      <c r="CE267" s="27"/>
      <c r="CF267" s="27"/>
      <c r="CG267" s="27"/>
      <c r="CH267" s="27"/>
      <c r="CI267" s="27"/>
      <c r="CJ267" s="27"/>
      <c r="CK267" s="27"/>
      <c r="CL267" s="27"/>
      <c r="CM267" s="27"/>
      <c r="CN267" s="27"/>
      <c r="CO267" s="27"/>
      <c r="CP267" s="27"/>
      <c r="CQ267" s="27"/>
      <c r="CR267" s="27"/>
      <c r="CS267" s="27"/>
      <c r="CT267" s="27"/>
    </row>
    <row r="268" spans="1:98" s="32" customFormat="1">
      <c r="A268" s="27"/>
      <c r="B268" s="33" t="s">
        <v>1026</v>
      </c>
      <c r="C268" s="30"/>
      <c r="D268" s="30"/>
      <c r="E268" s="30"/>
      <c r="F268" s="30"/>
      <c r="G268" s="30"/>
      <c r="H268" s="36"/>
      <c r="I268" s="30"/>
      <c r="J268" s="30"/>
      <c r="K268" s="30"/>
      <c r="L268" s="30"/>
      <c r="M268" s="30"/>
      <c r="N268" s="30"/>
      <c r="O268" s="27"/>
      <c r="P268" s="27"/>
      <c r="Q268" s="27"/>
      <c r="R268" s="27"/>
      <c r="S268" s="27"/>
      <c r="T268" s="27"/>
      <c r="U268" s="27"/>
      <c r="V268" s="27"/>
      <c r="W268" s="27"/>
      <c r="X268" s="27"/>
      <c r="Y268" s="27"/>
      <c r="Z268" s="27"/>
      <c r="AA268" s="27"/>
      <c r="AB268" s="27"/>
      <c r="AC268" s="27"/>
      <c r="AD268" s="27"/>
      <c r="AE268" s="27"/>
      <c r="AF268" s="27"/>
      <c r="AG268" s="27"/>
      <c r="AH268" s="27"/>
      <c r="AI268" s="27"/>
      <c r="AJ268" s="27"/>
      <c r="AK268" s="27"/>
      <c r="AL268" s="27"/>
      <c r="AM268" s="27"/>
      <c r="AN268" s="27"/>
      <c r="AO268" s="27"/>
      <c r="AP268" s="27"/>
      <c r="AQ268" s="27"/>
      <c r="AR268" s="27"/>
      <c r="AS268" s="27"/>
      <c r="AT268" s="27"/>
      <c r="AU268" s="27"/>
      <c r="AV268" s="27"/>
      <c r="AW268" s="27"/>
      <c r="AX268" s="27"/>
      <c r="AY268" s="27"/>
      <c r="AZ268" s="27"/>
      <c r="BA268" s="27"/>
      <c r="BB268" s="27"/>
      <c r="BC268" s="27"/>
      <c r="BD268" s="27"/>
      <c r="BE268" s="27"/>
      <c r="BF268" s="27"/>
      <c r="BG268" s="27"/>
      <c r="BH268" s="27"/>
      <c r="BI268" s="27"/>
      <c r="BJ268" s="27"/>
      <c r="BK268" s="27"/>
      <c r="BL268" s="27"/>
      <c r="BM268" s="27"/>
      <c r="BN268" s="27"/>
      <c r="BO268" s="27"/>
      <c r="BP268" s="27"/>
      <c r="BQ268" s="27"/>
      <c r="BR268" s="27"/>
      <c r="BS268" s="27"/>
      <c r="BT268" s="27"/>
      <c r="BU268" s="27"/>
      <c r="BV268" s="27"/>
      <c r="BW268" s="27"/>
      <c r="BX268" s="27"/>
      <c r="BY268" s="27"/>
      <c r="BZ268" s="27"/>
      <c r="CA268" s="27"/>
      <c r="CB268" s="27"/>
      <c r="CC268" s="27"/>
      <c r="CD268" s="27"/>
      <c r="CE268" s="27"/>
      <c r="CF268" s="27"/>
      <c r="CG268" s="27"/>
      <c r="CH268" s="27"/>
      <c r="CI268" s="27"/>
      <c r="CJ268" s="27"/>
      <c r="CK268" s="27"/>
      <c r="CL268" s="27"/>
      <c r="CM268" s="27"/>
      <c r="CN268" s="27"/>
      <c r="CO268" s="27"/>
      <c r="CP268" s="27"/>
      <c r="CQ268" s="27"/>
      <c r="CR268" s="27"/>
      <c r="CS268" s="27"/>
      <c r="CT268" s="27"/>
    </row>
    <row r="269" spans="1:98" s="32" customFormat="1">
      <c r="A269" s="27"/>
      <c r="B269" s="33" t="s">
        <v>1027</v>
      </c>
      <c r="C269" s="30"/>
      <c r="D269" s="30"/>
      <c r="E269" s="30"/>
      <c r="F269" s="30"/>
      <c r="G269" s="30"/>
      <c r="H269" s="36"/>
      <c r="I269" s="30"/>
      <c r="J269" s="30"/>
      <c r="K269" s="30"/>
      <c r="L269" s="30"/>
      <c r="M269" s="30"/>
      <c r="N269" s="30"/>
      <c r="O269" s="27"/>
      <c r="P269" s="27"/>
      <c r="Q269" s="27"/>
      <c r="R269" s="27"/>
      <c r="S269" s="27"/>
      <c r="T269" s="27"/>
      <c r="U269" s="27"/>
      <c r="V269" s="27"/>
      <c r="W269" s="27"/>
      <c r="X269" s="27"/>
      <c r="Y269" s="27"/>
      <c r="Z269" s="27"/>
      <c r="AA269" s="27"/>
      <c r="AB269" s="27"/>
      <c r="AC269" s="27"/>
      <c r="AD269" s="27"/>
      <c r="AE269" s="27"/>
      <c r="AF269" s="27"/>
      <c r="AG269" s="27"/>
      <c r="AH269" s="27"/>
      <c r="AI269" s="27"/>
      <c r="AJ269" s="27"/>
      <c r="AK269" s="27"/>
      <c r="AL269" s="27"/>
      <c r="AM269" s="27"/>
      <c r="AN269" s="27"/>
      <c r="AO269" s="27"/>
      <c r="AP269" s="27"/>
      <c r="AQ269" s="27"/>
      <c r="AR269" s="27"/>
      <c r="AS269" s="27"/>
      <c r="AT269" s="27"/>
      <c r="AU269" s="27"/>
      <c r="AV269" s="27"/>
      <c r="AW269" s="27"/>
      <c r="AX269" s="27"/>
      <c r="AY269" s="27"/>
      <c r="AZ269" s="27"/>
      <c r="BA269" s="27"/>
      <c r="BB269" s="27"/>
      <c r="BC269" s="27"/>
      <c r="BD269" s="27"/>
      <c r="BE269" s="27"/>
      <c r="BF269" s="27"/>
      <c r="BG269" s="27"/>
      <c r="BH269" s="27"/>
      <c r="BI269" s="27"/>
      <c r="BJ269" s="27"/>
      <c r="BK269" s="27"/>
      <c r="BL269" s="27"/>
      <c r="BM269" s="27"/>
      <c r="BN269" s="27"/>
      <c r="BO269" s="27"/>
      <c r="BP269" s="27"/>
      <c r="BQ269" s="27"/>
      <c r="BR269" s="27"/>
      <c r="BS269" s="27"/>
      <c r="BT269" s="27"/>
      <c r="BU269" s="27"/>
      <c r="BV269" s="27"/>
      <c r="BW269" s="27"/>
      <c r="BX269" s="27"/>
      <c r="BY269" s="27"/>
      <c r="BZ269" s="27"/>
      <c r="CA269" s="27"/>
      <c r="CB269" s="27"/>
      <c r="CC269" s="27"/>
      <c r="CD269" s="27"/>
      <c r="CE269" s="27"/>
      <c r="CF269" s="27"/>
      <c r="CG269" s="27"/>
      <c r="CH269" s="27"/>
      <c r="CI269" s="27"/>
      <c r="CJ269" s="27"/>
      <c r="CK269" s="27"/>
      <c r="CL269" s="27"/>
      <c r="CM269" s="27"/>
      <c r="CN269" s="27"/>
      <c r="CO269" s="27"/>
      <c r="CP269" s="27"/>
      <c r="CQ269" s="27"/>
      <c r="CR269" s="27"/>
      <c r="CS269" s="27"/>
      <c r="CT269" s="27"/>
    </row>
    <row r="270" spans="1:98" s="32" customFormat="1">
      <c r="A270" s="27"/>
      <c r="B270" s="33" t="s">
        <v>1028</v>
      </c>
      <c r="C270" s="30"/>
      <c r="D270" s="30"/>
      <c r="E270" s="30"/>
      <c r="F270" s="30"/>
      <c r="G270" s="30"/>
      <c r="H270" s="36"/>
      <c r="I270" s="30"/>
      <c r="J270" s="30"/>
      <c r="K270" s="30"/>
      <c r="L270" s="30"/>
      <c r="M270" s="30"/>
      <c r="N270" s="30"/>
      <c r="O270" s="27"/>
      <c r="P270" s="27"/>
      <c r="Q270" s="27"/>
      <c r="R270" s="27"/>
      <c r="S270" s="27"/>
      <c r="T270" s="27"/>
      <c r="U270" s="27"/>
      <c r="V270" s="27"/>
      <c r="W270" s="27"/>
      <c r="X270" s="27"/>
      <c r="Y270" s="27"/>
      <c r="Z270" s="27"/>
      <c r="AA270" s="27"/>
      <c r="AB270" s="27"/>
      <c r="AC270" s="27"/>
      <c r="AD270" s="27"/>
      <c r="AE270" s="27"/>
      <c r="AF270" s="27"/>
      <c r="AG270" s="27"/>
      <c r="AH270" s="27"/>
      <c r="AI270" s="27"/>
      <c r="AJ270" s="27"/>
      <c r="AK270" s="27"/>
      <c r="AL270" s="27"/>
      <c r="AM270" s="27"/>
      <c r="AN270" s="27"/>
      <c r="AO270" s="27"/>
      <c r="AP270" s="27"/>
      <c r="AQ270" s="27"/>
      <c r="AR270" s="27"/>
      <c r="AS270" s="27"/>
      <c r="AT270" s="27"/>
      <c r="AU270" s="27"/>
      <c r="AV270" s="27"/>
      <c r="AW270" s="27"/>
      <c r="AX270" s="27"/>
      <c r="AY270" s="27"/>
      <c r="AZ270" s="27"/>
      <c r="BA270" s="27"/>
      <c r="BB270" s="27"/>
      <c r="BC270" s="27"/>
      <c r="BD270" s="27"/>
      <c r="BE270" s="27"/>
      <c r="BF270" s="27"/>
      <c r="BG270" s="27"/>
      <c r="BH270" s="27"/>
      <c r="BI270" s="27"/>
      <c r="BJ270" s="27"/>
      <c r="BK270" s="27"/>
      <c r="BL270" s="27"/>
      <c r="BM270" s="27"/>
      <c r="BN270" s="27"/>
      <c r="BO270" s="27"/>
      <c r="BP270" s="27"/>
      <c r="BQ270" s="27"/>
      <c r="BR270" s="27"/>
      <c r="BS270" s="27"/>
      <c r="BT270" s="27"/>
      <c r="BU270" s="27"/>
      <c r="BV270" s="27"/>
      <c r="BW270" s="27"/>
      <c r="BX270" s="27"/>
      <c r="BY270" s="27"/>
      <c r="BZ270" s="27"/>
      <c r="CA270" s="27"/>
      <c r="CB270" s="27"/>
      <c r="CC270" s="27"/>
      <c r="CD270" s="27"/>
      <c r="CE270" s="27"/>
      <c r="CF270" s="27"/>
      <c r="CG270" s="27"/>
      <c r="CH270" s="27"/>
      <c r="CI270" s="27"/>
      <c r="CJ270" s="27"/>
      <c r="CK270" s="27"/>
      <c r="CL270" s="27"/>
      <c r="CM270" s="27"/>
      <c r="CN270" s="27"/>
      <c r="CO270" s="27"/>
      <c r="CP270" s="27"/>
      <c r="CQ270" s="27"/>
      <c r="CR270" s="27"/>
      <c r="CS270" s="27"/>
      <c r="CT270" s="27"/>
    </row>
    <row r="271" spans="1:98" s="32" customFormat="1" ht="12.75" customHeight="1">
      <c r="A271" s="27"/>
      <c r="B271" s="33" t="s">
        <v>1029</v>
      </c>
      <c r="C271" s="30"/>
      <c r="D271" s="30"/>
      <c r="E271" s="30"/>
      <c r="F271" s="30"/>
      <c r="G271" s="30"/>
      <c r="H271" s="36"/>
      <c r="I271" s="30"/>
      <c r="J271" s="30"/>
      <c r="K271" s="30"/>
      <c r="L271" s="30"/>
      <c r="M271" s="30"/>
      <c r="N271" s="30"/>
      <c r="O271" s="27"/>
      <c r="P271" s="27"/>
      <c r="Q271" s="27"/>
      <c r="R271" s="27"/>
      <c r="S271" s="27"/>
      <c r="T271" s="27"/>
      <c r="U271" s="27"/>
      <c r="V271" s="27"/>
      <c r="W271" s="27"/>
      <c r="X271" s="27"/>
      <c r="Y271" s="27"/>
      <c r="Z271" s="27"/>
      <c r="AA271" s="27"/>
      <c r="AB271" s="27"/>
      <c r="AC271" s="27"/>
      <c r="AD271" s="27"/>
      <c r="AE271" s="27"/>
      <c r="AF271" s="27"/>
      <c r="AG271" s="27"/>
      <c r="AH271" s="27"/>
      <c r="AI271" s="27"/>
      <c r="AJ271" s="27"/>
      <c r="AK271" s="27"/>
      <c r="AL271" s="27"/>
      <c r="AM271" s="27"/>
      <c r="AN271" s="27"/>
      <c r="AO271" s="27"/>
      <c r="AP271" s="27"/>
      <c r="AQ271" s="27"/>
      <c r="AR271" s="27"/>
      <c r="AS271" s="27"/>
      <c r="AT271" s="27"/>
      <c r="AU271" s="27"/>
      <c r="AV271" s="27"/>
      <c r="AW271" s="27"/>
      <c r="AX271" s="27"/>
      <c r="AY271" s="27"/>
      <c r="AZ271" s="27"/>
      <c r="BA271" s="27"/>
      <c r="BB271" s="27"/>
      <c r="BC271" s="27"/>
      <c r="BD271" s="27"/>
      <c r="BE271" s="27"/>
      <c r="BF271" s="27"/>
      <c r="BG271" s="27"/>
      <c r="BH271" s="27"/>
      <c r="BI271" s="27"/>
      <c r="BJ271" s="27"/>
      <c r="BK271" s="27"/>
      <c r="BL271" s="27"/>
      <c r="BM271" s="27"/>
      <c r="BN271" s="27"/>
      <c r="BO271" s="27"/>
      <c r="BP271" s="27"/>
      <c r="BQ271" s="27"/>
      <c r="BR271" s="27"/>
      <c r="BS271" s="27"/>
      <c r="BT271" s="27"/>
      <c r="BU271" s="27"/>
      <c r="BV271" s="27"/>
      <c r="BW271" s="27"/>
      <c r="BX271" s="27"/>
      <c r="BY271" s="27"/>
      <c r="BZ271" s="27"/>
      <c r="CA271" s="27"/>
      <c r="CB271" s="27"/>
      <c r="CC271" s="27"/>
      <c r="CD271" s="27"/>
      <c r="CE271" s="27"/>
      <c r="CF271" s="27"/>
      <c r="CG271" s="27"/>
      <c r="CH271" s="27"/>
      <c r="CI271" s="27"/>
      <c r="CJ271" s="27"/>
      <c r="CK271" s="27"/>
      <c r="CL271" s="27"/>
      <c r="CM271" s="27"/>
      <c r="CN271" s="27"/>
      <c r="CO271" s="27"/>
      <c r="CP271" s="27"/>
      <c r="CQ271" s="27"/>
      <c r="CR271" s="27"/>
      <c r="CS271" s="27"/>
      <c r="CT271" s="27"/>
    </row>
    <row r="272" spans="1:98" s="32" customFormat="1">
      <c r="A272" s="27"/>
      <c r="B272" s="33" t="s">
        <v>1030</v>
      </c>
      <c r="C272" s="30"/>
      <c r="D272" s="30"/>
      <c r="E272" s="30"/>
      <c r="F272" s="30"/>
      <c r="G272" s="30"/>
      <c r="H272" s="36"/>
      <c r="I272" s="30"/>
      <c r="J272" s="30"/>
      <c r="K272" s="30"/>
      <c r="L272" s="30"/>
      <c r="M272" s="30"/>
      <c r="N272" s="30"/>
      <c r="O272" s="27"/>
      <c r="P272" s="27"/>
      <c r="Q272" s="27"/>
      <c r="R272" s="27"/>
      <c r="S272" s="27"/>
      <c r="T272" s="27"/>
      <c r="U272" s="27"/>
      <c r="V272" s="27"/>
      <c r="W272" s="27"/>
      <c r="X272" s="27"/>
      <c r="Y272" s="27"/>
      <c r="Z272" s="27"/>
      <c r="AA272" s="27"/>
      <c r="AB272" s="27"/>
      <c r="AC272" s="27"/>
      <c r="AD272" s="27"/>
      <c r="AE272" s="27"/>
      <c r="AF272" s="27"/>
      <c r="AG272" s="27"/>
      <c r="AH272" s="27"/>
      <c r="AI272" s="27"/>
      <c r="AJ272" s="27"/>
      <c r="AK272" s="27"/>
      <c r="AL272" s="27"/>
      <c r="AM272" s="27"/>
      <c r="AN272" s="27"/>
      <c r="AO272" s="27"/>
      <c r="AP272" s="27"/>
      <c r="AQ272" s="27"/>
      <c r="AR272" s="27"/>
      <c r="AS272" s="27"/>
      <c r="AT272" s="27"/>
      <c r="AU272" s="27"/>
      <c r="AV272" s="27"/>
      <c r="AW272" s="27"/>
      <c r="AX272" s="27"/>
      <c r="AY272" s="27"/>
      <c r="AZ272" s="27"/>
      <c r="BA272" s="27"/>
      <c r="BB272" s="27"/>
      <c r="BC272" s="27"/>
      <c r="BD272" s="27"/>
      <c r="BE272" s="27"/>
      <c r="BF272" s="27"/>
      <c r="BG272" s="27"/>
      <c r="BH272" s="27"/>
      <c r="BI272" s="27"/>
      <c r="BJ272" s="27"/>
      <c r="BK272" s="27"/>
      <c r="BL272" s="27"/>
      <c r="BM272" s="27"/>
      <c r="BN272" s="27"/>
      <c r="BO272" s="27"/>
      <c r="BP272" s="27"/>
      <c r="BQ272" s="27"/>
      <c r="BR272" s="27"/>
      <c r="BS272" s="27"/>
      <c r="BT272" s="27"/>
      <c r="BU272" s="27"/>
      <c r="BV272" s="27"/>
      <c r="BW272" s="27"/>
      <c r="BX272" s="27"/>
      <c r="BY272" s="27"/>
      <c r="BZ272" s="27"/>
      <c r="CA272" s="27"/>
      <c r="CB272" s="27"/>
      <c r="CC272" s="27"/>
      <c r="CD272" s="27"/>
      <c r="CE272" s="27"/>
      <c r="CF272" s="27"/>
      <c r="CG272" s="27"/>
      <c r="CH272" s="27"/>
      <c r="CI272" s="27"/>
      <c r="CJ272" s="27"/>
      <c r="CK272" s="27"/>
      <c r="CL272" s="27"/>
      <c r="CM272" s="27"/>
      <c r="CN272" s="27"/>
      <c r="CO272" s="27"/>
      <c r="CP272" s="27"/>
      <c r="CQ272" s="27"/>
      <c r="CR272" s="27"/>
      <c r="CS272" s="27"/>
      <c r="CT272" s="27"/>
    </row>
    <row r="273" spans="1:98" s="32" customFormat="1">
      <c r="A273" s="27"/>
      <c r="B273" s="33" t="s">
        <v>1031</v>
      </c>
      <c r="C273" s="30"/>
      <c r="D273" s="30"/>
      <c r="E273" s="30"/>
      <c r="F273" s="30"/>
      <c r="G273" s="30"/>
      <c r="H273" s="36"/>
      <c r="I273" s="30"/>
      <c r="J273" s="30"/>
      <c r="K273" s="30"/>
      <c r="L273" s="30"/>
      <c r="M273" s="30"/>
      <c r="N273" s="30"/>
      <c r="O273" s="27"/>
      <c r="P273" s="27"/>
      <c r="Q273" s="27"/>
      <c r="R273" s="27"/>
      <c r="S273" s="27"/>
      <c r="T273" s="27"/>
      <c r="U273" s="27"/>
      <c r="V273" s="27"/>
      <c r="W273" s="27"/>
      <c r="X273" s="27"/>
      <c r="Y273" s="27"/>
      <c r="Z273" s="27"/>
      <c r="AA273" s="27"/>
      <c r="AB273" s="27"/>
      <c r="AC273" s="27"/>
      <c r="AD273" s="27"/>
      <c r="AE273" s="27"/>
      <c r="AF273" s="27"/>
      <c r="AG273" s="27"/>
      <c r="AH273" s="27"/>
      <c r="AI273" s="27"/>
      <c r="AJ273" s="27"/>
      <c r="AK273" s="27"/>
      <c r="AL273" s="27"/>
      <c r="AM273" s="27"/>
      <c r="AN273" s="27"/>
      <c r="AO273" s="27"/>
      <c r="AP273" s="27"/>
      <c r="AQ273" s="27"/>
      <c r="AR273" s="27"/>
      <c r="AS273" s="27"/>
      <c r="AT273" s="27"/>
      <c r="AU273" s="27"/>
      <c r="AV273" s="27"/>
      <c r="AW273" s="27"/>
      <c r="AX273" s="27"/>
      <c r="AY273" s="27"/>
      <c r="AZ273" s="27"/>
      <c r="BA273" s="27"/>
      <c r="BB273" s="27"/>
      <c r="BC273" s="27"/>
      <c r="BD273" s="27"/>
      <c r="BE273" s="27"/>
      <c r="BF273" s="27"/>
      <c r="BG273" s="27"/>
      <c r="BH273" s="27"/>
      <c r="BI273" s="27"/>
      <c r="BJ273" s="27"/>
      <c r="BK273" s="27"/>
      <c r="BL273" s="27"/>
      <c r="BM273" s="27"/>
      <c r="BN273" s="27"/>
      <c r="BO273" s="27"/>
      <c r="BP273" s="27"/>
      <c r="BQ273" s="27"/>
      <c r="BR273" s="27"/>
      <c r="BS273" s="27"/>
      <c r="BT273" s="27"/>
      <c r="BU273" s="27"/>
      <c r="BV273" s="27"/>
      <c r="BW273" s="27"/>
      <c r="BX273" s="27"/>
      <c r="BY273" s="27"/>
      <c r="BZ273" s="27"/>
      <c r="CA273" s="27"/>
      <c r="CB273" s="27"/>
      <c r="CC273" s="27"/>
      <c r="CD273" s="27"/>
      <c r="CE273" s="27"/>
      <c r="CF273" s="27"/>
      <c r="CG273" s="27"/>
      <c r="CH273" s="27"/>
      <c r="CI273" s="27"/>
      <c r="CJ273" s="27"/>
      <c r="CK273" s="27"/>
      <c r="CL273" s="27"/>
      <c r="CM273" s="27"/>
      <c r="CN273" s="27"/>
      <c r="CO273" s="27"/>
      <c r="CP273" s="27"/>
      <c r="CQ273" s="27"/>
      <c r="CR273" s="27"/>
      <c r="CS273" s="27"/>
      <c r="CT273" s="27"/>
    </row>
    <row r="274" spans="1:98" s="32" customFormat="1">
      <c r="A274" s="27"/>
      <c r="B274" s="33" t="s">
        <v>1032</v>
      </c>
      <c r="C274" s="30"/>
      <c r="D274" s="30"/>
      <c r="E274" s="30"/>
      <c r="F274" s="30"/>
      <c r="G274" s="30"/>
      <c r="H274" s="36"/>
      <c r="I274" s="30"/>
      <c r="J274" s="30"/>
      <c r="K274" s="30"/>
      <c r="L274" s="30"/>
      <c r="M274" s="30"/>
      <c r="N274" s="30"/>
      <c r="O274" s="27"/>
      <c r="P274" s="27"/>
      <c r="Q274" s="27"/>
      <c r="R274" s="27"/>
      <c r="S274" s="27"/>
      <c r="T274" s="27"/>
      <c r="U274" s="27"/>
      <c r="V274" s="27"/>
      <c r="W274" s="27"/>
      <c r="X274" s="27"/>
      <c r="Y274" s="27"/>
      <c r="Z274" s="27"/>
      <c r="AA274" s="27"/>
      <c r="AB274" s="27"/>
      <c r="AC274" s="27"/>
      <c r="AD274" s="27"/>
      <c r="AE274" s="27"/>
      <c r="AF274" s="27"/>
      <c r="AG274" s="27"/>
      <c r="AH274" s="27"/>
      <c r="AI274" s="27"/>
      <c r="AJ274" s="27"/>
      <c r="AK274" s="27"/>
      <c r="AL274" s="27"/>
      <c r="AM274" s="27"/>
      <c r="AN274" s="27"/>
      <c r="AO274" s="27"/>
      <c r="AP274" s="27"/>
      <c r="AQ274" s="27"/>
      <c r="AR274" s="27"/>
      <c r="AS274" s="27"/>
      <c r="AT274" s="27"/>
      <c r="AU274" s="27"/>
      <c r="AV274" s="27"/>
      <c r="AW274" s="27"/>
      <c r="AX274" s="27"/>
      <c r="AY274" s="27"/>
      <c r="AZ274" s="27"/>
      <c r="BA274" s="27"/>
      <c r="BB274" s="27"/>
      <c r="BC274" s="27"/>
      <c r="BD274" s="27"/>
      <c r="BE274" s="27"/>
      <c r="BF274" s="27"/>
      <c r="BG274" s="27"/>
      <c r="BH274" s="27"/>
      <c r="BI274" s="27"/>
      <c r="BJ274" s="27"/>
      <c r="BK274" s="27"/>
      <c r="BL274" s="27"/>
      <c r="BM274" s="27"/>
      <c r="BN274" s="27"/>
      <c r="BO274" s="27"/>
      <c r="BP274" s="27"/>
      <c r="BQ274" s="27"/>
      <c r="BR274" s="27"/>
      <c r="BS274" s="27"/>
      <c r="BT274" s="27"/>
      <c r="BU274" s="27"/>
      <c r="BV274" s="27"/>
      <c r="BW274" s="27"/>
      <c r="BX274" s="27"/>
      <c r="BY274" s="27"/>
      <c r="BZ274" s="27"/>
      <c r="CA274" s="27"/>
      <c r="CB274" s="27"/>
      <c r="CC274" s="27"/>
      <c r="CD274" s="27"/>
      <c r="CE274" s="27"/>
      <c r="CF274" s="27"/>
      <c r="CG274" s="27"/>
      <c r="CH274" s="27"/>
      <c r="CI274" s="27"/>
      <c r="CJ274" s="27"/>
      <c r="CK274" s="27"/>
      <c r="CL274" s="27"/>
      <c r="CM274" s="27"/>
      <c r="CN274" s="27"/>
      <c r="CO274" s="27"/>
      <c r="CP274" s="27"/>
      <c r="CQ274" s="27"/>
      <c r="CR274" s="27"/>
      <c r="CS274" s="27"/>
      <c r="CT274" s="27"/>
    </row>
    <row r="275" spans="1:98" s="32" customFormat="1">
      <c r="A275" s="27"/>
      <c r="B275" s="33" t="s">
        <v>1033</v>
      </c>
      <c r="C275" s="30"/>
      <c r="D275" s="30"/>
      <c r="E275" s="30"/>
      <c r="F275" s="30"/>
      <c r="G275" s="30"/>
      <c r="H275" s="36"/>
      <c r="I275" s="30"/>
      <c r="J275" s="30"/>
      <c r="K275" s="30"/>
      <c r="L275" s="30"/>
      <c r="M275" s="30"/>
      <c r="N275" s="30"/>
      <c r="O275" s="27"/>
      <c r="P275" s="27"/>
      <c r="Q275" s="27"/>
      <c r="R275" s="27"/>
      <c r="S275" s="27"/>
      <c r="T275" s="27"/>
      <c r="U275" s="27"/>
      <c r="V275" s="27"/>
      <c r="W275" s="27"/>
      <c r="X275" s="27"/>
      <c r="Y275" s="27"/>
      <c r="Z275" s="27"/>
      <c r="AA275" s="27"/>
      <c r="AB275" s="27"/>
      <c r="AC275" s="27"/>
      <c r="AD275" s="27"/>
      <c r="AE275" s="27"/>
      <c r="AF275" s="27"/>
      <c r="AG275" s="27"/>
      <c r="AH275" s="27"/>
      <c r="AI275" s="27"/>
      <c r="AJ275" s="27"/>
      <c r="AK275" s="27"/>
      <c r="AL275" s="27"/>
      <c r="AM275" s="27"/>
      <c r="AN275" s="27"/>
      <c r="AO275" s="27"/>
      <c r="AP275" s="27"/>
      <c r="AQ275" s="27"/>
      <c r="AR275" s="27"/>
      <c r="AS275" s="27"/>
      <c r="AT275" s="27"/>
      <c r="AU275" s="27"/>
      <c r="AV275" s="27"/>
      <c r="AW275" s="27"/>
      <c r="AX275" s="27"/>
      <c r="AY275" s="27"/>
      <c r="AZ275" s="27"/>
      <c r="BA275" s="27"/>
      <c r="BB275" s="27"/>
      <c r="BC275" s="27"/>
      <c r="BD275" s="27"/>
      <c r="BE275" s="27"/>
      <c r="BF275" s="27"/>
      <c r="BG275" s="27"/>
      <c r="BH275" s="27"/>
      <c r="BI275" s="27"/>
      <c r="BJ275" s="27"/>
      <c r="BK275" s="27"/>
      <c r="BL275" s="27"/>
      <c r="BM275" s="27"/>
      <c r="BN275" s="27"/>
      <c r="BO275" s="27"/>
      <c r="BP275" s="27"/>
      <c r="BQ275" s="27"/>
      <c r="BR275" s="27"/>
      <c r="BS275" s="27"/>
      <c r="BT275" s="27"/>
      <c r="BU275" s="27"/>
      <c r="BV275" s="27"/>
      <c r="BW275" s="27"/>
      <c r="BX275" s="27"/>
      <c r="BY275" s="27"/>
      <c r="BZ275" s="27"/>
      <c r="CA275" s="27"/>
      <c r="CB275" s="27"/>
      <c r="CC275" s="27"/>
      <c r="CD275" s="27"/>
      <c r="CE275" s="27"/>
      <c r="CF275" s="27"/>
      <c r="CG275" s="27"/>
      <c r="CH275" s="27"/>
      <c r="CI275" s="27"/>
      <c r="CJ275" s="27"/>
      <c r="CK275" s="27"/>
      <c r="CL275" s="27"/>
      <c r="CM275" s="27"/>
      <c r="CN275" s="27"/>
      <c r="CO275" s="27"/>
      <c r="CP275" s="27"/>
      <c r="CQ275" s="27"/>
      <c r="CR275" s="27"/>
      <c r="CS275" s="27"/>
      <c r="CT275" s="27"/>
    </row>
    <row r="276" spans="1:98" s="32" customFormat="1">
      <c r="A276" s="27"/>
      <c r="B276" s="38" t="s">
        <v>1034</v>
      </c>
      <c r="C276" s="30"/>
      <c r="D276" s="30"/>
      <c r="E276" s="30"/>
      <c r="F276" s="30"/>
      <c r="G276" s="30"/>
      <c r="H276" s="36"/>
      <c r="I276" s="30"/>
      <c r="J276" s="30"/>
      <c r="K276" s="30"/>
      <c r="L276" s="30"/>
      <c r="M276" s="30"/>
      <c r="N276" s="30"/>
      <c r="O276" s="27"/>
      <c r="P276" s="27"/>
      <c r="Q276" s="27"/>
      <c r="R276" s="27"/>
      <c r="S276" s="27"/>
      <c r="T276" s="27"/>
      <c r="U276" s="27"/>
      <c r="V276" s="27"/>
      <c r="W276" s="27"/>
      <c r="X276" s="27"/>
      <c r="Y276" s="27"/>
      <c r="Z276" s="27"/>
      <c r="AA276" s="27"/>
      <c r="AB276" s="27"/>
      <c r="AC276" s="27"/>
      <c r="AD276" s="27"/>
      <c r="AE276" s="27"/>
      <c r="AF276" s="27"/>
      <c r="AG276" s="27"/>
      <c r="AH276" s="27"/>
      <c r="AI276" s="27"/>
      <c r="AJ276" s="27"/>
      <c r="AK276" s="27"/>
      <c r="AL276" s="27"/>
      <c r="AM276" s="27"/>
      <c r="AN276" s="27"/>
      <c r="AO276" s="27"/>
      <c r="AP276" s="27"/>
      <c r="AQ276" s="27"/>
      <c r="AR276" s="27"/>
      <c r="AS276" s="27"/>
      <c r="AT276" s="27"/>
      <c r="AU276" s="27"/>
      <c r="AV276" s="27"/>
      <c r="AW276" s="27"/>
      <c r="AX276" s="27"/>
      <c r="AY276" s="27"/>
      <c r="AZ276" s="27"/>
      <c r="BA276" s="27"/>
      <c r="BB276" s="27"/>
      <c r="BC276" s="27"/>
      <c r="BD276" s="27"/>
      <c r="BE276" s="27"/>
      <c r="BF276" s="27"/>
      <c r="BG276" s="27"/>
      <c r="BH276" s="27"/>
      <c r="BI276" s="27"/>
      <c r="BJ276" s="27"/>
      <c r="BK276" s="27"/>
      <c r="BL276" s="27"/>
      <c r="BM276" s="27"/>
      <c r="BN276" s="27"/>
      <c r="BO276" s="27"/>
      <c r="BP276" s="27"/>
      <c r="BQ276" s="27"/>
      <c r="BR276" s="27"/>
      <c r="BS276" s="27"/>
      <c r="BT276" s="27"/>
      <c r="BU276" s="27"/>
      <c r="BV276" s="27"/>
      <c r="BW276" s="27"/>
      <c r="BX276" s="27"/>
      <c r="BY276" s="27"/>
      <c r="BZ276" s="27"/>
      <c r="CA276" s="27"/>
      <c r="CB276" s="27"/>
      <c r="CC276" s="27"/>
      <c r="CD276" s="27"/>
      <c r="CE276" s="27"/>
      <c r="CF276" s="27"/>
      <c r="CG276" s="27"/>
      <c r="CH276" s="27"/>
      <c r="CI276" s="27"/>
      <c r="CJ276" s="27"/>
      <c r="CK276" s="27"/>
      <c r="CL276" s="27"/>
      <c r="CM276" s="27"/>
      <c r="CN276" s="27"/>
      <c r="CO276" s="27"/>
      <c r="CP276" s="27"/>
      <c r="CQ276" s="27"/>
      <c r="CR276" s="27"/>
      <c r="CS276" s="27"/>
      <c r="CT276" s="27"/>
    </row>
    <row r="277" spans="1:98" s="32" customFormat="1">
      <c r="A277" s="27"/>
      <c r="B277" s="33" t="s">
        <v>1035</v>
      </c>
      <c r="C277" s="30"/>
      <c r="D277" s="30"/>
      <c r="E277" s="30"/>
      <c r="F277" s="30"/>
      <c r="G277" s="30"/>
      <c r="H277" s="36"/>
      <c r="I277" s="30"/>
      <c r="J277" s="30"/>
      <c r="K277" s="30"/>
      <c r="L277" s="30"/>
      <c r="M277" s="30"/>
      <c r="N277" s="30"/>
      <c r="O277" s="27"/>
      <c r="P277" s="27"/>
      <c r="Q277" s="27"/>
      <c r="R277" s="27"/>
      <c r="S277" s="27"/>
      <c r="T277" s="27"/>
      <c r="U277" s="27"/>
      <c r="V277" s="27"/>
      <c r="W277" s="27"/>
      <c r="X277" s="27"/>
      <c r="Y277" s="27"/>
      <c r="Z277" s="27"/>
      <c r="AA277" s="27"/>
      <c r="AB277" s="27"/>
      <c r="AC277" s="27"/>
      <c r="AD277" s="27"/>
      <c r="AE277" s="27"/>
      <c r="AF277" s="27"/>
      <c r="AG277" s="27"/>
      <c r="AH277" s="27"/>
      <c r="AI277" s="27"/>
      <c r="AJ277" s="27"/>
      <c r="AK277" s="27"/>
      <c r="AL277" s="27"/>
      <c r="AM277" s="27"/>
      <c r="AN277" s="27"/>
      <c r="AO277" s="27"/>
      <c r="AP277" s="27"/>
      <c r="AQ277" s="27"/>
      <c r="AR277" s="27"/>
      <c r="AS277" s="27"/>
      <c r="AT277" s="27"/>
      <c r="AU277" s="27"/>
      <c r="AV277" s="27"/>
      <c r="AW277" s="27"/>
      <c r="AX277" s="27"/>
      <c r="AY277" s="27"/>
      <c r="AZ277" s="27"/>
      <c r="BA277" s="27"/>
      <c r="BB277" s="27"/>
      <c r="BC277" s="27"/>
      <c r="BD277" s="27"/>
      <c r="BE277" s="27"/>
      <c r="BF277" s="27"/>
      <c r="BG277" s="27"/>
      <c r="BH277" s="27"/>
      <c r="BI277" s="27"/>
      <c r="BJ277" s="27"/>
      <c r="BK277" s="27"/>
      <c r="BL277" s="27"/>
      <c r="BM277" s="27"/>
      <c r="BN277" s="27"/>
      <c r="BO277" s="27"/>
      <c r="BP277" s="27"/>
      <c r="BQ277" s="27"/>
      <c r="BR277" s="27"/>
      <c r="BS277" s="27"/>
      <c r="BT277" s="27"/>
      <c r="BU277" s="27"/>
      <c r="BV277" s="27"/>
      <c r="BW277" s="27"/>
      <c r="BX277" s="27"/>
      <c r="BY277" s="27"/>
      <c r="BZ277" s="27"/>
      <c r="CA277" s="27"/>
      <c r="CB277" s="27"/>
      <c r="CC277" s="27"/>
      <c r="CD277" s="27"/>
      <c r="CE277" s="27"/>
      <c r="CF277" s="27"/>
      <c r="CG277" s="27"/>
      <c r="CH277" s="27"/>
      <c r="CI277" s="27"/>
      <c r="CJ277" s="27"/>
      <c r="CK277" s="27"/>
      <c r="CL277" s="27"/>
      <c r="CM277" s="27"/>
      <c r="CN277" s="27"/>
      <c r="CO277" s="27"/>
      <c r="CP277" s="27"/>
      <c r="CQ277" s="27"/>
      <c r="CR277" s="27"/>
      <c r="CS277" s="27"/>
      <c r="CT277" s="27"/>
    </row>
    <row r="278" spans="1:98" s="32" customFormat="1">
      <c r="A278" s="27"/>
      <c r="B278" s="33" t="s">
        <v>443</v>
      </c>
      <c r="C278" s="30"/>
      <c r="D278" s="30"/>
      <c r="E278" s="30"/>
      <c r="F278" s="30"/>
      <c r="G278" s="30"/>
      <c r="H278" s="36"/>
      <c r="I278" s="30"/>
      <c r="J278" s="30"/>
      <c r="K278" s="30"/>
      <c r="L278" s="30"/>
      <c r="M278" s="30"/>
      <c r="N278" s="30"/>
      <c r="O278" s="27"/>
      <c r="P278" s="27"/>
      <c r="Q278" s="27"/>
      <c r="R278" s="27"/>
      <c r="S278" s="27"/>
      <c r="T278" s="27"/>
      <c r="U278" s="27"/>
      <c r="V278" s="27"/>
      <c r="W278" s="27"/>
      <c r="X278" s="27"/>
      <c r="Y278" s="27"/>
      <c r="Z278" s="27"/>
      <c r="AA278" s="27"/>
      <c r="AB278" s="27"/>
      <c r="AC278" s="27"/>
      <c r="AD278" s="27"/>
      <c r="AE278" s="27"/>
      <c r="AF278" s="27"/>
      <c r="AG278" s="27"/>
      <c r="AH278" s="27"/>
      <c r="AI278" s="27"/>
      <c r="AJ278" s="27"/>
      <c r="AK278" s="27"/>
      <c r="AL278" s="27"/>
      <c r="AM278" s="27"/>
      <c r="AN278" s="27"/>
      <c r="AO278" s="27"/>
      <c r="AP278" s="27"/>
      <c r="AQ278" s="27"/>
      <c r="AR278" s="27"/>
      <c r="AS278" s="27"/>
      <c r="AT278" s="27"/>
      <c r="AU278" s="27"/>
      <c r="AV278" s="27"/>
      <c r="AW278" s="27"/>
      <c r="AX278" s="27"/>
      <c r="AY278" s="27"/>
      <c r="AZ278" s="27"/>
      <c r="BA278" s="27"/>
      <c r="BB278" s="27"/>
      <c r="BC278" s="27"/>
      <c r="BD278" s="27"/>
      <c r="BE278" s="27"/>
      <c r="BF278" s="27"/>
      <c r="BG278" s="27"/>
      <c r="BH278" s="27"/>
      <c r="BI278" s="27"/>
      <c r="BJ278" s="27"/>
      <c r="BK278" s="27"/>
      <c r="BL278" s="27"/>
      <c r="BM278" s="27"/>
      <c r="BN278" s="27"/>
      <c r="BO278" s="27"/>
      <c r="BP278" s="27"/>
      <c r="BQ278" s="27"/>
      <c r="BR278" s="27"/>
      <c r="BS278" s="27"/>
      <c r="BT278" s="27"/>
      <c r="BU278" s="27"/>
      <c r="BV278" s="27"/>
      <c r="BW278" s="27"/>
      <c r="BX278" s="27"/>
      <c r="BY278" s="27"/>
      <c r="BZ278" s="27"/>
      <c r="CA278" s="27"/>
      <c r="CB278" s="27"/>
      <c r="CC278" s="27"/>
      <c r="CD278" s="27"/>
      <c r="CE278" s="27"/>
      <c r="CF278" s="27"/>
      <c r="CG278" s="27"/>
      <c r="CH278" s="27"/>
      <c r="CI278" s="27"/>
      <c r="CJ278" s="27"/>
      <c r="CK278" s="27"/>
      <c r="CL278" s="27"/>
      <c r="CM278" s="27"/>
      <c r="CN278" s="27"/>
      <c r="CO278" s="27"/>
      <c r="CP278" s="27"/>
      <c r="CQ278" s="27"/>
      <c r="CR278" s="27"/>
      <c r="CS278" s="27"/>
      <c r="CT278" s="27"/>
    </row>
    <row r="279" spans="1:98" s="32" customFormat="1">
      <c r="A279" s="27"/>
      <c r="B279" s="33" t="s">
        <v>445</v>
      </c>
      <c r="C279" s="30"/>
      <c r="D279" s="30"/>
      <c r="E279" s="30"/>
      <c r="F279" s="30"/>
      <c r="G279" s="30"/>
      <c r="H279" s="36"/>
      <c r="I279" s="30"/>
      <c r="J279" s="30"/>
      <c r="K279" s="30"/>
      <c r="L279" s="30"/>
      <c r="M279" s="30"/>
      <c r="N279" s="30"/>
      <c r="O279" s="27"/>
      <c r="P279" s="27"/>
      <c r="Q279" s="27"/>
      <c r="R279" s="27"/>
      <c r="S279" s="27"/>
      <c r="T279" s="27"/>
      <c r="U279" s="27"/>
      <c r="V279" s="27"/>
      <c r="W279" s="27"/>
      <c r="X279" s="27"/>
      <c r="Y279" s="27"/>
      <c r="Z279" s="27"/>
      <c r="AA279" s="27"/>
      <c r="AB279" s="27"/>
      <c r="AC279" s="27"/>
      <c r="AD279" s="27"/>
      <c r="AE279" s="27"/>
      <c r="AF279" s="27"/>
      <c r="AG279" s="27"/>
      <c r="AH279" s="27"/>
      <c r="AI279" s="27"/>
      <c r="AJ279" s="27"/>
      <c r="AK279" s="27"/>
      <c r="AL279" s="27"/>
      <c r="AM279" s="27"/>
      <c r="AN279" s="27"/>
      <c r="AO279" s="27"/>
      <c r="AP279" s="27"/>
      <c r="AQ279" s="27"/>
      <c r="AR279" s="27"/>
      <c r="AS279" s="27"/>
      <c r="AT279" s="27"/>
      <c r="AU279" s="27"/>
      <c r="AV279" s="27"/>
      <c r="AW279" s="27"/>
      <c r="AX279" s="27"/>
      <c r="AY279" s="27"/>
      <c r="AZ279" s="27"/>
      <c r="BA279" s="27"/>
      <c r="BB279" s="27"/>
      <c r="BC279" s="27"/>
      <c r="BD279" s="27"/>
      <c r="BE279" s="27"/>
      <c r="BF279" s="27"/>
      <c r="BG279" s="27"/>
      <c r="BH279" s="27"/>
      <c r="BI279" s="27"/>
      <c r="BJ279" s="27"/>
      <c r="BK279" s="27"/>
      <c r="BL279" s="27"/>
      <c r="BM279" s="27"/>
      <c r="BN279" s="27"/>
      <c r="BO279" s="27"/>
      <c r="BP279" s="27"/>
      <c r="BQ279" s="27"/>
      <c r="BR279" s="27"/>
      <c r="BS279" s="27"/>
      <c r="BT279" s="27"/>
      <c r="BU279" s="27"/>
      <c r="BV279" s="27"/>
      <c r="BW279" s="27"/>
      <c r="BX279" s="27"/>
      <c r="BY279" s="27"/>
      <c r="BZ279" s="27"/>
      <c r="CA279" s="27"/>
      <c r="CB279" s="27"/>
      <c r="CC279" s="27"/>
      <c r="CD279" s="27"/>
      <c r="CE279" s="27"/>
      <c r="CF279" s="27"/>
      <c r="CG279" s="27"/>
      <c r="CH279" s="27"/>
      <c r="CI279" s="27"/>
      <c r="CJ279" s="27"/>
      <c r="CK279" s="27"/>
      <c r="CL279" s="27"/>
      <c r="CM279" s="27"/>
      <c r="CN279" s="27"/>
      <c r="CO279" s="27"/>
      <c r="CP279" s="27"/>
      <c r="CQ279" s="27"/>
      <c r="CR279" s="27"/>
      <c r="CS279" s="27"/>
      <c r="CT279" s="27"/>
    </row>
    <row r="280" spans="1:98" s="32" customFormat="1" ht="12.75" customHeight="1">
      <c r="A280" s="27"/>
      <c r="B280" s="38" t="s">
        <v>1036</v>
      </c>
      <c r="C280" s="30"/>
      <c r="D280" s="30"/>
      <c r="E280" s="30"/>
      <c r="F280" s="30"/>
      <c r="G280" s="30"/>
      <c r="H280" s="36"/>
      <c r="I280" s="30"/>
      <c r="J280" s="30"/>
      <c r="K280" s="30"/>
      <c r="L280" s="30"/>
      <c r="M280" s="30"/>
      <c r="N280" s="30"/>
      <c r="O280" s="27"/>
      <c r="P280" s="27"/>
      <c r="Q280" s="27"/>
      <c r="R280" s="27"/>
      <c r="S280" s="27"/>
      <c r="T280" s="27"/>
      <c r="U280" s="27"/>
      <c r="V280" s="27"/>
      <c r="W280" s="27"/>
      <c r="X280" s="27"/>
      <c r="Y280" s="27"/>
      <c r="Z280" s="27"/>
      <c r="AA280" s="27"/>
      <c r="AB280" s="27"/>
      <c r="AC280" s="27"/>
      <c r="AD280" s="27"/>
      <c r="AE280" s="27"/>
      <c r="AF280" s="27"/>
      <c r="AG280" s="27"/>
      <c r="AH280" s="27"/>
      <c r="AI280" s="27"/>
      <c r="AJ280" s="27"/>
      <c r="AK280" s="27"/>
      <c r="AL280" s="27"/>
      <c r="AM280" s="27"/>
      <c r="AN280" s="27"/>
      <c r="AO280" s="27"/>
      <c r="AP280" s="27"/>
      <c r="AQ280" s="27"/>
      <c r="AR280" s="27"/>
      <c r="AS280" s="27"/>
      <c r="AT280" s="27"/>
      <c r="AU280" s="27"/>
      <c r="AV280" s="27"/>
      <c r="AW280" s="27"/>
      <c r="AX280" s="27"/>
      <c r="AY280" s="27"/>
      <c r="AZ280" s="27"/>
      <c r="BA280" s="27"/>
      <c r="BB280" s="27"/>
      <c r="BC280" s="27"/>
      <c r="BD280" s="27"/>
      <c r="BE280" s="27"/>
      <c r="BF280" s="27"/>
      <c r="BG280" s="27"/>
      <c r="BH280" s="27"/>
      <c r="BI280" s="27"/>
      <c r="BJ280" s="27"/>
      <c r="BK280" s="27"/>
      <c r="BL280" s="27"/>
      <c r="BM280" s="27"/>
      <c r="BN280" s="27"/>
      <c r="BO280" s="27"/>
      <c r="BP280" s="27"/>
      <c r="BQ280" s="27"/>
      <c r="BR280" s="27"/>
      <c r="BS280" s="27"/>
      <c r="BT280" s="27"/>
      <c r="BU280" s="27"/>
      <c r="BV280" s="27"/>
      <c r="BW280" s="27"/>
      <c r="BX280" s="27"/>
      <c r="BY280" s="27"/>
      <c r="BZ280" s="27"/>
      <c r="CA280" s="27"/>
      <c r="CB280" s="27"/>
      <c r="CC280" s="27"/>
      <c r="CD280" s="27"/>
      <c r="CE280" s="27"/>
      <c r="CF280" s="27"/>
      <c r="CG280" s="27"/>
      <c r="CH280" s="27"/>
      <c r="CI280" s="27"/>
      <c r="CJ280" s="27"/>
      <c r="CK280" s="27"/>
      <c r="CL280" s="27"/>
      <c r="CM280" s="27"/>
      <c r="CN280" s="27"/>
      <c r="CO280" s="27"/>
      <c r="CP280" s="27"/>
      <c r="CQ280" s="27"/>
      <c r="CR280" s="27"/>
      <c r="CS280" s="27"/>
      <c r="CT280" s="27"/>
    </row>
    <row r="281" spans="1:98" s="32" customFormat="1">
      <c r="A281" s="27"/>
      <c r="B281" s="33" t="s">
        <v>101</v>
      </c>
      <c r="C281" s="30"/>
      <c r="D281" s="30"/>
      <c r="E281" s="30"/>
      <c r="F281" s="30"/>
      <c r="G281" s="30"/>
      <c r="H281" s="36"/>
      <c r="I281" s="30"/>
      <c r="J281" s="30"/>
      <c r="K281" s="30"/>
      <c r="L281" s="30"/>
      <c r="M281" s="30"/>
      <c r="N281" s="30"/>
      <c r="O281" s="27"/>
      <c r="P281" s="27"/>
      <c r="Q281" s="27"/>
      <c r="R281" s="27"/>
      <c r="S281" s="27"/>
      <c r="T281" s="27"/>
      <c r="U281" s="27"/>
      <c r="V281" s="27"/>
      <c r="W281" s="27"/>
      <c r="X281" s="27"/>
      <c r="Y281" s="27"/>
      <c r="Z281" s="27"/>
      <c r="AA281" s="27"/>
      <c r="AB281" s="27"/>
      <c r="AC281" s="27"/>
      <c r="AD281" s="27"/>
      <c r="AE281" s="27"/>
      <c r="AF281" s="27"/>
      <c r="AG281" s="27"/>
      <c r="AH281" s="27"/>
      <c r="AI281" s="27"/>
      <c r="AJ281" s="27"/>
      <c r="AK281" s="27"/>
      <c r="AL281" s="27"/>
      <c r="AM281" s="27"/>
      <c r="AN281" s="27"/>
      <c r="AO281" s="27"/>
      <c r="AP281" s="27"/>
      <c r="AQ281" s="27"/>
      <c r="AR281" s="27"/>
      <c r="AS281" s="27"/>
      <c r="AT281" s="27"/>
      <c r="AU281" s="27"/>
      <c r="AV281" s="27"/>
      <c r="AW281" s="27"/>
      <c r="AX281" s="27"/>
      <c r="AY281" s="27"/>
      <c r="AZ281" s="27"/>
      <c r="BA281" s="27"/>
      <c r="BB281" s="27"/>
      <c r="BC281" s="27"/>
      <c r="BD281" s="27"/>
      <c r="BE281" s="27"/>
      <c r="BF281" s="27"/>
      <c r="BG281" s="27"/>
      <c r="BH281" s="27"/>
      <c r="BI281" s="27"/>
      <c r="BJ281" s="27"/>
      <c r="BK281" s="27"/>
      <c r="BL281" s="27"/>
      <c r="BM281" s="27"/>
      <c r="BN281" s="27"/>
      <c r="BO281" s="27"/>
      <c r="BP281" s="27"/>
      <c r="BQ281" s="27"/>
      <c r="BR281" s="27"/>
      <c r="BS281" s="27"/>
      <c r="BT281" s="27"/>
      <c r="BU281" s="27"/>
      <c r="BV281" s="27"/>
      <c r="BW281" s="27"/>
      <c r="BX281" s="27"/>
      <c r="BY281" s="27"/>
      <c r="BZ281" s="27"/>
      <c r="CA281" s="27"/>
      <c r="CB281" s="27"/>
      <c r="CC281" s="27"/>
      <c r="CD281" s="27"/>
      <c r="CE281" s="27"/>
      <c r="CF281" s="27"/>
      <c r="CG281" s="27"/>
      <c r="CH281" s="27"/>
      <c r="CI281" s="27"/>
      <c r="CJ281" s="27"/>
      <c r="CK281" s="27"/>
      <c r="CL281" s="27"/>
      <c r="CM281" s="27"/>
      <c r="CN281" s="27"/>
      <c r="CO281" s="27"/>
      <c r="CP281" s="27"/>
      <c r="CQ281" s="27"/>
      <c r="CR281" s="27"/>
      <c r="CS281" s="27"/>
      <c r="CT281" s="27"/>
    </row>
    <row r="282" spans="1:98" s="32" customFormat="1" ht="12.75" customHeight="1">
      <c r="A282" s="27"/>
      <c r="B282" s="33" t="s">
        <v>449</v>
      </c>
      <c r="C282" s="30"/>
      <c r="D282" s="30"/>
      <c r="E282" s="30"/>
      <c r="F282" s="30"/>
      <c r="G282" s="30"/>
      <c r="H282" s="36"/>
      <c r="I282" s="30"/>
      <c r="J282" s="30"/>
      <c r="K282" s="30"/>
      <c r="L282" s="30"/>
      <c r="M282" s="30"/>
      <c r="N282" s="30"/>
      <c r="O282" s="27"/>
      <c r="P282" s="27"/>
      <c r="Q282" s="27"/>
      <c r="R282" s="27"/>
      <c r="S282" s="27"/>
      <c r="T282" s="27"/>
      <c r="U282" s="27"/>
      <c r="V282" s="27"/>
      <c r="W282" s="27"/>
      <c r="X282" s="27"/>
      <c r="Y282" s="27"/>
      <c r="Z282" s="27"/>
      <c r="AA282" s="27"/>
      <c r="AB282" s="27"/>
      <c r="AC282" s="27"/>
      <c r="AD282" s="27"/>
      <c r="AE282" s="27"/>
      <c r="AF282" s="27"/>
      <c r="AG282" s="27"/>
      <c r="AH282" s="27"/>
      <c r="AI282" s="27"/>
      <c r="AJ282" s="27"/>
      <c r="AK282" s="27"/>
      <c r="AL282" s="27"/>
      <c r="AM282" s="27"/>
      <c r="AN282" s="27"/>
      <c r="AO282" s="27"/>
      <c r="AP282" s="27"/>
      <c r="AQ282" s="27"/>
      <c r="AR282" s="27"/>
      <c r="AS282" s="27"/>
      <c r="AT282" s="27"/>
      <c r="AU282" s="27"/>
      <c r="AV282" s="27"/>
      <c r="AW282" s="27"/>
      <c r="AX282" s="27"/>
      <c r="AY282" s="27"/>
      <c r="AZ282" s="27"/>
      <c r="BA282" s="27"/>
      <c r="BB282" s="27"/>
      <c r="BC282" s="27"/>
      <c r="BD282" s="27"/>
      <c r="BE282" s="27"/>
      <c r="BF282" s="27"/>
      <c r="BG282" s="27"/>
      <c r="BH282" s="27"/>
      <c r="BI282" s="27"/>
      <c r="BJ282" s="27"/>
      <c r="BK282" s="27"/>
      <c r="BL282" s="27"/>
      <c r="BM282" s="27"/>
      <c r="BN282" s="27"/>
      <c r="BO282" s="27"/>
      <c r="BP282" s="27"/>
      <c r="BQ282" s="27"/>
      <c r="BR282" s="27"/>
      <c r="BS282" s="27"/>
      <c r="BT282" s="27"/>
      <c r="BU282" s="27"/>
      <c r="BV282" s="27"/>
      <c r="BW282" s="27"/>
      <c r="BX282" s="27"/>
      <c r="BY282" s="27"/>
      <c r="BZ282" s="27"/>
      <c r="CA282" s="27"/>
      <c r="CB282" s="27"/>
      <c r="CC282" s="27"/>
      <c r="CD282" s="27"/>
      <c r="CE282" s="27"/>
      <c r="CF282" s="27"/>
      <c r="CG282" s="27"/>
      <c r="CH282" s="27"/>
      <c r="CI282" s="27"/>
      <c r="CJ282" s="27"/>
      <c r="CK282" s="27"/>
      <c r="CL282" s="27"/>
      <c r="CM282" s="27"/>
      <c r="CN282" s="27"/>
      <c r="CO282" s="27"/>
      <c r="CP282" s="27"/>
      <c r="CQ282" s="27"/>
      <c r="CR282" s="27"/>
      <c r="CS282" s="27"/>
      <c r="CT282" s="27"/>
    </row>
    <row r="283" spans="1:98" s="32" customFormat="1">
      <c r="A283" s="27"/>
      <c r="B283" s="33" t="s">
        <v>1037</v>
      </c>
      <c r="C283" s="30"/>
      <c r="D283" s="30"/>
      <c r="E283" s="30"/>
      <c r="F283" s="30"/>
      <c r="G283" s="30"/>
      <c r="H283" s="36"/>
      <c r="I283" s="30"/>
      <c r="J283" s="30"/>
      <c r="K283" s="30"/>
      <c r="L283" s="30"/>
      <c r="M283" s="30"/>
      <c r="N283" s="30"/>
      <c r="O283" s="27"/>
      <c r="P283" s="27"/>
      <c r="Q283" s="27"/>
      <c r="R283" s="27"/>
      <c r="S283" s="27"/>
      <c r="T283" s="27"/>
      <c r="U283" s="27"/>
      <c r="V283" s="27"/>
      <c r="W283" s="27"/>
      <c r="X283" s="27"/>
      <c r="Y283" s="27"/>
      <c r="Z283" s="27"/>
      <c r="AA283" s="27"/>
      <c r="AB283" s="27"/>
      <c r="AC283" s="27"/>
      <c r="AD283" s="27"/>
      <c r="AE283" s="27"/>
      <c r="AF283" s="27"/>
      <c r="AG283" s="27"/>
      <c r="AH283" s="27"/>
      <c r="AI283" s="27"/>
      <c r="AJ283" s="27"/>
      <c r="AK283" s="27"/>
      <c r="AL283" s="27"/>
      <c r="AM283" s="27"/>
      <c r="AN283" s="27"/>
      <c r="AO283" s="27"/>
      <c r="AP283" s="27"/>
      <c r="AQ283" s="27"/>
      <c r="AR283" s="27"/>
      <c r="AS283" s="27"/>
      <c r="AT283" s="27"/>
      <c r="AU283" s="27"/>
      <c r="AV283" s="27"/>
      <c r="AW283" s="27"/>
      <c r="AX283" s="27"/>
      <c r="AY283" s="27"/>
      <c r="AZ283" s="27"/>
      <c r="BA283" s="27"/>
      <c r="BB283" s="27"/>
      <c r="BC283" s="27"/>
      <c r="BD283" s="27"/>
      <c r="BE283" s="27"/>
      <c r="BF283" s="27"/>
      <c r="BG283" s="27"/>
      <c r="BH283" s="27"/>
      <c r="BI283" s="27"/>
      <c r="BJ283" s="27"/>
      <c r="BK283" s="27"/>
      <c r="BL283" s="27"/>
      <c r="BM283" s="27"/>
      <c r="BN283" s="27"/>
      <c r="BO283" s="27"/>
      <c r="BP283" s="27"/>
      <c r="BQ283" s="27"/>
      <c r="BR283" s="27"/>
      <c r="BS283" s="27"/>
      <c r="BT283" s="27"/>
      <c r="BU283" s="27"/>
      <c r="BV283" s="27"/>
      <c r="BW283" s="27"/>
      <c r="BX283" s="27"/>
      <c r="BY283" s="27"/>
      <c r="BZ283" s="27"/>
      <c r="CA283" s="27"/>
      <c r="CB283" s="27"/>
      <c r="CC283" s="27"/>
      <c r="CD283" s="27"/>
      <c r="CE283" s="27"/>
      <c r="CF283" s="27"/>
      <c r="CG283" s="27"/>
      <c r="CH283" s="27"/>
      <c r="CI283" s="27"/>
      <c r="CJ283" s="27"/>
      <c r="CK283" s="27"/>
      <c r="CL283" s="27"/>
      <c r="CM283" s="27"/>
      <c r="CN283" s="27"/>
      <c r="CO283" s="27"/>
      <c r="CP283" s="27"/>
      <c r="CQ283" s="27"/>
      <c r="CR283" s="27"/>
      <c r="CS283" s="27"/>
      <c r="CT283" s="27"/>
    </row>
    <row r="284" spans="1:98" s="32" customFormat="1">
      <c r="A284" s="27"/>
      <c r="B284" s="33" t="s">
        <v>1038</v>
      </c>
      <c r="C284" s="30"/>
      <c r="D284" s="30"/>
      <c r="E284" s="30"/>
      <c r="F284" s="30"/>
      <c r="G284" s="30"/>
      <c r="H284" s="36"/>
      <c r="I284" s="30"/>
      <c r="J284" s="30"/>
      <c r="K284" s="30"/>
      <c r="L284" s="30"/>
      <c r="M284" s="30"/>
      <c r="N284" s="30"/>
      <c r="O284" s="27"/>
      <c r="P284" s="27"/>
      <c r="Q284" s="27"/>
      <c r="R284" s="27"/>
      <c r="S284" s="27"/>
      <c r="T284" s="27"/>
      <c r="U284" s="27"/>
      <c r="V284" s="27"/>
      <c r="W284" s="27"/>
      <c r="X284" s="27"/>
      <c r="Y284" s="27"/>
      <c r="Z284" s="27"/>
      <c r="AA284" s="27"/>
      <c r="AB284" s="27"/>
      <c r="AC284" s="27"/>
      <c r="AD284" s="27"/>
      <c r="AE284" s="27"/>
      <c r="AF284" s="27"/>
      <c r="AG284" s="27"/>
      <c r="AH284" s="27"/>
      <c r="AI284" s="27"/>
      <c r="AJ284" s="27"/>
      <c r="AK284" s="27"/>
      <c r="AL284" s="27"/>
      <c r="AM284" s="27"/>
      <c r="AN284" s="27"/>
      <c r="AO284" s="27"/>
      <c r="AP284" s="27"/>
      <c r="AQ284" s="27"/>
      <c r="AR284" s="27"/>
      <c r="AS284" s="27"/>
      <c r="AT284" s="27"/>
      <c r="AU284" s="27"/>
      <c r="AV284" s="27"/>
      <c r="AW284" s="27"/>
      <c r="AX284" s="27"/>
      <c r="AY284" s="27"/>
      <c r="AZ284" s="27"/>
      <c r="BA284" s="27"/>
      <c r="BB284" s="27"/>
      <c r="BC284" s="27"/>
      <c r="BD284" s="27"/>
      <c r="BE284" s="27"/>
      <c r="BF284" s="27"/>
      <c r="BG284" s="27"/>
      <c r="BH284" s="27"/>
      <c r="BI284" s="27"/>
      <c r="BJ284" s="27"/>
      <c r="BK284" s="27"/>
      <c r="BL284" s="27"/>
      <c r="BM284" s="27"/>
      <c r="BN284" s="27"/>
      <c r="BO284" s="27"/>
      <c r="BP284" s="27"/>
      <c r="BQ284" s="27"/>
      <c r="BR284" s="27"/>
      <c r="BS284" s="27"/>
      <c r="BT284" s="27"/>
      <c r="BU284" s="27"/>
      <c r="BV284" s="27"/>
      <c r="BW284" s="27"/>
      <c r="BX284" s="27"/>
      <c r="BY284" s="27"/>
      <c r="BZ284" s="27"/>
      <c r="CA284" s="27"/>
      <c r="CB284" s="27"/>
      <c r="CC284" s="27"/>
      <c r="CD284" s="27"/>
      <c r="CE284" s="27"/>
      <c r="CF284" s="27"/>
      <c r="CG284" s="27"/>
      <c r="CH284" s="27"/>
      <c r="CI284" s="27"/>
      <c r="CJ284" s="27"/>
      <c r="CK284" s="27"/>
      <c r="CL284" s="27"/>
      <c r="CM284" s="27"/>
      <c r="CN284" s="27"/>
      <c r="CO284" s="27"/>
      <c r="CP284" s="27"/>
      <c r="CQ284" s="27"/>
      <c r="CR284" s="27"/>
      <c r="CS284" s="27"/>
      <c r="CT284" s="27"/>
    </row>
    <row r="285" spans="1:98" s="32" customFormat="1">
      <c r="A285" s="27"/>
      <c r="B285" s="33" t="s">
        <v>1039</v>
      </c>
      <c r="C285" s="30"/>
      <c r="D285" s="30"/>
      <c r="E285" s="30"/>
      <c r="F285" s="30"/>
      <c r="G285" s="30"/>
      <c r="H285" s="36"/>
      <c r="I285" s="30"/>
      <c r="J285" s="30"/>
      <c r="K285" s="30"/>
      <c r="L285" s="30"/>
      <c r="M285" s="30"/>
      <c r="N285" s="30"/>
      <c r="O285" s="27"/>
      <c r="P285" s="27"/>
      <c r="Q285" s="27"/>
      <c r="R285" s="27"/>
      <c r="S285" s="27"/>
      <c r="T285" s="27"/>
      <c r="U285" s="27"/>
      <c r="V285" s="27"/>
      <c r="W285" s="27"/>
      <c r="X285" s="27"/>
      <c r="Y285" s="27"/>
      <c r="Z285" s="27"/>
      <c r="AA285" s="27"/>
      <c r="AB285" s="27"/>
      <c r="AC285" s="27"/>
      <c r="AD285" s="27"/>
      <c r="AE285" s="27"/>
      <c r="AF285" s="27"/>
      <c r="AG285" s="27"/>
      <c r="AH285" s="27"/>
      <c r="AI285" s="27"/>
      <c r="AJ285" s="27"/>
      <c r="AK285" s="27"/>
      <c r="AL285" s="27"/>
      <c r="AM285" s="27"/>
      <c r="AN285" s="27"/>
      <c r="AO285" s="27"/>
      <c r="AP285" s="27"/>
      <c r="AQ285" s="27"/>
      <c r="AR285" s="27"/>
      <c r="AS285" s="27"/>
      <c r="AT285" s="27"/>
      <c r="AU285" s="27"/>
      <c r="AV285" s="27"/>
      <c r="AW285" s="27"/>
      <c r="AX285" s="27"/>
      <c r="AY285" s="27"/>
      <c r="AZ285" s="27"/>
      <c r="BA285" s="27"/>
      <c r="BB285" s="27"/>
      <c r="BC285" s="27"/>
      <c r="BD285" s="27"/>
      <c r="BE285" s="27"/>
      <c r="BF285" s="27"/>
      <c r="BG285" s="27"/>
      <c r="BH285" s="27"/>
      <c r="BI285" s="27"/>
      <c r="BJ285" s="27"/>
      <c r="BK285" s="27"/>
      <c r="BL285" s="27"/>
      <c r="BM285" s="27"/>
      <c r="BN285" s="27"/>
      <c r="BO285" s="27"/>
      <c r="BP285" s="27"/>
      <c r="BQ285" s="27"/>
      <c r="BR285" s="27"/>
      <c r="BS285" s="27"/>
      <c r="BT285" s="27"/>
      <c r="BU285" s="27"/>
      <c r="BV285" s="27"/>
      <c r="BW285" s="27"/>
      <c r="BX285" s="27"/>
      <c r="BY285" s="27"/>
      <c r="BZ285" s="27"/>
      <c r="CA285" s="27"/>
      <c r="CB285" s="27"/>
      <c r="CC285" s="27"/>
      <c r="CD285" s="27"/>
      <c r="CE285" s="27"/>
      <c r="CF285" s="27"/>
      <c r="CG285" s="27"/>
      <c r="CH285" s="27"/>
      <c r="CI285" s="27"/>
      <c r="CJ285" s="27"/>
      <c r="CK285" s="27"/>
      <c r="CL285" s="27"/>
      <c r="CM285" s="27"/>
      <c r="CN285" s="27"/>
      <c r="CO285" s="27"/>
      <c r="CP285" s="27"/>
      <c r="CQ285" s="27"/>
      <c r="CR285" s="27"/>
      <c r="CS285" s="27"/>
      <c r="CT285" s="27"/>
    </row>
    <row r="286" spans="1:98" s="32" customFormat="1">
      <c r="A286" s="27"/>
      <c r="B286" s="33" t="s">
        <v>453</v>
      </c>
      <c r="C286" s="30"/>
      <c r="D286" s="30"/>
      <c r="E286" s="30"/>
      <c r="F286" s="30"/>
      <c r="G286" s="30"/>
      <c r="H286" s="36"/>
      <c r="I286" s="30"/>
      <c r="J286" s="30"/>
      <c r="K286" s="30"/>
      <c r="L286" s="30"/>
      <c r="M286" s="30"/>
      <c r="N286" s="30"/>
      <c r="O286" s="27"/>
      <c r="P286" s="27"/>
      <c r="Q286" s="27"/>
      <c r="R286" s="27"/>
      <c r="S286" s="27"/>
      <c r="T286" s="27"/>
      <c r="U286" s="27"/>
      <c r="V286" s="27"/>
      <c r="W286" s="27"/>
      <c r="X286" s="27"/>
      <c r="Y286" s="27"/>
      <c r="Z286" s="27"/>
      <c r="AA286" s="27"/>
      <c r="AB286" s="27"/>
      <c r="AC286" s="27"/>
      <c r="AD286" s="27"/>
      <c r="AE286" s="27"/>
      <c r="AF286" s="27"/>
      <c r="AG286" s="27"/>
      <c r="AH286" s="27"/>
      <c r="AI286" s="27"/>
      <c r="AJ286" s="27"/>
      <c r="AK286" s="27"/>
      <c r="AL286" s="27"/>
      <c r="AM286" s="27"/>
      <c r="AN286" s="27"/>
      <c r="AO286" s="27"/>
      <c r="AP286" s="27"/>
      <c r="AQ286" s="27"/>
      <c r="AR286" s="27"/>
      <c r="AS286" s="27"/>
      <c r="AT286" s="27"/>
      <c r="AU286" s="27"/>
      <c r="AV286" s="27"/>
      <c r="AW286" s="27"/>
      <c r="AX286" s="27"/>
      <c r="AY286" s="27"/>
      <c r="AZ286" s="27"/>
      <c r="BA286" s="27"/>
      <c r="BB286" s="27"/>
      <c r="BC286" s="27"/>
      <c r="BD286" s="27"/>
      <c r="BE286" s="27"/>
      <c r="BF286" s="27"/>
      <c r="BG286" s="27"/>
      <c r="BH286" s="27"/>
      <c r="BI286" s="27"/>
      <c r="BJ286" s="27"/>
      <c r="BK286" s="27"/>
      <c r="BL286" s="27"/>
      <c r="BM286" s="27"/>
      <c r="BN286" s="27"/>
      <c r="BO286" s="27"/>
      <c r="BP286" s="27"/>
      <c r="BQ286" s="27"/>
      <c r="BR286" s="27"/>
      <c r="BS286" s="27"/>
      <c r="BT286" s="27"/>
      <c r="BU286" s="27"/>
      <c r="BV286" s="27"/>
      <c r="BW286" s="27"/>
      <c r="BX286" s="27"/>
      <c r="BY286" s="27"/>
      <c r="BZ286" s="27"/>
      <c r="CA286" s="27"/>
      <c r="CB286" s="27"/>
      <c r="CC286" s="27"/>
      <c r="CD286" s="27"/>
      <c r="CE286" s="27"/>
      <c r="CF286" s="27"/>
      <c r="CG286" s="27"/>
      <c r="CH286" s="27"/>
      <c r="CI286" s="27"/>
      <c r="CJ286" s="27"/>
      <c r="CK286" s="27"/>
      <c r="CL286" s="27"/>
      <c r="CM286" s="27"/>
      <c r="CN286" s="27"/>
      <c r="CO286" s="27"/>
      <c r="CP286" s="27"/>
      <c r="CQ286" s="27"/>
      <c r="CR286" s="27"/>
      <c r="CS286" s="27"/>
      <c r="CT286" s="27"/>
    </row>
    <row r="287" spans="1:98" s="32" customFormat="1">
      <c r="A287" s="27"/>
      <c r="B287" s="33" t="s">
        <v>1040</v>
      </c>
      <c r="C287" s="30"/>
      <c r="D287" s="30"/>
      <c r="E287" s="30"/>
      <c r="F287" s="30"/>
      <c r="G287" s="30"/>
      <c r="H287" s="36"/>
      <c r="I287" s="30"/>
      <c r="J287" s="30"/>
      <c r="K287" s="30"/>
      <c r="L287" s="30"/>
      <c r="M287" s="30"/>
      <c r="N287" s="30"/>
      <c r="O287" s="27"/>
      <c r="P287" s="27"/>
      <c r="Q287" s="27"/>
      <c r="R287" s="27"/>
      <c r="S287" s="27"/>
      <c r="T287" s="27"/>
      <c r="U287" s="27"/>
      <c r="V287" s="27"/>
      <c r="W287" s="27"/>
      <c r="X287" s="27"/>
      <c r="Y287" s="27"/>
      <c r="Z287" s="27"/>
      <c r="AA287" s="27"/>
      <c r="AB287" s="27"/>
      <c r="AC287" s="27"/>
      <c r="AD287" s="27"/>
      <c r="AE287" s="27"/>
      <c r="AF287" s="27"/>
      <c r="AG287" s="27"/>
      <c r="AH287" s="27"/>
      <c r="AI287" s="27"/>
      <c r="AJ287" s="27"/>
      <c r="AK287" s="27"/>
      <c r="AL287" s="27"/>
      <c r="AM287" s="27"/>
      <c r="AN287" s="27"/>
      <c r="AO287" s="27"/>
      <c r="AP287" s="27"/>
      <c r="AQ287" s="27"/>
      <c r="AR287" s="27"/>
      <c r="AS287" s="27"/>
      <c r="AT287" s="27"/>
      <c r="AU287" s="27"/>
      <c r="AV287" s="27"/>
      <c r="AW287" s="27"/>
      <c r="AX287" s="27"/>
      <c r="AY287" s="27"/>
      <c r="AZ287" s="27"/>
      <c r="BA287" s="27"/>
      <c r="BB287" s="27"/>
      <c r="BC287" s="27"/>
      <c r="BD287" s="27"/>
      <c r="BE287" s="27"/>
      <c r="BF287" s="27"/>
      <c r="BG287" s="27"/>
      <c r="BH287" s="27"/>
      <c r="BI287" s="27"/>
      <c r="BJ287" s="27"/>
      <c r="BK287" s="27"/>
      <c r="BL287" s="27"/>
      <c r="BM287" s="27"/>
      <c r="BN287" s="27"/>
      <c r="BO287" s="27"/>
      <c r="BP287" s="27"/>
      <c r="BQ287" s="27"/>
      <c r="BR287" s="27"/>
      <c r="BS287" s="27"/>
      <c r="BT287" s="27"/>
      <c r="BU287" s="27"/>
      <c r="BV287" s="27"/>
      <c r="BW287" s="27"/>
      <c r="BX287" s="27"/>
      <c r="BY287" s="27"/>
      <c r="BZ287" s="27"/>
      <c r="CA287" s="27"/>
      <c r="CB287" s="27"/>
      <c r="CC287" s="27"/>
      <c r="CD287" s="27"/>
      <c r="CE287" s="27"/>
      <c r="CF287" s="27"/>
      <c r="CG287" s="27"/>
      <c r="CH287" s="27"/>
      <c r="CI287" s="27"/>
      <c r="CJ287" s="27"/>
      <c r="CK287" s="27"/>
      <c r="CL287" s="27"/>
      <c r="CM287" s="27"/>
      <c r="CN287" s="27"/>
      <c r="CO287" s="27"/>
      <c r="CP287" s="27"/>
      <c r="CQ287" s="27"/>
      <c r="CR287" s="27"/>
      <c r="CS287" s="27"/>
      <c r="CT287" s="27"/>
    </row>
    <row r="288" spans="1:98" s="32" customFormat="1">
      <c r="A288" s="27"/>
      <c r="B288" s="33" t="s">
        <v>455</v>
      </c>
      <c r="C288" s="30"/>
      <c r="D288" s="30"/>
      <c r="E288" s="30"/>
      <c r="F288" s="30"/>
      <c r="G288" s="30"/>
      <c r="H288" s="36"/>
      <c r="I288" s="30"/>
      <c r="J288" s="30"/>
      <c r="K288" s="30"/>
      <c r="L288" s="30"/>
      <c r="M288" s="30"/>
      <c r="N288" s="30"/>
      <c r="O288" s="27"/>
      <c r="P288" s="27"/>
      <c r="Q288" s="27"/>
      <c r="R288" s="27"/>
      <c r="S288" s="27"/>
      <c r="T288" s="27"/>
      <c r="U288" s="27"/>
      <c r="V288" s="27"/>
      <c r="W288" s="27"/>
      <c r="X288" s="27"/>
      <c r="Y288" s="27"/>
      <c r="Z288" s="27"/>
      <c r="AA288" s="27"/>
      <c r="AB288" s="27"/>
      <c r="AC288" s="27"/>
      <c r="AD288" s="27"/>
      <c r="AE288" s="27"/>
      <c r="AF288" s="27"/>
      <c r="AG288" s="27"/>
      <c r="AH288" s="27"/>
      <c r="AI288" s="27"/>
      <c r="AJ288" s="27"/>
      <c r="AK288" s="27"/>
      <c r="AL288" s="27"/>
      <c r="AM288" s="27"/>
      <c r="AN288" s="27"/>
      <c r="AO288" s="27"/>
      <c r="AP288" s="27"/>
      <c r="AQ288" s="27"/>
      <c r="AR288" s="27"/>
      <c r="AS288" s="27"/>
      <c r="AT288" s="27"/>
      <c r="AU288" s="27"/>
      <c r="AV288" s="27"/>
      <c r="AW288" s="27"/>
      <c r="AX288" s="27"/>
      <c r="AY288" s="27"/>
      <c r="AZ288" s="27"/>
      <c r="BA288" s="27"/>
      <c r="BB288" s="27"/>
      <c r="BC288" s="27"/>
      <c r="BD288" s="27"/>
      <c r="BE288" s="27"/>
      <c r="BF288" s="27"/>
      <c r="BG288" s="27"/>
      <c r="BH288" s="27"/>
      <c r="BI288" s="27"/>
      <c r="BJ288" s="27"/>
      <c r="BK288" s="27"/>
      <c r="BL288" s="27"/>
      <c r="BM288" s="27"/>
      <c r="BN288" s="27"/>
      <c r="BO288" s="27"/>
      <c r="BP288" s="27"/>
      <c r="BQ288" s="27"/>
      <c r="BR288" s="27"/>
      <c r="BS288" s="27"/>
      <c r="BT288" s="27"/>
      <c r="BU288" s="27"/>
      <c r="BV288" s="27"/>
      <c r="BW288" s="27"/>
      <c r="BX288" s="27"/>
      <c r="BY288" s="27"/>
      <c r="BZ288" s="27"/>
      <c r="CA288" s="27"/>
      <c r="CB288" s="27"/>
      <c r="CC288" s="27"/>
      <c r="CD288" s="27"/>
      <c r="CE288" s="27"/>
      <c r="CF288" s="27"/>
      <c r="CG288" s="27"/>
      <c r="CH288" s="27"/>
      <c r="CI288" s="27"/>
      <c r="CJ288" s="27"/>
      <c r="CK288" s="27"/>
      <c r="CL288" s="27"/>
      <c r="CM288" s="27"/>
      <c r="CN288" s="27"/>
      <c r="CO288" s="27"/>
      <c r="CP288" s="27"/>
      <c r="CQ288" s="27"/>
      <c r="CR288" s="27"/>
      <c r="CS288" s="27"/>
      <c r="CT288" s="27"/>
    </row>
    <row r="289" spans="1:98" s="32" customFormat="1" ht="12.75" customHeight="1">
      <c r="A289" s="27"/>
      <c r="B289" s="33" t="s">
        <v>1041</v>
      </c>
      <c r="C289" s="30"/>
      <c r="D289" s="30"/>
      <c r="E289" s="30"/>
      <c r="F289" s="30"/>
      <c r="G289" s="30"/>
      <c r="H289" s="36"/>
      <c r="I289" s="30"/>
      <c r="J289" s="30"/>
      <c r="K289" s="30"/>
      <c r="L289" s="30"/>
      <c r="M289" s="30"/>
      <c r="N289" s="30"/>
      <c r="O289" s="27"/>
      <c r="P289" s="27"/>
      <c r="Q289" s="27"/>
      <c r="R289" s="27"/>
      <c r="S289" s="27"/>
      <c r="T289" s="27"/>
      <c r="U289" s="27"/>
      <c r="V289" s="27"/>
      <c r="W289" s="27"/>
      <c r="X289" s="27"/>
      <c r="Y289" s="27"/>
      <c r="Z289" s="27"/>
      <c r="AA289" s="27"/>
      <c r="AB289" s="27"/>
      <c r="AC289" s="27"/>
      <c r="AD289" s="27"/>
      <c r="AE289" s="27"/>
      <c r="AF289" s="27"/>
      <c r="AG289" s="27"/>
      <c r="AH289" s="27"/>
      <c r="AI289" s="27"/>
      <c r="AJ289" s="27"/>
      <c r="AK289" s="27"/>
      <c r="AL289" s="27"/>
      <c r="AM289" s="27"/>
      <c r="AN289" s="27"/>
      <c r="AO289" s="27"/>
      <c r="AP289" s="27"/>
      <c r="AQ289" s="27"/>
      <c r="AR289" s="27"/>
      <c r="AS289" s="27"/>
      <c r="AT289" s="27"/>
      <c r="AU289" s="27"/>
      <c r="AV289" s="27"/>
      <c r="AW289" s="27"/>
      <c r="AX289" s="27"/>
      <c r="AY289" s="27"/>
      <c r="AZ289" s="27"/>
      <c r="BA289" s="27"/>
      <c r="BB289" s="27"/>
      <c r="BC289" s="27"/>
      <c r="BD289" s="27"/>
      <c r="BE289" s="27"/>
      <c r="BF289" s="27"/>
      <c r="BG289" s="27"/>
      <c r="BH289" s="27"/>
      <c r="BI289" s="27"/>
      <c r="BJ289" s="27"/>
      <c r="BK289" s="27"/>
      <c r="BL289" s="27"/>
      <c r="BM289" s="27"/>
      <c r="BN289" s="27"/>
      <c r="BO289" s="27"/>
      <c r="BP289" s="27"/>
      <c r="BQ289" s="27"/>
      <c r="BR289" s="27"/>
      <c r="BS289" s="27"/>
      <c r="BT289" s="27"/>
      <c r="BU289" s="27"/>
      <c r="BV289" s="27"/>
      <c r="BW289" s="27"/>
      <c r="BX289" s="27"/>
      <c r="BY289" s="27"/>
      <c r="BZ289" s="27"/>
      <c r="CA289" s="27"/>
      <c r="CB289" s="27"/>
      <c r="CC289" s="27"/>
      <c r="CD289" s="27"/>
      <c r="CE289" s="27"/>
      <c r="CF289" s="27"/>
      <c r="CG289" s="27"/>
      <c r="CH289" s="27"/>
      <c r="CI289" s="27"/>
      <c r="CJ289" s="27"/>
      <c r="CK289" s="27"/>
      <c r="CL289" s="27"/>
      <c r="CM289" s="27"/>
      <c r="CN289" s="27"/>
      <c r="CO289" s="27"/>
      <c r="CP289" s="27"/>
      <c r="CQ289" s="27"/>
      <c r="CR289" s="27"/>
      <c r="CS289" s="27"/>
      <c r="CT289" s="27"/>
    </row>
    <row r="290" spans="1:98" s="32" customFormat="1">
      <c r="A290" s="27"/>
      <c r="B290" s="33" t="s">
        <v>458</v>
      </c>
      <c r="C290" s="30"/>
      <c r="D290" s="30"/>
      <c r="E290" s="30"/>
      <c r="F290" s="30"/>
      <c r="G290" s="30"/>
      <c r="H290" s="36"/>
      <c r="I290" s="30"/>
      <c r="J290" s="30"/>
      <c r="K290" s="30"/>
      <c r="L290" s="30"/>
      <c r="M290" s="30"/>
      <c r="N290" s="30"/>
      <c r="O290" s="27"/>
      <c r="P290" s="27"/>
      <c r="Q290" s="27"/>
      <c r="R290" s="27"/>
      <c r="S290" s="27"/>
      <c r="T290" s="27"/>
      <c r="U290" s="27"/>
      <c r="V290" s="27"/>
      <c r="W290" s="27"/>
      <c r="X290" s="27"/>
      <c r="Y290" s="27"/>
      <c r="Z290" s="27"/>
      <c r="AA290" s="27"/>
      <c r="AB290" s="27"/>
      <c r="AC290" s="27"/>
      <c r="AD290" s="27"/>
      <c r="AE290" s="27"/>
      <c r="AF290" s="27"/>
      <c r="AG290" s="27"/>
      <c r="AH290" s="27"/>
      <c r="AI290" s="27"/>
      <c r="AJ290" s="27"/>
      <c r="AK290" s="27"/>
      <c r="AL290" s="27"/>
      <c r="AM290" s="27"/>
      <c r="AN290" s="27"/>
      <c r="AO290" s="27"/>
      <c r="AP290" s="27"/>
      <c r="AQ290" s="27"/>
      <c r="AR290" s="27"/>
      <c r="AS290" s="27"/>
      <c r="AT290" s="27"/>
      <c r="AU290" s="27"/>
      <c r="AV290" s="27"/>
      <c r="AW290" s="27"/>
      <c r="AX290" s="27"/>
      <c r="AY290" s="27"/>
      <c r="AZ290" s="27"/>
      <c r="BA290" s="27"/>
      <c r="BB290" s="27"/>
      <c r="BC290" s="27"/>
      <c r="BD290" s="27"/>
      <c r="BE290" s="27"/>
      <c r="BF290" s="27"/>
      <c r="BG290" s="27"/>
      <c r="BH290" s="27"/>
      <c r="BI290" s="27"/>
      <c r="BJ290" s="27"/>
      <c r="BK290" s="27"/>
      <c r="BL290" s="27"/>
      <c r="BM290" s="27"/>
      <c r="BN290" s="27"/>
      <c r="BO290" s="27"/>
      <c r="BP290" s="27"/>
      <c r="BQ290" s="27"/>
      <c r="BR290" s="27"/>
      <c r="BS290" s="27"/>
      <c r="BT290" s="27"/>
      <c r="BU290" s="27"/>
      <c r="BV290" s="27"/>
      <c r="BW290" s="27"/>
      <c r="BX290" s="27"/>
      <c r="BY290" s="27"/>
      <c r="BZ290" s="27"/>
      <c r="CA290" s="27"/>
      <c r="CB290" s="27"/>
      <c r="CC290" s="27"/>
      <c r="CD290" s="27"/>
      <c r="CE290" s="27"/>
      <c r="CF290" s="27"/>
      <c r="CG290" s="27"/>
      <c r="CH290" s="27"/>
      <c r="CI290" s="27"/>
      <c r="CJ290" s="27"/>
      <c r="CK290" s="27"/>
      <c r="CL290" s="27"/>
      <c r="CM290" s="27"/>
      <c r="CN290" s="27"/>
      <c r="CO290" s="27"/>
      <c r="CP290" s="27"/>
      <c r="CQ290" s="27"/>
      <c r="CR290" s="27"/>
      <c r="CS290" s="27"/>
      <c r="CT290" s="27"/>
    </row>
    <row r="291" spans="1:98" s="32" customFormat="1">
      <c r="A291" s="27"/>
      <c r="B291" s="33" t="s">
        <v>460</v>
      </c>
      <c r="C291" s="30"/>
      <c r="D291" s="30"/>
      <c r="E291" s="30"/>
      <c r="F291" s="30"/>
      <c r="G291" s="30"/>
      <c r="H291" s="36"/>
      <c r="I291" s="30"/>
      <c r="J291" s="30"/>
      <c r="K291" s="30"/>
      <c r="L291" s="30"/>
      <c r="M291" s="30"/>
      <c r="N291" s="30"/>
      <c r="O291" s="27"/>
      <c r="P291" s="27"/>
      <c r="Q291" s="27"/>
      <c r="R291" s="27"/>
      <c r="S291" s="27"/>
      <c r="T291" s="27"/>
      <c r="U291" s="27"/>
      <c r="V291" s="27"/>
      <c r="W291" s="27"/>
      <c r="X291" s="27"/>
      <c r="Y291" s="27"/>
      <c r="Z291" s="27"/>
      <c r="AA291" s="27"/>
      <c r="AB291" s="27"/>
      <c r="AC291" s="27"/>
      <c r="AD291" s="27"/>
      <c r="AE291" s="27"/>
      <c r="AF291" s="27"/>
      <c r="AG291" s="27"/>
      <c r="AH291" s="27"/>
      <c r="AI291" s="27"/>
      <c r="AJ291" s="27"/>
      <c r="AK291" s="27"/>
      <c r="AL291" s="27"/>
      <c r="AM291" s="27"/>
      <c r="AN291" s="27"/>
      <c r="AO291" s="27"/>
      <c r="AP291" s="27"/>
      <c r="AQ291" s="27"/>
      <c r="AR291" s="27"/>
      <c r="AS291" s="27"/>
      <c r="AT291" s="27"/>
      <c r="AU291" s="27"/>
      <c r="AV291" s="27"/>
      <c r="AW291" s="27"/>
      <c r="AX291" s="27"/>
      <c r="AY291" s="27"/>
      <c r="AZ291" s="27"/>
      <c r="BA291" s="27"/>
      <c r="BB291" s="27"/>
      <c r="BC291" s="27"/>
      <c r="BD291" s="27"/>
      <c r="BE291" s="27"/>
      <c r="BF291" s="27"/>
      <c r="BG291" s="27"/>
      <c r="BH291" s="27"/>
      <c r="BI291" s="27"/>
      <c r="BJ291" s="27"/>
      <c r="BK291" s="27"/>
      <c r="BL291" s="27"/>
      <c r="BM291" s="27"/>
      <c r="BN291" s="27"/>
      <c r="BO291" s="27"/>
      <c r="BP291" s="27"/>
      <c r="BQ291" s="27"/>
      <c r="BR291" s="27"/>
      <c r="BS291" s="27"/>
      <c r="BT291" s="27"/>
      <c r="BU291" s="27"/>
      <c r="BV291" s="27"/>
      <c r="BW291" s="27"/>
      <c r="BX291" s="27"/>
      <c r="BY291" s="27"/>
      <c r="BZ291" s="27"/>
      <c r="CA291" s="27"/>
      <c r="CB291" s="27"/>
      <c r="CC291" s="27"/>
      <c r="CD291" s="27"/>
      <c r="CE291" s="27"/>
      <c r="CF291" s="27"/>
      <c r="CG291" s="27"/>
      <c r="CH291" s="27"/>
      <c r="CI291" s="27"/>
      <c r="CJ291" s="27"/>
      <c r="CK291" s="27"/>
      <c r="CL291" s="27"/>
      <c r="CM291" s="27"/>
      <c r="CN291" s="27"/>
      <c r="CO291" s="27"/>
      <c r="CP291" s="27"/>
      <c r="CQ291" s="27"/>
      <c r="CR291" s="27"/>
      <c r="CS291" s="27"/>
      <c r="CT291" s="27"/>
    </row>
    <row r="292" spans="1:98" s="32" customFormat="1">
      <c r="A292" s="27"/>
      <c r="B292" s="33" t="s">
        <v>161</v>
      </c>
      <c r="C292" s="30"/>
      <c r="D292" s="30"/>
      <c r="E292" s="30"/>
      <c r="F292" s="30"/>
      <c r="G292" s="30"/>
      <c r="H292" s="36"/>
      <c r="I292" s="30"/>
      <c r="J292" s="30"/>
      <c r="K292" s="30"/>
      <c r="L292" s="30"/>
      <c r="M292" s="30"/>
      <c r="N292" s="30"/>
      <c r="O292" s="27"/>
      <c r="P292" s="27"/>
      <c r="Q292" s="27"/>
      <c r="R292" s="27"/>
      <c r="S292" s="27"/>
      <c r="T292" s="27"/>
      <c r="U292" s="27"/>
      <c r="V292" s="27"/>
      <c r="W292" s="27"/>
      <c r="X292" s="27"/>
      <c r="Y292" s="27"/>
      <c r="Z292" s="27"/>
      <c r="AA292" s="27"/>
      <c r="AB292" s="27"/>
      <c r="AC292" s="27"/>
      <c r="AD292" s="27"/>
      <c r="AE292" s="27"/>
      <c r="AF292" s="27"/>
      <c r="AG292" s="27"/>
      <c r="AH292" s="27"/>
      <c r="AI292" s="27"/>
      <c r="AJ292" s="27"/>
      <c r="AK292" s="27"/>
      <c r="AL292" s="27"/>
      <c r="AM292" s="27"/>
      <c r="AN292" s="27"/>
      <c r="AO292" s="27"/>
      <c r="AP292" s="27"/>
      <c r="AQ292" s="27"/>
      <c r="AR292" s="27"/>
      <c r="AS292" s="27"/>
      <c r="AT292" s="27"/>
      <c r="AU292" s="27"/>
      <c r="AV292" s="27"/>
      <c r="AW292" s="27"/>
      <c r="AX292" s="27"/>
      <c r="AY292" s="27"/>
      <c r="AZ292" s="27"/>
      <c r="BA292" s="27"/>
      <c r="BB292" s="27"/>
      <c r="BC292" s="27"/>
      <c r="BD292" s="27"/>
      <c r="BE292" s="27"/>
      <c r="BF292" s="27"/>
      <c r="BG292" s="27"/>
      <c r="BH292" s="27"/>
      <c r="BI292" s="27"/>
      <c r="BJ292" s="27"/>
      <c r="BK292" s="27"/>
      <c r="BL292" s="27"/>
      <c r="BM292" s="27"/>
      <c r="BN292" s="27"/>
      <c r="BO292" s="27"/>
      <c r="BP292" s="27"/>
      <c r="BQ292" s="27"/>
      <c r="BR292" s="27"/>
      <c r="BS292" s="27"/>
      <c r="BT292" s="27"/>
      <c r="BU292" s="27"/>
      <c r="BV292" s="27"/>
      <c r="BW292" s="27"/>
      <c r="BX292" s="27"/>
      <c r="BY292" s="27"/>
      <c r="BZ292" s="27"/>
      <c r="CA292" s="27"/>
      <c r="CB292" s="27"/>
      <c r="CC292" s="27"/>
      <c r="CD292" s="27"/>
      <c r="CE292" s="27"/>
      <c r="CF292" s="27"/>
      <c r="CG292" s="27"/>
      <c r="CH292" s="27"/>
      <c r="CI292" s="27"/>
      <c r="CJ292" s="27"/>
      <c r="CK292" s="27"/>
      <c r="CL292" s="27"/>
      <c r="CM292" s="27"/>
      <c r="CN292" s="27"/>
      <c r="CO292" s="27"/>
      <c r="CP292" s="27"/>
      <c r="CQ292" s="27"/>
      <c r="CR292" s="27"/>
      <c r="CS292" s="27"/>
      <c r="CT292" s="27"/>
    </row>
    <row r="293" spans="1:98" s="32" customFormat="1">
      <c r="A293" s="27"/>
      <c r="B293" s="33" t="s">
        <v>1042</v>
      </c>
      <c r="C293" s="30"/>
      <c r="D293" s="30"/>
      <c r="E293" s="30"/>
      <c r="F293" s="30"/>
      <c r="G293" s="30"/>
      <c r="H293" s="36"/>
      <c r="I293" s="30"/>
      <c r="J293" s="30"/>
      <c r="K293" s="30"/>
      <c r="L293" s="30"/>
      <c r="M293" s="30"/>
      <c r="N293" s="30"/>
      <c r="O293" s="27"/>
      <c r="P293" s="27"/>
      <c r="Q293" s="27"/>
      <c r="R293" s="27"/>
      <c r="S293" s="27"/>
      <c r="T293" s="27"/>
      <c r="U293" s="27"/>
      <c r="V293" s="27"/>
      <c r="W293" s="27"/>
      <c r="X293" s="27"/>
      <c r="Y293" s="27"/>
      <c r="Z293" s="27"/>
      <c r="AA293" s="27"/>
      <c r="AB293" s="27"/>
      <c r="AC293" s="27"/>
      <c r="AD293" s="27"/>
      <c r="AE293" s="27"/>
      <c r="AF293" s="27"/>
      <c r="AG293" s="27"/>
      <c r="AH293" s="27"/>
      <c r="AI293" s="27"/>
      <c r="AJ293" s="27"/>
      <c r="AK293" s="27"/>
      <c r="AL293" s="27"/>
      <c r="AM293" s="27"/>
      <c r="AN293" s="27"/>
      <c r="AO293" s="27"/>
      <c r="AP293" s="27"/>
      <c r="AQ293" s="27"/>
      <c r="AR293" s="27"/>
      <c r="AS293" s="27"/>
      <c r="AT293" s="27"/>
      <c r="AU293" s="27"/>
      <c r="AV293" s="27"/>
      <c r="AW293" s="27"/>
      <c r="AX293" s="27"/>
      <c r="AY293" s="27"/>
      <c r="AZ293" s="27"/>
      <c r="BA293" s="27"/>
      <c r="BB293" s="27"/>
      <c r="BC293" s="27"/>
      <c r="BD293" s="27"/>
      <c r="BE293" s="27"/>
      <c r="BF293" s="27"/>
      <c r="BG293" s="27"/>
      <c r="BH293" s="27"/>
      <c r="BI293" s="27"/>
      <c r="BJ293" s="27"/>
      <c r="BK293" s="27"/>
      <c r="BL293" s="27"/>
      <c r="BM293" s="27"/>
      <c r="BN293" s="27"/>
      <c r="BO293" s="27"/>
      <c r="BP293" s="27"/>
      <c r="BQ293" s="27"/>
      <c r="BR293" s="27"/>
      <c r="BS293" s="27"/>
      <c r="BT293" s="27"/>
      <c r="BU293" s="27"/>
      <c r="BV293" s="27"/>
      <c r="BW293" s="27"/>
      <c r="BX293" s="27"/>
      <c r="BY293" s="27"/>
      <c r="BZ293" s="27"/>
      <c r="CA293" s="27"/>
      <c r="CB293" s="27"/>
      <c r="CC293" s="27"/>
      <c r="CD293" s="27"/>
      <c r="CE293" s="27"/>
      <c r="CF293" s="27"/>
      <c r="CG293" s="27"/>
      <c r="CH293" s="27"/>
      <c r="CI293" s="27"/>
      <c r="CJ293" s="27"/>
      <c r="CK293" s="27"/>
      <c r="CL293" s="27"/>
      <c r="CM293" s="27"/>
      <c r="CN293" s="27"/>
      <c r="CO293" s="27"/>
      <c r="CP293" s="27"/>
      <c r="CQ293" s="27"/>
      <c r="CR293" s="27"/>
      <c r="CS293" s="27"/>
      <c r="CT293" s="27"/>
    </row>
    <row r="294" spans="1:98" s="32" customFormat="1">
      <c r="A294" s="27"/>
      <c r="B294" s="33" t="s">
        <v>1043</v>
      </c>
      <c r="C294" s="30"/>
      <c r="D294" s="30"/>
      <c r="E294" s="30"/>
      <c r="F294" s="30"/>
      <c r="G294" s="30"/>
      <c r="H294" s="36"/>
      <c r="I294" s="30"/>
      <c r="J294" s="30"/>
      <c r="K294" s="30"/>
      <c r="L294" s="30"/>
      <c r="M294" s="30"/>
      <c r="N294" s="30"/>
      <c r="O294" s="27"/>
      <c r="P294" s="27"/>
      <c r="Q294" s="27"/>
      <c r="R294" s="27"/>
      <c r="S294" s="27"/>
      <c r="T294" s="27"/>
      <c r="U294" s="27"/>
      <c r="V294" s="27"/>
      <c r="W294" s="27"/>
      <c r="X294" s="27"/>
      <c r="Y294" s="27"/>
      <c r="Z294" s="27"/>
      <c r="AA294" s="27"/>
      <c r="AB294" s="27"/>
      <c r="AC294" s="27"/>
      <c r="AD294" s="27"/>
      <c r="AE294" s="27"/>
      <c r="AF294" s="27"/>
      <c r="AG294" s="27"/>
      <c r="AH294" s="27"/>
      <c r="AI294" s="27"/>
      <c r="AJ294" s="27"/>
      <c r="AK294" s="27"/>
      <c r="AL294" s="27"/>
      <c r="AM294" s="27"/>
      <c r="AN294" s="27"/>
      <c r="AO294" s="27"/>
      <c r="AP294" s="27"/>
      <c r="AQ294" s="27"/>
      <c r="AR294" s="27"/>
      <c r="AS294" s="27"/>
      <c r="AT294" s="27"/>
      <c r="AU294" s="27"/>
      <c r="AV294" s="27"/>
      <c r="AW294" s="27"/>
      <c r="AX294" s="27"/>
      <c r="AY294" s="27"/>
      <c r="AZ294" s="27"/>
      <c r="BA294" s="27"/>
      <c r="BB294" s="27"/>
      <c r="BC294" s="27"/>
      <c r="BD294" s="27"/>
      <c r="BE294" s="27"/>
      <c r="BF294" s="27"/>
      <c r="BG294" s="27"/>
      <c r="BH294" s="27"/>
      <c r="BI294" s="27"/>
      <c r="BJ294" s="27"/>
      <c r="BK294" s="27"/>
      <c r="BL294" s="27"/>
      <c r="BM294" s="27"/>
      <c r="BN294" s="27"/>
      <c r="BO294" s="27"/>
      <c r="BP294" s="27"/>
      <c r="BQ294" s="27"/>
      <c r="BR294" s="27"/>
      <c r="BS294" s="27"/>
      <c r="BT294" s="27"/>
      <c r="BU294" s="27"/>
      <c r="BV294" s="27"/>
      <c r="BW294" s="27"/>
      <c r="BX294" s="27"/>
      <c r="BY294" s="27"/>
      <c r="BZ294" s="27"/>
      <c r="CA294" s="27"/>
      <c r="CB294" s="27"/>
      <c r="CC294" s="27"/>
      <c r="CD294" s="27"/>
      <c r="CE294" s="27"/>
      <c r="CF294" s="27"/>
      <c r="CG294" s="27"/>
      <c r="CH294" s="27"/>
      <c r="CI294" s="27"/>
      <c r="CJ294" s="27"/>
      <c r="CK294" s="27"/>
      <c r="CL294" s="27"/>
      <c r="CM294" s="27"/>
      <c r="CN294" s="27"/>
      <c r="CO294" s="27"/>
      <c r="CP294" s="27"/>
      <c r="CQ294" s="27"/>
      <c r="CR294" s="27"/>
      <c r="CS294" s="27"/>
      <c r="CT294" s="27"/>
    </row>
    <row r="295" spans="1:98" s="32" customFormat="1" ht="12.75" customHeight="1">
      <c r="A295" s="27"/>
      <c r="B295" s="33" t="s">
        <v>1044</v>
      </c>
      <c r="C295" s="30"/>
      <c r="D295" s="30"/>
      <c r="E295" s="30"/>
      <c r="F295" s="30"/>
      <c r="G295" s="30"/>
      <c r="H295" s="36"/>
      <c r="I295" s="30"/>
      <c r="J295" s="30"/>
      <c r="K295" s="30"/>
      <c r="L295" s="30"/>
      <c r="M295" s="30"/>
      <c r="N295" s="30"/>
      <c r="O295" s="27"/>
      <c r="P295" s="27"/>
      <c r="Q295" s="27"/>
      <c r="R295" s="27"/>
      <c r="S295" s="27"/>
      <c r="T295" s="27"/>
      <c r="U295" s="27"/>
      <c r="V295" s="27"/>
      <c r="W295" s="27"/>
      <c r="X295" s="27"/>
      <c r="Y295" s="27"/>
      <c r="Z295" s="27"/>
      <c r="AA295" s="27"/>
      <c r="AB295" s="27"/>
      <c r="AC295" s="27"/>
      <c r="AD295" s="27"/>
      <c r="AE295" s="27"/>
      <c r="AF295" s="27"/>
      <c r="AG295" s="27"/>
      <c r="AH295" s="27"/>
      <c r="AI295" s="27"/>
      <c r="AJ295" s="27"/>
      <c r="AK295" s="27"/>
      <c r="AL295" s="27"/>
      <c r="AM295" s="27"/>
      <c r="AN295" s="27"/>
      <c r="AO295" s="27"/>
      <c r="AP295" s="27"/>
      <c r="AQ295" s="27"/>
      <c r="AR295" s="27"/>
      <c r="AS295" s="27"/>
      <c r="AT295" s="27"/>
      <c r="AU295" s="27"/>
      <c r="AV295" s="27"/>
      <c r="AW295" s="27"/>
      <c r="AX295" s="27"/>
      <c r="AY295" s="27"/>
      <c r="AZ295" s="27"/>
      <c r="BA295" s="27"/>
      <c r="BB295" s="27"/>
      <c r="BC295" s="27"/>
      <c r="BD295" s="27"/>
      <c r="BE295" s="27"/>
      <c r="BF295" s="27"/>
      <c r="BG295" s="27"/>
      <c r="BH295" s="27"/>
      <c r="BI295" s="27"/>
      <c r="BJ295" s="27"/>
      <c r="BK295" s="27"/>
      <c r="BL295" s="27"/>
      <c r="BM295" s="27"/>
      <c r="BN295" s="27"/>
      <c r="BO295" s="27"/>
      <c r="BP295" s="27"/>
      <c r="BQ295" s="27"/>
      <c r="BR295" s="27"/>
      <c r="BS295" s="27"/>
      <c r="BT295" s="27"/>
      <c r="BU295" s="27"/>
      <c r="BV295" s="27"/>
      <c r="BW295" s="27"/>
      <c r="BX295" s="27"/>
      <c r="BY295" s="27"/>
      <c r="BZ295" s="27"/>
      <c r="CA295" s="27"/>
      <c r="CB295" s="27"/>
      <c r="CC295" s="27"/>
      <c r="CD295" s="27"/>
      <c r="CE295" s="27"/>
      <c r="CF295" s="27"/>
      <c r="CG295" s="27"/>
      <c r="CH295" s="27"/>
      <c r="CI295" s="27"/>
      <c r="CJ295" s="27"/>
      <c r="CK295" s="27"/>
      <c r="CL295" s="27"/>
      <c r="CM295" s="27"/>
      <c r="CN295" s="27"/>
      <c r="CO295" s="27"/>
      <c r="CP295" s="27"/>
      <c r="CQ295" s="27"/>
      <c r="CR295" s="27"/>
      <c r="CS295" s="27"/>
      <c r="CT295" s="27"/>
    </row>
    <row r="296" spans="1:98" s="32" customFormat="1">
      <c r="A296" s="27"/>
      <c r="B296" s="33" t="s">
        <v>1045</v>
      </c>
      <c r="C296" s="30"/>
      <c r="D296" s="30"/>
      <c r="E296" s="30"/>
      <c r="F296" s="30"/>
      <c r="G296" s="30"/>
      <c r="H296" s="36"/>
      <c r="I296" s="30"/>
      <c r="J296" s="30"/>
      <c r="K296" s="30"/>
      <c r="L296" s="30"/>
      <c r="M296" s="30"/>
      <c r="N296" s="30"/>
      <c r="O296" s="27"/>
      <c r="P296" s="27"/>
      <c r="Q296" s="27"/>
      <c r="R296" s="27"/>
      <c r="S296" s="27"/>
      <c r="T296" s="27"/>
      <c r="U296" s="27"/>
      <c r="V296" s="27"/>
      <c r="W296" s="27"/>
      <c r="X296" s="27"/>
      <c r="Y296" s="27"/>
      <c r="Z296" s="27"/>
      <c r="AA296" s="27"/>
      <c r="AB296" s="27"/>
      <c r="AC296" s="27"/>
      <c r="AD296" s="27"/>
      <c r="AE296" s="27"/>
      <c r="AF296" s="27"/>
      <c r="AG296" s="27"/>
      <c r="AH296" s="27"/>
      <c r="AI296" s="27"/>
      <c r="AJ296" s="27"/>
      <c r="AK296" s="27"/>
      <c r="AL296" s="27"/>
      <c r="AM296" s="27"/>
      <c r="AN296" s="27"/>
      <c r="AO296" s="27"/>
      <c r="AP296" s="27"/>
      <c r="AQ296" s="27"/>
      <c r="AR296" s="27"/>
      <c r="AS296" s="27"/>
      <c r="AT296" s="27"/>
      <c r="AU296" s="27"/>
      <c r="AV296" s="27"/>
      <c r="AW296" s="27"/>
      <c r="AX296" s="27"/>
      <c r="AY296" s="27"/>
      <c r="AZ296" s="27"/>
      <c r="BA296" s="27"/>
      <c r="BB296" s="27"/>
      <c r="BC296" s="27"/>
      <c r="BD296" s="27"/>
      <c r="BE296" s="27"/>
      <c r="BF296" s="27"/>
      <c r="BG296" s="27"/>
      <c r="BH296" s="27"/>
      <c r="BI296" s="27"/>
      <c r="BJ296" s="27"/>
      <c r="BK296" s="27"/>
      <c r="BL296" s="27"/>
      <c r="BM296" s="27"/>
      <c r="BN296" s="27"/>
      <c r="BO296" s="27"/>
      <c r="BP296" s="27"/>
      <c r="BQ296" s="27"/>
      <c r="BR296" s="27"/>
      <c r="BS296" s="27"/>
      <c r="BT296" s="27"/>
      <c r="BU296" s="27"/>
      <c r="BV296" s="27"/>
      <c r="BW296" s="27"/>
      <c r="BX296" s="27"/>
      <c r="BY296" s="27"/>
      <c r="BZ296" s="27"/>
      <c r="CA296" s="27"/>
      <c r="CB296" s="27"/>
      <c r="CC296" s="27"/>
      <c r="CD296" s="27"/>
      <c r="CE296" s="27"/>
      <c r="CF296" s="27"/>
      <c r="CG296" s="27"/>
      <c r="CH296" s="27"/>
      <c r="CI296" s="27"/>
      <c r="CJ296" s="27"/>
      <c r="CK296" s="27"/>
      <c r="CL296" s="27"/>
      <c r="CM296" s="27"/>
      <c r="CN296" s="27"/>
      <c r="CO296" s="27"/>
      <c r="CP296" s="27"/>
      <c r="CQ296" s="27"/>
      <c r="CR296" s="27"/>
      <c r="CS296" s="27"/>
      <c r="CT296" s="27"/>
    </row>
    <row r="297" spans="1:98" s="32" customFormat="1" ht="12.75" customHeight="1">
      <c r="A297" s="27"/>
      <c r="B297" s="33" t="s">
        <v>1046</v>
      </c>
      <c r="C297" s="30"/>
      <c r="D297" s="30"/>
      <c r="E297" s="30"/>
      <c r="F297" s="30"/>
      <c r="G297" s="30"/>
      <c r="H297" s="36"/>
      <c r="I297" s="30"/>
      <c r="J297" s="30"/>
      <c r="K297" s="30"/>
      <c r="L297" s="30"/>
      <c r="M297" s="30"/>
      <c r="N297" s="30"/>
      <c r="O297" s="27"/>
      <c r="P297" s="27"/>
      <c r="Q297" s="27"/>
      <c r="R297" s="27"/>
      <c r="S297" s="27"/>
      <c r="T297" s="27"/>
      <c r="U297" s="27"/>
      <c r="V297" s="27"/>
      <c r="W297" s="27"/>
      <c r="X297" s="27"/>
      <c r="Y297" s="27"/>
      <c r="Z297" s="27"/>
      <c r="AA297" s="27"/>
      <c r="AB297" s="27"/>
      <c r="AC297" s="27"/>
      <c r="AD297" s="27"/>
      <c r="AE297" s="27"/>
      <c r="AF297" s="27"/>
      <c r="AG297" s="27"/>
      <c r="AH297" s="27"/>
      <c r="AI297" s="27"/>
      <c r="AJ297" s="27"/>
      <c r="AK297" s="27"/>
      <c r="AL297" s="27"/>
      <c r="AM297" s="27"/>
      <c r="AN297" s="27"/>
      <c r="AO297" s="27"/>
      <c r="AP297" s="27"/>
      <c r="AQ297" s="27"/>
      <c r="AR297" s="27"/>
      <c r="AS297" s="27"/>
      <c r="AT297" s="27"/>
      <c r="AU297" s="27"/>
      <c r="AV297" s="27"/>
      <c r="AW297" s="27"/>
      <c r="AX297" s="27"/>
      <c r="AY297" s="27"/>
      <c r="AZ297" s="27"/>
      <c r="BA297" s="27"/>
      <c r="BB297" s="27"/>
      <c r="BC297" s="27"/>
      <c r="BD297" s="27"/>
      <c r="BE297" s="27"/>
      <c r="BF297" s="27"/>
      <c r="BG297" s="27"/>
      <c r="BH297" s="27"/>
      <c r="BI297" s="27"/>
      <c r="BJ297" s="27"/>
      <c r="BK297" s="27"/>
      <c r="BL297" s="27"/>
      <c r="BM297" s="27"/>
      <c r="BN297" s="27"/>
      <c r="BO297" s="27"/>
      <c r="BP297" s="27"/>
      <c r="BQ297" s="27"/>
      <c r="BR297" s="27"/>
      <c r="BS297" s="27"/>
      <c r="BT297" s="27"/>
      <c r="BU297" s="27"/>
      <c r="BV297" s="27"/>
      <c r="BW297" s="27"/>
      <c r="BX297" s="27"/>
      <c r="BY297" s="27"/>
      <c r="BZ297" s="27"/>
      <c r="CA297" s="27"/>
      <c r="CB297" s="27"/>
      <c r="CC297" s="27"/>
      <c r="CD297" s="27"/>
      <c r="CE297" s="27"/>
      <c r="CF297" s="27"/>
      <c r="CG297" s="27"/>
      <c r="CH297" s="27"/>
      <c r="CI297" s="27"/>
      <c r="CJ297" s="27"/>
      <c r="CK297" s="27"/>
      <c r="CL297" s="27"/>
      <c r="CM297" s="27"/>
      <c r="CN297" s="27"/>
      <c r="CO297" s="27"/>
      <c r="CP297" s="27"/>
      <c r="CQ297" s="27"/>
      <c r="CR297" s="27"/>
      <c r="CS297" s="27"/>
      <c r="CT297" s="27"/>
    </row>
    <row r="298" spans="1:98" s="32" customFormat="1">
      <c r="A298" s="27"/>
      <c r="B298" s="33" t="s">
        <v>1047</v>
      </c>
      <c r="C298" s="30"/>
      <c r="D298" s="30"/>
      <c r="E298" s="30"/>
      <c r="F298" s="30"/>
      <c r="G298" s="30"/>
      <c r="H298" s="36"/>
      <c r="I298" s="30"/>
      <c r="J298" s="30"/>
      <c r="K298" s="30"/>
      <c r="L298" s="30"/>
      <c r="M298" s="30"/>
      <c r="N298" s="30"/>
      <c r="O298" s="27"/>
      <c r="P298" s="27"/>
      <c r="Q298" s="27"/>
      <c r="R298" s="27"/>
      <c r="S298" s="27"/>
      <c r="T298" s="27"/>
      <c r="U298" s="27"/>
      <c r="V298" s="27"/>
      <c r="W298" s="27"/>
      <c r="X298" s="27"/>
      <c r="Y298" s="27"/>
      <c r="Z298" s="27"/>
      <c r="AA298" s="27"/>
      <c r="AB298" s="27"/>
      <c r="AC298" s="27"/>
      <c r="AD298" s="27"/>
      <c r="AE298" s="27"/>
      <c r="AF298" s="27"/>
      <c r="AG298" s="27"/>
      <c r="AH298" s="27"/>
      <c r="AI298" s="27"/>
      <c r="AJ298" s="27"/>
      <c r="AK298" s="27"/>
      <c r="AL298" s="27"/>
      <c r="AM298" s="27"/>
      <c r="AN298" s="27"/>
      <c r="AO298" s="27"/>
      <c r="AP298" s="27"/>
      <c r="AQ298" s="27"/>
      <c r="AR298" s="27"/>
      <c r="AS298" s="27"/>
      <c r="AT298" s="27"/>
      <c r="AU298" s="27"/>
      <c r="AV298" s="27"/>
      <c r="AW298" s="27"/>
      <c r="AX298" s="27"/>
      <c r="AY298" s="27"/>
      <c r="AZ298" s="27"/>
      <c r="BA298" s="27"/>
      <c r="BB298" s="27"/>
      <c r="BC298" s="27"/>
      <c r="BD298" s="27"/>
      <c r="BE298" s="27"/>
      <c r="BF298" s="27"/>
      <c r="BG298" s="27"/>
      <c r="BH298" s="27"/>
      <c r="BI298" s="27"/>
      <c r="BJ298" s="27"/>
      <c r="BK298" s="27"/>
      <c r="BL298" s="27"/>
      <c r="BM298" s="27"/>
      <c r="BN298" s="27"/>
      <c r="BO298" s="27"/>
      <c r="BP298" s="27"/>
      <c r="BQ298" s="27"/>
      <c r="BR298" s="27"/>
      <c r="BS298" s="27"/>
      <c r="BT298" s="27"/>
      <c r="BU298" s="27"/>
      <c r="BV298" s="27"/>
      <c r="BW298" s="27"/>
      <c r="BX298" s="27"/>
      <c r="BY298" s="27"/>
      <c r="BZ298" s="27"/>
      <c r="CA298" s="27"/>
      <c r="CB298" s="27"/>
      <c r="CC298" s="27"/>
      <c r="CD298" s="27"/>
      <c r="CE298" s="27"/>
      <c r="CF298" s="27"/>
      <c r="CG298" s="27"/>
      <c r="CH298" s="27"/>
      <c r="CI298" s="27"/>
      <c r="CJ298" s="27"/>
      <c r="CK298" s="27"/>
      <c r="CL298" s="27"/>
      <c r="CM298" s="27"/>
      <c r="CN298" s="27"/>
      <c r="CO298" s="27"/>
      <c r="CP298" s="27"/>
      <c r="CQ298" s="27"/>
      <c r="CR298" s="27"/>
      <c r="CS298" s="27"/>
      <c r="CT298" s="27"/>
    </row>
    <row r="299" spans="1:98" s="32" customFormat="1">
      <c r="A299" s="27"/>
      <c r="B299" s="33" t="s">
        <v>1048</v>
      </c>
      <c r="C299" s="30"/>
      <c r="D299" s="30"/>
      <c r="E299" s="30"/>
      <c r="F299" s="30"/>
      <c r="G299" s="30"/>
      <c r="H299" s="36"/>
      <c r="I299" s="30"/>
      <c r="J299" s="30"/>
      <c r="K299" s="30"/>
      <c r="L299" s="30"/>
      <c r="M299" s="30"/>
      <c r="N299" s="30"/>
      <c r="O299" s="27"/>
      <c r="P299" s="27"/>
      <c r="Q299" s="27"/>
      <c r="R299" s="27"/>
      <c r="S299" s="27"/>
      <c r="T299" s="27"/>
      <c r="U299" s="27"/>
      <c r="V299" s="27"/>
      <c r="W299" s="27"/>
      <c r="X299" s="27"/>
      <c r="Y299" s="27"/>
      <c r="Z299" s="27"/>
      <c r="AA299" s="27"/>
      <c r="AB299" s="27"/>
      <c r="AC299" s="27"/>
      <c r="AD299" s="27"/>
      <c r="AE299" s="27"/>
      <c r="AF299" s="27"/>
      <c r="AG299" s="27"/>
      <c r="AH299" s="27"/>
      <c r="AI299" s="27"/>
      <c r="AJ299" s="27"/>
      <c r="AK299" s="27"/>
      <c r="AL299" s="27"/>
      <c r="AM299" s="27"/>
      <c r="AN299" s="27"/>
      <c r="AO299" s="27"/>
      <c r="AP299" s="27"/>
      <c r="AQ299" s="27"/>
      <c r="AR299" s="27"/>
      <c r="AS299" s="27"/>
      <c r="AT299" s="27"/>
      <c r="AU299" s="27"/>
      <c r="AV299" s="27"/>
      <c r="AW299" s="27"/>
      <c r="AX299" s="27"/>
      <c r="AY299" s="27"/>
      <c r="AZ299" s="27"/>
      <c r="BA299" s="27"/>
      <c r="BB299" s="27"/>
      <c r="BC299" s="27"/>
      <c r="BD299" s="27"/>
      <c r="BE299" s="27"/>
      <c r="BF299" s="27"/>
      <c r="BG299" s="27"/>
      <c r="BH299" s="27"/>
      <c r="BI299" s="27"/>
      <c r="BJ299" s="27"/>
      <c r="BK299" s="27"/>
      <c r="BL299" s="27"/>
      <c r="BM299" s="27"/>
      <c r="BN299" s="27"/>
      <c r="BO299" s="27"/>
      <c r="BP299" s="27"/>
      <c r="BQ299" s="27"/>
      <c r="BR299" s="27"/>
      <c r="BS299" s="27"/>
      <c r="BT299" s="27"/>
      <c r="BU299" s="27"/>
      <c r="BV299" s="27"/>
      <c r="BW299" s="27"/>
      <c r="BX299" s="27"/>
      <c r="BY299" s="27"/>
      <c r="BZ299" s="27"/>
      <c r="CA299" s="27"/>
      <c r="CB299" s="27"/>
      <c r="CC299" s="27"/>
      <c r="CD299" s="27"/>
      <c r="CE299" s="27"/>
      <c r="CF299" s="27"/>
      <c r="CG299" s="27"/>
      <c r="CH299" s="27"/>
      <c r="CI299" s="27"/>
      <c r="CJ299" s="27"/>
      <c r="CK299" s="27"/>
      <c r="CL299" s="27"/>
      <c r="CM299" s="27"/>
      <c r="CN299" s="27"/>
      <c r="CO299" s="27"/>
      <c r="CP299" s="27"/>
      <c r="CQ299" s="27"/>
      <c r="CR299" s="27"/>
      <c r="CS299" s="27"/>
      <c r="CT299" s="27"/>
    </row>
    <row r="300" spans="1:98" s="32" customFormat="1">
      <c r="A300" s="27"/>
      <c r="B300" s="33" t="s">
        <v>1049</v>
      </c>
      <c r="C300" s="30"/>
      <c r="D300" s="30"/>
      <c r="E300" s="30"/>
      <c r="F300" s="30"/>
      <c r="G300" s="30"/>
      <c r="H300" s="36"/>
      <c r="I300" s="30"/>
      <c r="J300" s="30"/>
      <c r="K300" s="30"/>
      <c r="L300" s="30"/>
      <c r="M300" s="30"/>
      <c r="N300" s="30"/>
      <c r="O300" s="27"/>
      <c r="P300" s="27"/>
      <c r="Q300" s="27"/>
      <c r="R300" s="27"/>
      <c r="S300" s="27"/>
      <c r="T300" s="27"/>
      <c r="U300" s="27"/>
      <c r="V300" s="27"/>
      <c r="W300" s="27"/>
      <c r="X300" s="27"/>
      <c r="Y300" s="27"/>
      <c r="Z300" s="27"/>
      <c r="AA300" s="27"/>
      <c r="AB300" s="27"/>
      <c r="AC300" s="27"/>
      <c r="AD300" s="27"/>
      <c r="AE300" s="27"/>
      <c r="AF300" s="27"/>
      <c r="AG300" s="27"/>
      <c r="AH300" s="27"/>
      <c r="AI300" s="27"/>
      <c r="AJ300" s="27"/>
      <c r="AK300" s="27"/>
      <c r="AL300" s="27"/>
      <c r="AM300" s="27"/>
      <c r="AN300" s="27"/>
      <c r="AO300" s="27"/>
      <c r="AP300" s="27"/>
      <c r="AQ300" s="27"/>
      <c r="AR300" s="27"/>
      <c r="AS300" s="27"/>
      <c r="AT300" s="27"/>
      <c r="AU300" s="27"/>
      <c r="AV300" s="27"/>
      <c r="AW300" s="27"/>
      <c r="AX300" s="27"/>
      <c r="AY300" s="27"/>
      <c r="AZ300" s="27"/>
      <c r="BA300" s="27"/>
      <c r="BB300" s="27"/>
      <c r="BC300" s="27"/>
      <c r="BD300" s="27"/>
      <c r="BE300" s="27"/>
      <c r="BF300" s="27"/>
      <c r="BG300" s="27"/>
      <c r="BH300" s="27"/>
      <c r="BI300" s="27"/>
      <c r="BJ300" s="27"/>
      <c r="BK300" s="27"/>
      <c r="BL300" s="27"/>
      <c r="BM300" s="27"/>
      <c r="BN300" s="27"/>
      <c r="BO300" s="27"/>
      <c r="BP300" s="27"/>
      <c r="BQ300" s="27"/>
      <c r="BR300" s="27"/>
      <c r="BS300" s="27"/>
      <c r="BT300" s="27"/>
      <c r="BU300" s="27"/>
      <c r="BV300" s="27"/>
      <c r="BW300" s="27"/>
      <c r="BX300" s="27"/>
      <c r="BY300" s="27"/>
      <c r="BZ300" s="27"/>
      <c r="CA300" s="27"/>
      <c r="CB300" s="27"/>
      <c r="CC300" s="27"/>
      <c r="CD300" s="27"/>
      <c r="CE300" s="27"/>
      <c r="CF300" s="27"/>
      <c r="CG300" s="27"/>
      <c r="CH300" s="27"/>
      <c r="CI300" s="27"/>
      <c r="CJ300" s="27"/>
      <c r="CK300" s="27"/>
      <c r="CL300" s="27"/>
      <c r="CM300" s="27"/>
      <c r="CN300" s="27"/>
      <c r="CO300" s="27"/>
      <c r="CP300" s="27"/>
      <c r="CQ300" s="27"/>
      <c r="CR300" s="27"/>
      <c r="CS300" s="27"/>
      <c r="CT300" s="27"/>
    </row>
    <row r="301" spans="1:98" s="32" customFormat="1">
      <c r="A301" s="27"/>
      <c r="B301" s="33" t="s">
        <v>1050</v>
      </c>
      <c r="C301" s="30"/>
      <c r="D301" s="30"/>
      <c r="E301" s="30"/>
      <c r="F301" s="30"/>
      <c r="G301" s="30"/>
      <c r="H301" s="36"/>
      <c r="I301" s="30"/>
      <c r="J301" s="30"/>
      <c r="K301" s="30"/>
      <c r="L301" s="30"/>
      <c r="M301" s="30"/>
      <c r="N301" s="30"/>
      <c r="O301" s="27"/>
      <c r="P301" s="27"/>
      <c r="Q301" s="27"/>
      <c r="R301" s="27"/>
      <c r="S301" s="27"/>
      <c r="T301" s="27"/>
      <c r="U301" s="27"/>
      <c r="V301" s="27"/>
      <c r="W301" s="27"/>
      <c r="X301" s="27"/>
      <c r="Y301" s="27"/>
      <c r="Z301" s="27"/>
      <c r="AA301" s="27"/>
      <c r="AB301" s="27"/>
      <c r="AC301" s="27"/>
      <c r="AD301" s="27"/>
      <c r="AE301" s="27"/>
      <c r="AF301" s="27"/>
      <c r="AG301" s="27"/>
      <c r="AH301" s="27"/>
      <c r="AI301" s="27"/>
      <c r="AJ301" s="27"/>
      <c r="AK301" s="27"/>
      <c r="AL301" s="27"/>
      <c r="AM301" s="27"/>
      <c r="AN301" s="27"/>
      <c r="AO301" s="27"/>
      <c r="AP301" s="27"/>
      <c r="AQ301" s="27"/>
      <c r="AR301" s="27"/>
      <c r="AS301" s="27"/>
      <c r="AT301" s="27"/>
      <c r="AU301" s="27"/>
      <c r="AV301" s="27"/>
      <c r="AW301" s="27"/>
      <c r="AX301" s="27"/>
      <c r="AY301" s="27"/>
      <c r="AZ301" s="27"/>
      <c r="BA301" s="27"/>
      <c r="BB301" s="27"/>
      <c r="BC301" s="27"/>
      <c r="BD301" s="27"/>
      <c r="BE301" s="27"/>
      <c r="BF301" s="27"/>
      <c r="BG301" s="27"/>
      <c r="BH301" s="27"/>
      <c r="BI301" s="27"/>
      <c r="BJ301" s="27"/>
      <c r="BK301" s="27"/>
      <c r="BL301" s="27"/>
      <c r="BM301" s="27"/>
      <c r="BN301" s="27"/>
      <c r="BO301" s="27"/>
      <c r="BP301" s="27"/>
      <c r="BQ301" s="27"/>
      <c r="BR301" s="27"/>
      <c r="BS301" s="27"/>
      <c r="BT301" s="27"/>
      <c r="BU301" s="27"/>
      <c r="BV301" s="27"/>
      <c r="BW301" s="27"/>
      <c r="BX301" s="27"/>
      <c r="BY301" s="27"/>
      <c r="BZ301" s="27"/>
      <c r="CA301" s="27"/>
      <c r="CB301" s="27"/>
      <c r="CC301" s="27"/>
      <c r="CD301" s="27"/>
      <c r="CE301" s="27"/>
      <c r="CF301" s="27"/>
      <c r="CG301" s="27"/>
      <c r="CH301" s="27"/>
      <c r="CI301" s="27"/>
      <c r="CJ301" s="27"/>
      <c r="CK301" s="27"/>
      <c r="CL301" s="27"/>
      <c r="CM301" s="27"/>
      <c r="CN301" s="27"/>
      <c r="CO301" s="27"/>
      <c r="CP301" s="27"/>
      <c r="CQ301" s="27"/>
      <c r="CR301" s="27"/>
      <c r="CS301" s="27"/>
      <c r="CT301" s="27"/>
    </row>
    <row r="302" spans="1:98" s="32" customFormat="1">
      <c r="A302" s="27"/>
      <c r="B302" s="33" t="s">
        <v>1051</v>
      </c>
      <c r="C302" s="30"/>
      <c r="D302" s="30"/>
      <c r="E302" s="30"/>
      <c r="F302" s="30"/>
      <c r="G302" s="30"/>
      <c r="H302" s="36"/>
      <c r="I302" s="30"/>
      <c r="J302" s="30"/>
      <c r="K302" s="30"/>
      <c r="L302" s="30"/>
      <c r="M302" s="30"/>
      <c r="N302" s="30"/>
      <c r="O302" s="27"/>
      <c r="P302" s="27"/>
      <c r="Q302" s="27"/>
      <c r="R302" s="27"/>
      <c r="S302" s="27"/>
      <c r="T302" s="27"/>
      <c r="U302" s="27"/>
      <c r="V302" s="27"/>
      <c r="W302" s="27"/>
      <c r="X302" s="27"/>
      <c r="Y302" s="27"/>
      <c r="Z302" s="27"/>
      <c r="AA302" s="27"/>
      <c r="AB302" s="27"/>
      <c r="AC302" s="27"/>
      <c r="AD302" s="27"/>
      <c r="AE302" s="27"/>
      <c r="AF302" s="27"/>
      <c r="AG302" s="27"/>
      <c r="AH302" s="27"/>
      <c r="AI302" s="27"/>
      <c r="AJ302" s="27"/>
      <c r="AK302" s="27"/>
      <c r="AL302" s="27"/>
      <c r="AM302" s="27"/>
      <c r="AN302" s="27"/>
      <c r="AO302" s="27"/>
      <c r="AP302" s="27"/>
      <c r="AQ302" s="27"/>
      <c r="AR302" s="27"/>
      <c r="AS302" s="27"/>
      <c r="AT302" s="27"/>
      <c r="AU302" s="27"/>
      <c r="AV302" s="27"/>
      <c r="AW302" s="27"/>
      <c r="AX302" s="27"/>
      <c r="AY302" s="27"/>
      <c r="AZ302" s="27"/>
      <c r="BA302" s="27"/>
      <c r="BB302" s="27"/>
      <c r="BC302" s="27"/>
      <c r="BD302" s="27"/>
      <c r="BE302" s="27"/>
      <c r="BF302" s="27"/>
      <c r="BG302" s="27"/>
      <c r="BH302" s="27"/>
      <c r="BI302" s="27"/>
      <c r="BJ302" s="27"/>
      <c r="BK302" s="27"/>
      <c r="BL302" s="27"/>
      <c r="BM302" s="27"/>
      <c r="BN302" s="27"/>
      <c r="BO302" s="27"/>
      <c r="BP302" s="27"/>
      <c r="BQ302" s="27"/>
      <c r="BR302" s="27"/>
      <c r="BS302" s="27"/>
      <c r="BT302" s="27"/>
      <c r="BU302" s="27"/>
      <c r="BV302" s="27"/>
      <c r="BW302" s="27"/>
      <c r="BX302" s="27"/>
      <c r="BY302" s="27"/>
      <c r="BZ302" s="27"/>
      <c r="CA302" s="27"/>
      <c r="CB302" s="27"/>
      <c r="CC302" s="27"/>
      <c r="CD302" s="27"/>
      <c r="CE302" s="27"/>
      <c r="CF302" s="27"/>
      <c r="CG302" s="27"/>
      <c r="CH302" s="27"/>
      <c r="CI302" s="27"/>
      <c r="CJ302" s="27"/>
      <c r="CK302" s="27"/>
      <c r="CL302" s="27"/>
      <c r="CM302" s="27"/>
      <c r="CN302" s="27"/>
      <c r="CO302" s="27"/>
      <c r="CP302" s="27"/>
      <c r="CQ302" s="27"/>
      <c r="CR302" s="27"/>
      <c r="CS302" s="27"/>
      <c r="CT302" s="27"/>
    </row>
    <row r="303" spans="1:98" s="32" customFormat="1">
      <c r="A303" s="27"/>
      <c r="B303" s="33" t="s">
        <v>1052</v>
      </c>
      <c r="C303" s="30"/>
      <c r="D303" s="30"/>
      <c r="E303" s="30"/>
      <c r="F303" s="30"/>
      <c r="G303" s="30"/>
      <c r="H303" s="36"/>
      <c r="I303" s="30"/>
      <c r="J303" s="30"/>
      <c r="K303" s="30"/>
      <c r="L303" s="30"/>
      <c r="M303" s="30"/>
      <c r="N303" s="30"/>
      <c r="O303" s="27"/>
      <c r="P303" s="27"/>
      <c r="Q303" s="27"/>
      <c r="R303" s="27"/>
      <c r="S303" s="27"/>
      <c r="T303" s="27"/>
      <c r="U303" s="27"/>
      <c r="V303" s="27"/>
      <c r="W303" s="27"/>
      <c r="X303" s="27"/>
      <c r="Y303" s="27"/>
      <c r="Z303" s="27"/>
      <c r="AA303" s="27"/>
      <c r="AB303" s="27"/>
      <c r="AC303" s="27"/>
      <c r="AD303" s="27"/>
      <c r="AE303" s="27"/>
      <c r="AF303" s="27"/>
      <c r="AG303" s="27"/>
      <c r="AH303" s="27"/>
      <c r="AI303" s="27"/>
      <c r="AJ303" s="27"/>
      <c r="AK303" s="27"/>
      <c r="AL303" s="27"/>
      <c r="AM303" s="27"/>
      <c r="AN303" s="27"/>
      <c r="AO303" s="27"/>
      <c r="AP303" s="27"/>
      <c r="AQ303" s="27"/>
      <c r="AR303" s="27"/>
      <c r="AS303" s="27"/>
      <c r="AT303" s="27"/>
      <c r="AU303" s="27"/>
      <c r="AV303" s="27"/>
      <c r="AW303" s="27"/>
      <c r="AX303" s="27"/>
      <c r="AY303" s="27"/>
      <c r="AZ303" s="27"/>
      <c r="BA303" s="27"/>
      <c r="BB303" s="27"/>
      <c r="BC303" s="27"/>
      <c r="BD303" s="27"/>
      <c r="BE303" s="27"/>
      <c r="BF303" s="27"/>
      <c r="BG303" s="27"/>
      <c r="BH303" s="27"/>
      <c r="BI303" s="27"/>
      <c r="BJ303" s="27"/>
      <c r="BK303" s="27"/>
      <c r="BL303" s="27"/>
      <c r="BM303" s="27"/>
      <c r="BN303" s="27"/>
      <c r="BO303" s="27"/>
      <c r="BP303" s="27"/>
      <c r="BQ303" s="27"/>
      <c r="BR303" s="27"/>
      <c r="BS303" s="27"/>
      <c r="BT303" s="27"/>
      <c r="BU303" s="27"/>
      <c r="BV303" s="27"/>
      <c r="BW303" s="27"/>
      <c r="BX303" s="27"/>
      <c r="BY303" s="27"/>
      <c r="BZ303" s="27"/>
      <c r="CA303" s="27"/>
      <c r="CB303" s="27"/>
      <c r="CC303" s="27"/>
      <c r="CD303" s="27"/>
      <c r="CE303" s="27"/>
      <c r="CF303" s="27"/>
      <c r="CG303" s="27"/>
      <c r="CH303" s="27"/>
      <c r="CI303" s="27"/>
      <c r="CJ303" s="27"/>
      <c r="CK303" s="27"/>
      <c r="CL303" s="27"/>
      <c r="CM303" s="27"/>
      <c r="CN303" s="27"/>
      <c r="CO303" s="27"/>
      <c r="CP303" s="27"/>
      <c r="CQ303" s="27"/>
      <c r="CR303" s="27"/>
      <c r="CS303" s="27"/>
      <c r="CT303" s="27"/>
    </row>
    <row r="304" spans="1:98" s="32" customFormat="1">
      <c r="A304" s="27"/>
      <c r="B304" s="33" t="s">
        <v>1053</v>
      </c>
      <c r="C304" s="30"/>
      <c r="D304" s="30"/>
      <c r="E304" s="30"/>
      <c r="F304" s="30"/>
      <c r="G304" s="30"/>
      <c r="H304" s="36"/>
      <c r="I304" s="30"/>
      <c r="J304" s="30"/>
      <c r="K304" s="30"/>
      <c r="L304" s="30"/>
      <c r="M304" s="30"/>
      <c r="N304" s="30"/>
      <c r="O304" s="27"/>
      <c r="P304" s="27"/>
      <c r="Q304" s="27"/>
      <c r="R304" s="27"/>
      <c r="S304" s="27"/>
      <c r="T304" s="27"/>
      <c r="U304" s="27"/>
      <c r="V304" s="27"/>
      <c r="W304" s="27"/>
      <c r="X304" s="27"/>
      <c r="Y304" s="27"/>
      <c r="Z304" s="27"/>
      <c r="AA304" s="27"/>
      <c r="AB304" s="27"/>
      <c r="AC304" s="27"/>
      <c r="AD304" s="27"/>
      <c r="AE304" s="27"/>
      <c r="AF304" s="27"/>
      <c r="AG304" s="27"/>
      <c r="AH304" s="27"/>
      <c r="AI304" s="27"/>
      <c r="AJ304" s="27"/>
      <c r="AK304" s="27"/>
      <c r="AL304" s="27"/>
      <c r="AM304" s="27"/>
      <c r="AN304" s="27"/>
      <c r="AO304" s="27"/>
      <c r="AP304" s="27"/>
      <c r="AQ304" s="27"/>
      <c r="AR304" s="27"/>
      <c r="AS304" s="27"/>
      <c r="AT304" s="27"/>
      <c r="AU304" s="27"/>
      <c r="AV304" s="27"/>
      <c r="AW304" s="27"/>
      <c r="AX304" s="27"/>
      <c r="AY304" s="27"/>
      <c r="AZ304" s="27"/>
      <c r="BA304" s="27"/>
      <c r="BB304" s="27"/>
      <c r="BC304" s="27"/>
      <c r="BD304" s="27"/>
      <c r="BE304" s="27"/>
      <c r="BF304" s="27"/>
      <c r="BG304" s="27"/>
      <c r="BH304" s="27"/>
      <c r="BI304" s="27"/>
      <c r="BJ304" s="27"/>
      <c r="BK304" s="27"/>
      <c r="BL304" s="27"/>
      <c r="BM304" s="27"/>
      <c r="BN304" s="27"/>
      <c r="BO304" s="27"/>
      <c r="BP304" s="27"/>
      <c r="BQ304" s="27"/>
      <c r="BR304" s="27"/>
      <c r="BS304" s="27"/>
      <c r="BT304" s="27"/>
      <c r="BU304" s="27"/>
      <c r="BV304" s="27"/>
      <c r="BW304" s="27"/>
      <c r="BX304" s="27"/>
      <c r="BY304" s="27"/>
      <c r="BZ304" s="27"/>
      <c r="CA304" s="27"/>
      <c r="CB304" s="27"/>
      <c r="CC304" s="27"/>
      <c r="CD304" s="27"/>
      <c r="CE304" s="27"/>
      <c r="CF304" s="27"/>
      <c r="CG304" s="27"/>
      <c r="CH304" s="27"/>
      <c r="CI304" s="27"/>
      <c r="CJ304" s="27"/>
      <c r="CK304" s="27"/>
      <c r="CL304" s="27"/>
      <c r="CM304" s="27"/>
      <c r="CN304" s="27"/>
      <c r="CO304" s="27"/>
      <c r="CP304" s="27"/>
      <c r="CQ304" s="27"/>
      <c r="CR304" s="27"/>
      <c r="CS304" s="27"/>
      <c r="CT304" s="27"/>
    </row>
    <row r="305" spans="1:98" s="32" customFormat="1">
      <c r="A305" s="27"/>
      <c r="B305" s="33" t="s">
        <v>1054</v>
      </c>
      <c r="C305" s="30"/>
      <c r="D305" s="30"/>
      <c r="E305" s="30"/>
      <c r="F305" s="30"/>
      <c r="G305" s="30"/>
      <c r="H305" s="36"/>
      <c r="I305" s="30"/>
      <c r="J305" s="30"/>
      <c r="K305" s="30"/>
      <c r="L305" s="30"/>
      <c r="M305" s="30"/>
      <c r="N305" s="30"/>
      <c r="O305" s="27"/>
      <c r="P305" s="27"/>
      <c r="Q305" s="27"/>
      <c r="R305" s="27"/>
      <c r="S305" s="27"/>
      <c r="T305" s="27"/>
      <c r="U305" s="27"/>
      <c r="V305" s="27"/>
      <c r="W305" s="27"/>
      <c r="X305" s="27"/>
      <c r="Y305" s="27"/>
      <c r="Z305" s="27"/>
      <c r="AA305" s="27"/>
      <c r="AB305" s="27"/>
      <c r="AC305" s="27"/>
      <c r="AD305" s="27"/>
      <c r="AE305" s="27"/>
      <c r="AF305" s="27"/>
      <c r="AG305" s="27"/>
      <c r="AH305" s="27"/>
      <c r="AI305" s="27"/>
      <c r="AJ305" s="27"/>
      <c r="AK305" s="27"/>
      <c r="AL305" s="27"/>
      <c r="AM305" s="27"/>
      <c r="AN305" s="27"/>
      <c r="AO305" s="27"/>
      <c r="AP305" s="27"/>
      <c r="AQ305" s="27"/>
      <c r="AR305" s="27"/>
      <c r="AS305" s="27"/>
      <c r="AT305" s="27"/>
      <c r="AU305" s="27"/>
      <c r="AV305" s="27"/>
      <c r="AW305" s="27"/>
      <c r="AX305" s="27"/>
      <c r="AY305" s="27"/>
      <c r="AZ305" s="27"/>
      <c r="BA305" s="27"/>
      <c r="BB305" s="27"/>
      <c r="BC305" s="27"/>
      <c r="BD305" s="27"/>
      <c r="BE305" s="27"/>
      <c r="BF305" s="27"/>
      <c r="BG305" s="27"/>
      <c r="BH305" s="27"/>
      <c r="BI305" s="27"/>
      <c r="BJ305" s="27"/>
      <c r="BK305" s="27"/>
      <c r="BL305" s="27"/>
      <c r="BM305" s="27"/>
      <c r="BN305" s="27"/>
      <c r="BO305" s="27"/>
      <c r="BP305" s="27"/>
      <c r="BQ305" s="27"/>
      <c r="BR305" s="27"/>
      <c r="BS305" s="27"/>
      <c r="BT305" s="27"/>
      <c r="BU305" s="27"/>
      <c r="BV305" s="27"/>
      <c r="BW305" s="27"/>
      <c r="BX305" s="27"/>
      <c r="BY305" s="27"/>
      <c r="BZ305" s="27"/>
      <c r="CA305" s="27"/>
      <c r="CB305" s="27"/>
      <c r="CC305" s="27"/>
      <c r="CD305" s="27"/>
      <c r="CE305" s="27"/>
      <c r="CF305" s="27"/>
      <c r="CG305" s="27"/>
      <c r="CH305" s="27"/>
      <c r="CI305" s="27"/>
      <c r="CJ305" s="27"/>
      <c r="CK305" s="27"/>
      <c r="CL305" s="27"/>
      <c r="CM305" s="27"/>
      <c r="CN305" s="27"/>
      <c r="CO305" s="27"/>
      <c r="CP305" s="27"/>
      <c r="CQ305" s="27"/>
      <c r="CR305" s="27"/>
      <c r="CS305" s="27"/>
      <c r="CT305" s="27"/>
    </row>
    <row r="306" spans="1:98" s="32" customFormat="1" ht="12.75" customHeight="1">
      <c r="A306" s="27"/>
      <c r="B306" s="33" t="s">
        <v>1055</v>
      </c>
      <c r="C306" s="30"/>
      <c r="D306" s="30"/>
      <c r="E306" s="30"/>
      <c r="F306" s="30"/>
      <c r="G306" s="30"/>
      <c r="H306" s="36"/>
      <c r="I306" s="30"/>
      <c r="J306" s="30"/>
      <c r="K306" s="30"/>
      <c r="L306" s="30"/>
      <c r="M306" s="30"/>
      <c r="N306" s="30"/>
      <c r="O306" s="27"/>
      <c r="P306" s="27"/>
      <c r="Q306" s="27"/>
      <c r="R306" s="27"/>
      <c r="S306" s="27"/>
      <c r="T306" s="27"/>
      <c r="U306" s="27"/>
      <c r="V306" s="27"/>
      <c r="W306" s="27"/>
      <c r="X306" s="27"/>
      <c r="Y306" s="27"/>
      <c r="Z306" s="27"/>
      <c r="AA306" s="27"/>
      <c r="AB306" s="27"/>
      <c r="AC306" s="27"/>
      <c r="AD306" s="27"/>
      <c r="AE306" s="27"/>
      <c r="AF306" s="27"/>
      <c r="AG306" s="27"/>
      <c r="AH306" s="27"/>
      <c r="AI306" s="27"/>
      <c r="AJ306" s="27"/>
      <c r="AK306" s="27"/>
      <c r="AL306" s="27"/>
      <c r="AM306" s="27"/>
      <c r="AN306" s="27"/>
      <c r="AO306" s="27"/>
      <c r="AP306" s="27"/>
      <c r="AQ306" s="27"/>
      <c r="AR306" s="27"/>
      <c r="AS306" s="27"/>
      <c r="AT306" s="27"/>
      <c r="AU306" s="27"/>
      <c r="AV306" s="27"/>
      <c r="AW306" s="27"/>
      <c r="AX306" s="27"/>
      <c r="AY306" s="27"/>
      <c r="AZ306" s="27"/>
      <c r="BA306" s="27"/>
      <c r="BB306" s="27"/>
      <c r="BC306" s="27"/>
      <c r="BD306" s="27"/>
      <c r="BE306" s="27"/>
      <c r="BF306" s="27"/>
      <c r="BG306" s="27"/>
      <c r="BH306" s="27"/>
      <c r="BI306" s="27"/>
      <c r="BJ306" s="27"/>
      <c r="BK306" s="27"/>
      <c r="BL306" s="27"/>
      <c r="BM306" s="27"/>
      <c r="BN306" s="27"/>
      <c r="BO306" s="27"/>
      <c r="BP306" s="27"/>
      <c r="BQ306" s="27"/>
      <c r="BR306" s="27"/>
      <c r="BS306" s="27"/>
      <c r="BT306" s="27"/>
      <c r="BU306" s="27"/>
      <c r="BV306" s="27"/>
      <c r="BW306" s="27"/>
      <c r="BX306" s="27"/>
      <c r="BY306" s="27"/>
      <c r="BZ306" s="27"/>
      <c r="CA306" s="27"/>
      <c r="CB306" s="27"/>
      <c r="CC306" s="27"/>
      <c r="CD306" s="27"/>
      <c r="CE306" s="27"/>
      <c r="CF306" s="27"/>
      <c r="CG306" s="27"/>
      <c r="CH306" s="27"/>
      <c r="CI306" s="27"/>
      <c r="CJ306" s="27"/>
      <c r="CK306" s="27"/>
      <c r="CL306" s="27"/>
      <c r="CM306" s="27"/>
      <c r="CN306" s="27"/>
      <c r="CO306" s="27"/>
      <c r="CP306" s="27"/>
      <c r="CQ306" s="27"/>
      <c r="CR306" s="27"/>
      <c r="CS306" s="27"/>
      <c r="CT306" s="27"/>
    </row>
    <row r="307" spans="1:98" s="32" customFormat="1">
      <c r="A307" s="27"/>
      <c r="B307" s="33" t="s">
        <v>1056</v>
      </c>
      <c r="C307" s="30"/>
      <c r="D307" s="30"/>
      <c r="E307" s="30"/>
      <c r="F307" s="30"/>
      <c r="G307" s="30"/>
      <c r="H307" s="36"/>
      <c r="I307" s="30"/>
      <c r="J307" s="30"/>
      <c r="K307" s="30"/>
      <c r="L307" s="30"/>
      <c r="M307" s="30"/>
      <c r="N307" s="30"/>
      <c r="O307" s="27"/>
      <c r="P307" s="27"/>
      <c r="Q307" s="27"/>
      <c r="R307" s="27"/>
      <c r="S307" s="27"/>
      <c r="T307" s="27"/>
      <c r="U307" s="27"/>
      <c r="V307" s="27"/>
      <c r="W307" s="27"/>
      <c r="X307" s="27"/>
      <c r="Y307" s="27"/>
      <c r="Z307" s="27"/>
      <c r="AA307" s="27"/>
      <c r="AB307" s="27"/>
      <c r="AC307" s="27"/>
      <c r="AD307" s="27"/>
      <c r="AE307" s="27"/>
      <c r="AF307" s="27"/>
      <c r="AG307" s="27"/>
      <c r="AH307" s="27"/>
      <c r="AI307" s="27"/>
      <c r="AJ307" s="27"/>
      <c r="AK307" s="27"/>
      <c r="AL307" s="27"/>
      <c r="AM307" s="27"/>
      <c r="AN307" s="27"/>
      <c r="AO307" s="27"/>
      <c r="AP307" s="27"/>
      <c r="AQ307" s="27"/>
      <c r="AR307" s="27"/>
      <c r="AS307" s="27"/>
      <c r="AT307" s="27"/>
      <c r="AU307" s="27"/>
      <c r="AV307" s="27"/>
      <c r="AW307" s="27"/>
      <c r="AX307" s="27"/>
      <c r="AY307" s="27"/>
      <c r="AZ307" s="27"/>
      <c r="BA307" s="27"/>
      <c r="BB307" s="27"/>
      <c r="BC307" s="27"/>
      <c r="BD307" s="27"/>
      <c r="BE307" s="27"/>
      <c r="BF307" s="27"/>
      <c r="BG307" s="27"/>
      <c r="BH307" s="27"/>
      <c r="BI307" s="27"/>
      <c r="BJ307" s="27"/>
      <c r="BK307" s="27"/>
      <c r="BL307" s="27"/>
      <c r="BM307" s="27"/>
      <c r="BN307" s="27"/>
      <c r="BO307" s="27"/>
      <c r="BP307" s="27"/>
      <c r="BQ307" s="27"/>
      <c r="BR307" s="27"/>
      <c r="BS307" s="27"/>
      <c r="BT307" s="27"/>
      <c r="BU307" s="27"/>
      <c r="BV307" s="27"/>
      <c r="BW307" s="27"/>
      <c r="BX307" s="27"/>
      <c r="BY307" s="27"/>
      <c r="BZ307" s="27"/>
      <c r="CA307" s="27"/>
      <c r="CB307" s="27"/>
      <c r="CC307" s="27"/>
      <c r="CD307" s="27"/>
      <c r="CE307" s="27"/>
      <c r="CF307" s="27"/>
      <c r="CG307" s="27"/>
      <c r="CH307" s="27"/>
      <c r="CI307" s="27"/>
      <c r="CJ307" s="27"/>
      <c r="CK307" s="27"/>
      <c r="CL307" s="27"/>
      <c r="CM307" s="27"/>
      <c r="CN307" s="27"/>
      <c r="CO307" s="27"/>
      <c r="CP307" s="27"/>
      <c r="CQ307" s="27"/>
      <c r="CR307" s="27"/>
      <c r="CS307" s="27"/>
      <c r="CT307" s="27"/>
    </row>
    <row r="308" spans="1:98" s="32" customFormat="1">
      <c r="A308" s="27"/>
      <c r="B308" s="33" t="s">
        <v>1057</v>
      </c>
      <c r="C308" s="30"/>
      <c r="D308" s="30"/>
      <c r="E308" s="30"/>
      <c r="F308" s="30"/>
      <c r="G308" s="30"/>
      <c r="H308" s="36"/>
      <c r="I308" s="30"/>
      <c r="J308" s="30"/>
      <c r="K308" s="30"/>
      <c r="L308" s="30"/>
      <c r="M308" s="30"/>
      <c r="N308" s="30"/>
      <c r="O308" s="27"/>
      <c r="P308" s="27"/>
      <c r="Q308" s="27"/>
      <c r="R308" s="27"/>
      <c r="S308" s="27"/>
      <c r="T308" s="27"/>
      <c r="U308" s="27"/>
      <c r="V308" s="27"/>
      <c r="W308" s="27"/>
      <c r="X308" s="27"/>
      <c r="Y308" s="27"/>
      <c r="Z308" s="27"/>
      <c r="AA308" s="27"/>
      <c r="AB308" s="27"/>
      <c r="AC308" s="27"/>
      <c r="AD308" s="27"/>
      <c r="AE308" s="27"/>
      <c r="AF308" s="27"/>
      <c r="AG308" s="27"/>
      <c r="AH308" s="27"/>
      <c r="AI308" s="27"/>
      <c r="AJ308" s="27"/>
      <c r="AK308" s="27"/>
      <c r="AL308" s="27"/>
      <c r="AM308" s="27"/>
      <c r="AN308" s="27"/>
      <c r="AO308" s="27"/>
      <c r="AP308" s="27"/>
      <c r="AQ308" s="27"/>
      <c r="AR308" s="27"/>
      <c r="AS308" s="27"/>
      <c r="AT308" s="27"/>
      <c r="AU308" s="27"/>
      <c r="AV308" s="27"/>
      <c r="AW308" s="27"/>
      <c r="AX308" s="27"/>
      <c r="AY308" s="27"/>
      <c r="AZ308" s="27"/>
      <c r="BA308" s="27"/>
      <c r="BB308" s="27"/>
      <c r="BC308" s="27"/>
      <c r="BD308" s="27"/>
      <c r="BE308" s="27"/>
      <c r="BF308" s="27"/>
      <c r="BG308" s="27"/>
      <c r="BH308" s="27"/>
      <c r="BI308" s="27"/>
      <c r="BJ308" s="27"/>
      <c r="BK308" s="27"/>
      <c r="BL308" s="27"/>
      <c r="BM308" s="27"/>
      <c r="BN308" s="27"/>
      <c r="BO308" s="27"/>
      <c r="BP308" s="27"/>
      <c r="BQ308" s="27"/>
      <c r="BR308" s="27"/>
      <c r="BS308" s="27"/>
      <c r="BT308" s="27"/>
      <c r="BU308" s="27"/>
      <c r="BV308" s="27"/>
      <c r="BW308" s="27"/>
      <c r="BX308" s="27"/>
      <c r="BY308" s="27"/>
      <c r="BZ308" s="27"/>
      <c r="CA308" s="27"/>
      <c r="CB308" s="27"/>
      <c r="CC308" s="27"/>
      <c r="CD308" s="27"/>
      <c r="CE308" s="27"/>
      <c r="CF308" s="27"/>
      <c r="CG308" s="27"/>
      <c r="CH308" s="27"/>
      <c r="CI308" s="27"/>
      <c r="CJ308" s="27"/>
      <c r="CK308" s="27"/>
      <c r="CL308" s="27"/>
      <c r="CM308" s="27"/>
      <c r="CN308" s="27"/>
      <c r="CO308" s="27"/>
      <c r="CP308" s="27"/>
      <c r="CQ308" s="27"/>
      <c r="CR308" s="27"/>
      <c r="CS308" s="27"/>
      <c r="CT308" s="27"/>
    </row>
    <row r="309" spans="1:98" s="32" customFormat="1" ht="12.75" customHeight="1">
      <c r="A309" s="27"/>
      <c r="B309" s="33" t="s">
        <v>1058</v>
      </c>
      <c r="C309" s="30"/>
      <c r="D309" s="30"/>
      <c r="E309" s="30"/>
      <c r="F309" s="30"/>
      <c r="G309" s="30"/>
      <c r="H309" s="36"/>
      <c r="I309" s="30"/>
      <c r="J309" s="30"/>
      <c r="K309" s="30"/>
      <c r="L309" s="30"/>
      <c r="M309" s="30"/>
      <c r="N309" s="30"/>
      <c r="O309" s="27"/>
      <c r="P309" s="27"/>
      <c r="Q309" s="27"/>
      <c r="R309" s="27"/>
      <c r="S309" s="27"/>
      <c r="T309" s="27"/>
      <c r="U309" s="27"/>
      <c r="V309" s="27"/>
      <c r="W309" s="27"/>
      <c r="X309" s="27"/>
      <c r="Y309" s="27"/>
      <c r="Z309" s="27"/>
      <c r="AA309" s="27"/>
      <c r="AB309" s="27"/>
      <c r="AC309" s="27"/>
      <c r="AD309" s="27"/>
      <c r="AE309" s="27"/>
      <c r="AF309" s="27"/>
      <c r="AG309" s="27"/>
      <c r="AH309" s="27"/>
      <c r="AI309" s="27"/>
      <c r="AJ309" s="27"/>
      <c r="AK309" s="27"/>
      <c r="AL309" s="27"/>
      <c r="AM309" s="27"/>
      <c r="AN309" s="27"/>
      <c r="AO309" s="27"/>
      <c r="AP309" s="27"/>
      <c r="AQ309" s="27"/>
      <c r="AR309" s="27"/>
      <c r="AS309" s="27"/>
      <c r="AT309" s="27"/>
      <c r="AU309" s="27"/>
      <c r="AV309" s="27"/>
      <c r="AW309" s="27"/>
      <c r="AX309" s="27"/>
      <c r="AY309" s="27"/>
      <c r="AZ309" s="27"/>
      <c r="BA309" s="27"/>
      <c r="BB309" s="27"/>
      <c r="BC309" s="27"/>
      <c r="BD309" s="27"/>
      <c r="BE309" s="27"/>
      <c r="BF309" s="27"/>
      <c r="BG309" s="27"/>
      <c r="BH309" s="27"/>
      <c r="BI309" s="27"/>
      <c r="BJ309" s="27"/>
      <c r="BK309" s="27"/>
      <c r="BL309" s="27"/>
      <c r="BM309" s="27"/>
      <c r="BN309" s="27"/>
      <c r="BO309" s="27"/>
      <c r="BP309" s="27"/>
      <c r="BQ309" s="27"/>
      <c r="BR309" s="27"/>
      <c r="BS309" s="27"/>
      <c r="BT309" s="27"/>
      <c r="BU309" s="27"/>
      <c r="BV309" s="27"/>
      <c r="BW309" s="27"/>
      <c r="BX309" s="27"/>
      <c r="BY309" s="27"/>
      <c r="BZ309" s="27"/>
      <c r="CA309" s="27"/>
      <c r="CB309" s="27"/>
      <c r="CC309" s="27"/>
      <c r="CD309" s="27"/>
      <c r="CE309" s="27"/>
      <c r="CF309" s="27"/>
      <c r="CG309" s="27"/>
      <c r="CH309" s="27"/>
      <c r="CI309" s="27"/>
      <c r="CJ309" s="27"/>
      <c r="CK309" s="27"/>
      <c r="CL309" s="27"/>
      <c r="CM309" s="27"/>
      <c r="CN309" s="27"/>
      <c r="CO309" s="27"/>
      <c r="CP309" s="27"/>
      <c r="CQ309" s="27"/>
      <c r="CR309" s="27"/>
      <c r="CS309" s="27"/>
      <c r="CT309" s="27"/>
    </row>
    <row r="310" spans="1:98" s="32" customFormat="1">
      <c r="A310" s="27"/>
      <c r="B310" s="33" t="s">
        <v>1059</v>
      </c>
      <c r="C310" s="30"/>
      <c r="D310" s="30"/>
      <c r="E310" s="30"/>
      <c r="F310" s="30"/>
      <c r="G310" s="30"/>
      <c r="H310" s="36"/>
      <c r="I310" s="30"/>
      <c r="J310" s="30"/>
      <c r="K310" s="30"/>
      <c r="L310" s="30"/>
      <c r="M310" s="30"/>
      <c r="N310" s="30"/>
      <c r="O310" s="27"/>
      <c r="P310" s="27"/>
      <c r="Q310" s="27"/>
      <c r="R310" s="27"/>
      <c r="S310" s="27"/>
      <c r="T310" s="27"/>
      <c r="U310" s="27"/>
      <c r="V310" s="27"/>
      <c r="W310" s="27"/>
      <c r="X310" s="27"/>
      <c r="Y310" s="27"/>
      <c r="Z310" s="27"/>
      <c r="AA310" s="27"/>
      <c r="AB310" s="27"/>
      <c r="AC310" s="27"/>
      <c r="AD310" s="27"/>
      <c r="AE310" s="27"/>
      <c r="AF310" s="27"/>
      <c r="AG310" s="27"/>
      <c r="AH310" s="27"/>
      <c r="AI310" s="27"/>
      <c r="AJ310" s="27"/>
      <c r="AK310" s="27"/>
      <c r="AL310" s="27"/>
      <c r="AM310" s="27"/>
      <c r="AN310" s="27"/>
      <c r="AO310" s="27"/>
      <c r="AP310" s="27"/>
      <c r="AQ310" s="27"/>
      <c r="AR310" s="27"/>
      <c r="AS310" s="27"/>
      <c r="AT310" s="27"/>
      <c r="AU310" s="27"/>
      <c r="AV310" s="27"/>
      <c r="AW310" s="27"/>
      <c r="AX310" s="27"/>
      <c r="AY310" s="27"/>
      <c r="AZ310" s="27"/>
      <c r="BA310" s="27"/>
      <c r="BB310" s="27"/>
      <c r="BC310" s="27"/>
      <c r="BD310" s="27"/>
      <c r="BE310" s="27"/>
      <c r="BF310" s="27"/>
      <c r="BG310" s="27"/>
      <c r="BH310" s="27"/>
      <c r="BI310" s="27"/>
      <c r="BJ310" s="27"/>
      <c r="BK310" s="27"/>
      <c r="BL310" s="27"/>
      <c r="BM310" s="27"/>
      <c r="BN310" s="27"/>
      <c r="BO310" s="27"/>
      <c r="BP310" s="27"/>
      <c r="BQ310" s="27"/>
      <c r="BR310" s="27"/>
      <c r="BS310" s="27"/>
      <c r="BT310" s="27"/>
      <c r="BU310" s="27"/>
      <c r="BV310" s="27"/>
      <c r="BW310" s="27"/>
      <c r="BX310" s="27"/>
      <c r="BY310" s="27"/>
      <c r="BZ310" s="27"/>
      <c r="CA310" s="27"/>
      <c r="CB310" s="27"/>
      <c r="CC310" s="27"/>
      <c r="CD310" s="27"/>
      <c r="CE310" s="27"/>
      <c r="CF310" s="27"/>
      <c r="CG310" s="27"/>
      <c r="CH310" s="27"/>
      <c r="CI310" s="27"/>
      <c r="CJ310" s="27"/>
      <c r="CK310" s="27"/>
      <c r="CL310" s="27"/>
      <c r="CM310" s="27"/>
      <c r="CN310" s="27"/>
      <c r="CO310" s="27"/>
      <c r="CP310" s="27"/>
      <c r="CQ310" s="27"/>
      <c r="CR310" s="27"/>
      <c r="CS310" s="27"/>
      <c r="CT310" s="27"/>
    </row>
    <row r="311" spans="1:98" s="32" customFormat="1">
      <c r="A311" s="27"/>
      <c r="B311" s="33" t="s">
        <v>1060</v>
      </c>
      <c r="C311" s="30"/>
      <c r="D311" s="30"/>
      <c r="E311" s="30"/>
      <c r="F311" s="30"/>
      <c r="G311" s="30"/>
      <c r="H311" s="36"/>
      <c r="I311" s="30"/>
      <c r="J311" s="30"/>
      <c r="K311" s="30"/>
      <c r="L311" s="30"/>
      <c r="M311" s="30"/>
      <c r="N311" s="30"/>
      <c r="O311" s="27"/>
      <c r="P311" s="27"/>
      <c r="Q311" s="27"/>
      <c r="R311" s="27"/>
      <c r="S311" s="27"/>
      <c r="T311" s="27"/>
      <c r="U311" s="27"/>
      <c r="V311" s="27"/>
      <c r="W311" s="27"/>
      <c r="X311" s="27"/>
      <c r="Y311" s="27"/>
      <c r="Z311" s="27"/>
      <c r="AA311" s="27"/>
      <c r="AB311" s="27"/>
      <c r="AC311" s="27"/>
      <c r="AD311" s="27"/>
      <c r="AE311" s="27"/>
      <c r="AF311" s="27"/>
      <c r="AG311" s="27"/>
      <c r="AH311" s="27"/>
      <c r="AI311" s="27"/>
      <c r="AJ311" s="27"/>
      <c r="AK311" s="27"/>
      <c r="AL311" s="27"/>
      <c r="AM311" s="27"/>
      <c r="AN311" s="27"/>
      <c r="AO311" s="27"/>
      <c r="AP311" s="27"/>
      <c r="AQ311" s="27"/>
      <c r="AR311" s="27"/>
      <c r="AS311" s="27"/>
      <c r="AT311" s="27"/>
      <c r="AU311" s="27"/>
      <c r="AV311" s="27"/>
      <c r="AW311" s="27"/>
      <c r="AX311" s="27"/>
      <c r="AY311" s="27"/>
      <c r="AZ311" s="27"/>
      <c r="BA311" s="27"/>
      <c r="BB311" s="27"/>
      <c r="BC311" s="27"/>
      <c r="BD311" s="27"/>
      <c r="BE311" s="27"/>
      <c r="BF311" s="27"/>
      <c r="BG311" s="27"/>
      <c r="BH311" s="27"/>
      <c r="BI311" s="27"/>
      <c r="BJ311" s="27"/>
      <c r="BK311" s="27"/>
      <c r="BL311" s="27"/>
      <c r="BM311" s="27"/>
      <c r="BN311" s="27"/>
      <c r="BO311" s="27"/>
      <c r="BP311" s="27"/>
      <c r="BQ311" s="27"/>
      <c r="BR311" s="27"/>
      <c r="BS311" s="27"/>
      <c r="BT311" s="27"/>
      <c r="BU311" s="27"/>
      <c r="BV311" s="27"/>
      <c r="BW311" s="27"/>
      <c r="BX311" s="27"/>
      <c r="BY311" s="27"/>
      <c r="BZ311" s="27"/>
      <c r="CA311" s="27"/>
      <c r="CB311" s="27"/>
      <c r="CC311" s="27"/>
      <c r="CD311" s="27"/>
      <c r="CE311" s="27"/>
      <c r="CF311" s="27"/>
      <c r="CG311" s="27"/>
      <c r="CH311" s="27"/>
      <c r="CI311" s="27"/>
      <c r="CJ311" s="27"/>
      <c r="CK311" s="27"/>
      <c r="CL311" s="27"/>
      <c r="CM311" s="27"/>
      <c r="CN311" s="27"/>
      <c r="CO311" s="27"/>
      <c r="CP311" s="27"/>
      <c r="CQ311" s="27"/>
      <c r="CR311" s="27"/>
      <c r="CS311" s="27"/>
      <c r="CT311" s="27"/>
    </row>
    <row r="312" spans="1:98" s="32" customFormat="1">
      <c r="A312" s="27"/>
      <c r="B312" s="33" t="s">
        <v>1061</v>
      </c>
      <c r="C312" s="30"/>
      <c r="D312" s="30"/>
      <c r="E312" s="30"/>
      <c r="F312" s="30"/>
      <c r="G312" s="30"/>
      <c r="H312" s="36"/>
      <c r="I312" s="30"/>
      <c r="J312" s="30"/>
      <c r="K312" s="30"/>
      <c r="L312" s="30"/>
      <c r="M312" s="30"/>
      <c r="N312" s="30"/>
      <c r="O312" s="27"/>
      <c r="P312" s="27"/>
      <c r="Q312" s="27"/>
      <c r="R312" s="27"/>
      <c r="S312" s="27"/>
      <c r="T312" s="27"/>
      <c r="U312" s="27"/>
      <c r="V312" s="27"/>
      <c r="W312" s="27"/>
      <c r="X312" s="27"/>
      <c r="Y312" s="27"/>
      <c r="Z312" s="27"/>
      <c r="AA312" s="27"/>
      <c r="AB312" s="27"/>
      <c r="AC312" s="27"/>
      <c r="AD312" s="27"/>
      <c r="AE312" s="27"/>
      <c r="AF312" s="27"/>
      <c r="AG312" s="27"/>
      <c r="AH312" s="27"/>
      <c r="AI312" s="27"/>
      <c r="AJ312" s="27"/>
      <c r="AK312" s="27"/>
      <c r="AL312" s="27"/>
      <c r="AM312" s="27"/>
      <c r="AN312" s="27"/>
      <c r="AO312" s="27"/>
      <c r="AP312" s="27"/>
      <c r="AQ312" s="27"/>
      <c r="AR312" s="27"/>
      <c r="AS312" s="27"/>
      <c r="AT312" s="27"/>
      <c r="AU312" s="27"/>
      <c r="AV312" s="27"/>
      <c r="AW312" s="27"/>
      <c r="AX312" s="27"/>
      <c r="AY312" s="27"/>
      <c r="AZ312" s="27"/>
      <c r="BA312" s="27"/>
      <c r="BB312" s="27"/>
      <c r="BC312" s="27"/>
      <c r="BD312" s="27"/>
      <c r="BE312" s="27"/>
      <c r="BF312" s="27"/>
      <c r="BG312" s="27"/>
      <c r="BH312" s="27"/>
      <c r="BI312" s="27"/>
      <c r="BJ312" s="27"/>
      <c r="BK312" s="27"/>
      <c r="BL312" s="27"/>
      <c r="BM312" s="27"/>
      <c r="BN312" s="27"/>
      <c r="BO312" s="27"/>
      <c r="BP312" s="27"/>
      <c r="BQ312" s="27"/>
      <c r="BR312" s="27"/>
      <c r="BS312" s="27"/>
      <c r="BT312" s="27"/>
      <c r="BU312" s="27"/>
      <c r="BV312" s="27"/>
      <c r="BW312" s="27"/>
      <c r="BX312" s="27"/>
      <c r="BY312" s="27"/>
      <c r="BZ312" s="27"/>
      <c r="CA312" s="27"/>
      <c r="CB312" s="27"/>
      <c r="CC312" s="27"/>
      <c r="CD312" s="27"/>
      <c r="CE312" s="27"/>
      <c r="CF312" s="27"/>
      <c r="CG312" s="27"/>
      <c r="CH312" s="27"/>
      <c r="CI312" s="27"/>
      <c r="CJ312" s="27"/>
      <c r="CK312" s="27"/>
      <c r="CL312" s="27"/>
      <c r="CM312" s="27"/>
      <c r="CN312" s="27"/>
      <c r="CO312" s="27"/>
      <c r="CP312" s="27"/>
      <c r="CQ312" s="27"/>
      <c r="CR312" s="27"/>
      <c r="CS312" s="27"/>
      <c r="CT312" s="27"/>
    </row>
    <row r="313" spans="1:98" s="32" customFormat="1" ht="11.75" customHeight="1">
      <c r="A313" s="27"/>
      <c r="B313" s="33" t="s">
        <v>1062</v>
      </c>
      <c r="C313" s="30"/>
      <c r="D313" s="30"/>
      <c r="E313" s="30"/>
      <c r="F313" s="30"/>
      <c r="G313" s="30"/>
      <c r="H313" s="36"/>
      <c r="I313" s="30"/>
      <c r="J313" s="30"/>
      <c r="K313" s="30"/>
      <c r="L313" s="30"/>
      <c r="M313" s="30"/>
      <c r="N313" s="30"/>
      <c r="O313" s="27"/>
      <c r="P313" s="27"/>
      <c r="Q313" s="27"/>
      <c r="R313" s="27"/>
      <c r="S313" s="27"/>
      <c r="T313" s="27"/>
      <c r="U313" s="27"/>
      <c r="V313" s="27"/>
      <c r="W313" s="27"/>
      <c r="X313" s="27"/>
      <c r="Y313" s="27"/>
      <c r="Z313" s="27"/>
      <c r="AA313" s="27"/>
      <c r="AB313" s="27"/>
      <c r="AC313" s="27"/>
      <c r="AD313" s="27"/>
      <c r="AE313" s="27"/>
      <c r="AF313" s="27"/>
      <c r="AG313" s="27"/>
      <c r="AH313" s="27"/>
      <c r="AI313" s="27"/>
      <c r="AJ313" s="27"/>
      <c r="AK313" s="27"/>
      <c r="AL313" s="27"/>
      <c r="AM313" s="27"/>
      <c r="AN313" s="27"/>
      <c r="AO313" s="27"/>
      <c r="AP313" s="27"/>
      <c r="AQ313" s="27"/>
      <c r="AR313" s="27"/>
      <c r="AS313" s="27"/>
      <c r="AT313" s="27"/>
      <c r="AU313" s="27"/>
      <c r="AV313" s="27"/>
      <c r="AW313" s="27"/>
      <c r="AX313" s="27"/>
      <c r="AY313" s="27"/>
      <c r="AZ313" s="27"/>
      <c r="BA313" s="27"/>
      <c r="BB313" s="27"/>
      <c r="BC313" s="27"/>
      <c r="BD313" s="27"/>
      <c r="BE313" s="27"/>
      <c r="BF313" s="27"/>
      <c r="BG313" s="27"/>
      <c r="BH313" s="27"/>
      <c r="BI313" s="27"/>
      <c r="BJ313" s="27"/>
      <c r="BK313" s="27"/>
      <c r="BL313" s="27"/>
      <c r="BM313" s="27"/>
      <c r="BN313" s="27"/>
      <c r="BO313" s="27"/>
      <c r="BP313" s="27"/>
      <c r="BQ313" s="27"/>
      <c r="BR313" s="27"/>
      <c r="BS313" s="27"/>
      <c r="BT313" s="27"/>
      <c r="BU313" s="27"/>
      <c r="BV313" s="27"/>
      <c r="BW313" s="27"/>
      <c r="BX313" s="27"/>
      <c r="BY313" s="27"/>
      <c r="BZ313" s="27"/>
      <c r="CA313" s="27"/>
      <c r="CB313" s="27"/>
      <c r="CC313" s="27"/>
      <c r="CD313" s="27"/>
      <c r="CE313" s="27"/>
      <c r="CF313" s="27"/>
      <c r="CG313" s="27"/>
      <c r="CH313" s="27"/>
      <c r="CI313" s="27"/>
      <c r="CJ313" s="27"/>
      <c r="CK313" s="27"/>
      <c r="CL313" s="27"/>
      <c r="CM313" s="27"/>
      <c r="CN313" s="27"/>
      <c r="CO313" s="27"/>
      <c r="CP313" s="27"/>
      <c r="CQ313" s="27"/>
      <c r="CR313" s="27"/>
      <c r="CS313" s="27"/>
      <c r="CT313" s="27"/>
    </row>
    <row r="314" spans="1:98" s="32" customFormat="1">
      <c r="A314" s="27"/>
      <c r="B314" s="33" t="s">
        <v>1063</v>
      </c>
      <c r="C314" s="30"/>
      <c r="D314" s="30"/>
      <c r="E314" s="30"/>
      <c r="F314" s="30"/>
      <c r="G314" s="30"/>
      <c r="H314" s="36"/>
      <c r="I314" s="30"/>
      <c r="J314" s="30"/>
      <c r="K314" s="30"/>
      <c r="L314" s="30"/>
      <c r="M314" s="30"/>
      <c r="N314" s="30"/>
      <c r="O314" s="27"/>
      <c r="P314" s="27"/>
      <c r="Q314" s="27"/>
      <c r="R314" s="27"/>
      <c r="S314" s="27"/>
      <c r="T314" s="27"/>
      <c r="U314" s="27"/>
      <c r="V314" s="27"/>
      <c r="W314" s="27"/>
      <c r="X314" s="27"/>
      <c r="Y314" s="27"/>
      <c r="Z314" s="27"/>
      <c r="AA314" s="27"/>
      <c r="AB314" s="27"/>
      <c r="AC314" s="27"/>
      <c r="AD314" s="27"/>
      <c r="AE314" s="27"/>
      <c r="AF314" s="27"/>
      <c r="AG314" s="27"/>
      <c r="AH314" s="27"/>
      <c r="AI314" s="27"/>
      <c r="AJ314" s="27"/>
      <c r="AK314" s="27"/>
      <c r="AL314" s="27"/>
      <c r="AM314" s="27"/>
      <c r="AN314" s="27"/>
      <c r="AO314" s="27"/>
      <c r="AP314" s="27"/>
      <c r="AQ314" s="27"/>
      <c r="AR314" s="27"/>
      <c r="AS314" s="27"/>
      <c r="AT314" s="27"/>
      <c r="AU314" s="27"/>
      <c r="AV314" s="27"/>
      <c r="AW314" s="27"/>
      <c r="AX314" s="27"/>
      <c r="AY314" s="27"/>
      <c r="AZ314" s="27"/>
      <c r="BA314" s="27"/>
      <c r="BB314" s="27"/>
      <c r="BC314" s="27"/>
      <c r="BD314" s="27"/>
      <c r="BE314" s="27"/>
      <c r="BF314" s="27"/>
      <c r="BG314" s="27"/>
      <c r="BH314" s="27"/>
      <c r="BI314" s="27"/>
      <c r="BJ314" s="27"/>
      <c r="BK314" s="27"/>
      <c r="BL314" s="27"/>
      <c r="BM314" s="27"/>
      <c r="BN314" s="27"/>
      <c r="BO314" s="27"/>
      <c r="BP314" s="27"/>
      <c r="BQ314" s="27"/>
      <c r="BR314" s="27"/>
      <c r="BS314" s="27"/>
      <c r="BT314" s="27"/>
      <c r="BU314" s="27"/>
      <c r="BV314" s="27"/>
      <c r="BW314" s="27"/>
      <c r="BX314" s="27"/>
      <c r="BY314" s="27"/>
      <c r="BZ314" s="27"/>
      <c r="CA314" s="27"/>
      <c r="CB314" s="27"/>
      <c r="CC314" s="27"/>
      <c r="CD314" s="27"/>
      <c r="CE314" s="27"/>
      <c r="CF314" s="27"/>
      <c r="CG314" s="27"/>
      <c r="CH314" s="27"/>
      <c r="CI314" s="27"/>
      <c r="CJ314" s="27"/>
      <c r="CK314" s="27"/>
      <c r="CL314" s="27"/>
      <c r="CM314" s="27"/>
      <c r="CN314" s="27"/>
      <c r="CO314" s="27"/>
      <c r="CP314" s="27"/>
      <c r="CQ314" s="27"/>
      <c r="CR314" s="27"/>
      <c r="CS314" s="27"/>
      <c r="CT314" s="27"/>
    </row>
    <row r="315" spans="1:98" s="32" customFormat="1">
      <c r="A315" s="27"/>
      <c r="B315" s="33" t="s">
        <v>1064</v>
      </c>
      <c r="C315" s="30"/>
      <c r="D315" s="30"/>
      <c r="E315" s="30"/>
      <c r="F315" s="30"/>
      <c r="G315" s="30"/>
      <c r="H315" s="36"/>
      <c r="I315" s="30"/>
      <c r="J315" s="30"/>
      <c r="K315" s="30"/>
      <c r="L315" s="30"/>
      <c r="M315" s="30"/>
      <c r="N315" s="30"/>
      <c r="O315" s="27"/>
      <c r="P315" s="27"/>
      <c r="Q315" s="27"/>
      <c r="R315" s="27"/>
      <c r="S315" s="27"/>
      <c r="T315" s="27"/>
      <c r="U315" s="27"/>
      <c r="V315" s="27"/>
      <c r="W315" s="27"/>
      <c r="X315" s="27"/>
      <c r="Y315" s="27"/>
      <c r="Z315" s="27"/>
      <c r="AA315" s="27"/>
      <c r="AB315" s="27"/>
      <c r="AC315" s="27"/>
      <c r="AD315" s="27"/>
      <c r="AE315" s="27"/>
      <c r="AF315" s="27"/>
      <c r="AG315" s="27"/>
      <c r="AH315" s="27"/>
      <c r="AI315" s="27"/>
      <c r="AJ315" s="27"/>
      <c r="AK315" s="27"/>
      <c r="AL315" s="27"/>
      <c r="AM315" s="27"/>
      <c r="AN315" s="27"/>
      <c r="AO315" s="27"/>
      <c r="AP315" s="27"/>
      <c r="AQ315" s="27"/>
      <c r="AR315" s="27"/>
      <c r="AS315" s="27"/>
      <c r="AT315" s="27"/>
      <c r="AU315" s="27"/>
      <c r="AV315" s="27"/>
      <c r="AW315" s="27"/>
      <c r="AX315" s="27"/>
      <c r="AY315" s="27"/>
      <c r="AZ315" s="27"/>
      <c r="BA315" s="27"/>
      <c r="BB315" s="27"/>
      <c r="BC315" s="27"/>
      <c r="BD315" s="27"/>
      <c r="BE315" s="27"/>
      <c r="BF315" s="27"/>
      <c r="BG315" s="27"/>
      <c r="BH315" s="27"/>
      <c r="BI315" s="27"/>
      <c r="BJ315" s="27"/>
      <c r="BK315" s="27"/>
      <c r="BL315" s="27"/>
      <c r="BM315" s="27"/>
      <c r="BN315" s="27"/>
      <c r="BO315" s="27"/>
      <c r="BP315" s="27"/>
      <c r="BQ315" s="27"/>
      <c r="BR315" s="27"/>
      <c r="BS315" s="27"/>
      <c r="BT315" s="27"/>
      <c r="BU315" s="27"/>
      <c r="BV315" s="27"/>
      <c r="BW315" s="27"/>
      <c r="BX315" s="27"/>
      <c r="BY315" s="27"/>
      <c r="BZ315" s="27"/>
      <c r="CA315" s="27"/>
      <c r="CB315" s="27"/>
      <c r="CC315" s="27"/>
      <c r="CD315" s="27"/>
      <c r="CE315" s="27"/>
      <c r="CF315" s="27"/>
      <c r="CG315" s="27"/>
      <c r="CH315" s="27"/>
      <c r="CI315" s="27"/>
      <c r="CJ315" s="27"/>
      <c r="CK315" s="27"/>
      <c r="CL315" s="27"/>
      <c r="CM315" s="27"/>
      <c r="CN315" s="27"/>
      <c r="CO315" s="27"/>
      <c r="CP315" s="27"/>
      <c r="CQ315" s="27"/>
      <c r="CR315" s="27"/>
      <c r="CS315" s="27"/>
      <c r="CT315" s="27"/>
    </row>
    <row r="316" spans="1:98" s="32" customFormat="1">
      <c r="A316" s="27"/>
      <c r="B316" s="33" t="s">
        <v>1065</v>
      </c>
      <c r="C316" s="30"/>
      <c r="D316" s="30"/>
      <c r="E316" s="30"/>
      <c r="F316" s="30"/>
      <c r="G316" s="30"/>
      <c r="H316" s="36"/>
      <c r="I316" s="30"/>
      <c r="J316" s="30"/>
      <c r="K316" s="30"/>
      <c r="L316" s="30"/>
      <c r="M316" s="30"/>
      <c r="N316" s="30"/>
      <c r="O316" s="27"/>
      <c r="P316" s="27"/>
      <c r="Q316" s="27"/>
      <c r="R316" s="27"/>
      <c r="S316" s="27"/>
      <c r="T316" s="27"/>
      <c r="U316" s="27"/>
      <c r="V316" s="27"/>
      <c r="W316" s="27"/>
      <c r="X316" s="27"/>
      <c r="Y316" s="27"/>
      <c r="Z316" s="27"/>
      <c r="AA316" s="27"/>
      <c r="AB316" s="27"/>
      <c r="AC316" s="27"/>
      <c r="AD316" s="27"/>
      <c r="AE316" s="27"/>
      <c r="AF316" s="27"/>
      <c r="AG316" s="27"/>
      <c r="AH316" s="27"/>
      <c r="AI316" s="27"/>
      <c r="AJ316" s="27"/>
      <c r="AK316" s="27"/>
      <c r="AL316" s="27"/>
      <c r="AM316" s="27"/>
      <c r="AN316" s="27"/>
      <c r="AO316" s="27"/>
      <c r="AP316" s="27"/>
      <c r="AQ316" s="27"/>
      <c r="AR316" s="27"/>
      <c r="AS316" s="27"/>
      <c r="AT316" s="27"/>
      <c r="AU316" s="27"/>
      <c r="AV316" s="27"/>
      <c r="AW316" s="27"/>
      <c r="AX316" s="27"/>
      <c r="AY316" s="27"/>
      <c r="AZ316" s="27"/>
      <c r="BA316" s="27"/>
      <c r="BB316" s="27"/>
      <c r="BC316" s="27"/>
      <c r="BD316" s="27"/>
      <c r="BE316" s="27"/>
      <c r="BF316" s="27"/>
      <c r="BG316" s="27"/>
      <c r="BH316" s="27"/>
      <c r="BI316" s="27"/>
      <c r="BJ316" s="27"/>
      <c r="BK316" s="27"/>
      <c r="BL316" s="27"/>
      <c r="BM316" s="27"/>
      <c r="BN316" s="27"/>
      <c r="BO316" s="27"/>
      <c r="BP316" s="27"/>
      <c r="BQ316" s="27"/>
      <c r="BR316" s="27"/>
      <c r="BS316" s="27"/>
      <c r="BT316" s="27"/>
      <c r="BU316" s="27"/>
      <c r="BV316" s="27"/>
      <c r="BW316" s="27"/>
      <c r="BX316" s="27"/>
      <c r="BY316" s="27"/>
      <c r="BZ316" s="27"/>
      <c r="CA316" s="27"/>
      <c r="CB316" s="27"/>
      <c r="CC316" s="27"/>
      <c r="CD316" s="27"/>
      <c r="CE316" s="27"/>
      <c r="CF316" s="27"/>
      <c r="CG316" s="27"/>
      <c r="CH316" s="27"/>
      <c r="CI316" s="27"/>
      <c r="CJ316" s="27"/>
      <c r="CK316" s="27"/>
      <c r="CL316" s="27"/>
      <c r="CM316" s="27"/>
      <c r="CN316" s="27"/>
      <c r="CO316" s="27"/>
      <c r="CP316" s="27"/>
      <c r="CQ316" s="27"/>
      <c r="CR316" s="27"/>
      <c r="CS316" s="27"/>
      <c r="CT316" s="27"/>
    </row>
    <row r="317" spans="1:98" s="32" customFormat="1" ht="12.75" customHeight="1">
      <c r="A317" s="27"/>
      <c r="B317" s="33" t="s">
        <v>1066</v>
      </c>
      <c r="C317" s="30"/>
      <c r="D317" s="30"/>
      <c r="E317" s="30"/>
      <c r="F317" s="30"/>
      <c r="G317" s="30"/>
      <c r="H317" s="36"/>
      <c r="I317" s="30"/>
      <c r="J317" s="30"/>
      <c r="K317" s="30"/>
      <c r="L317" s="30"/>
      <c r="M317" s="30"/>
      <c r="N317" s="30"/>
      <c r="O317" s="27"/>
      <c r="P317" s="27"/>
      <c r="Q317" s="27"/>
      <c r="R317" s="27"/>
      <c r="S317" s="27"/>
      <c r="T317" s="27"/>
      <c r="U317" s="27"/>
      <c r="V317" s="27"/>
      <c r="W317" s="27"/>
      <c r="X317" s="27"/>
      <c r="Y317" s="27"/>
      <c r="Z317" s="27"/>
      <c r="AA317" s="27"/>
      <c r="AB317" s="27"/>
      <c r="AC317" s="27"/>
      <c r="AD317" s="27"/>
      <c r="AE317" s="27"/>
      <c r="AF317" s="27"/>
      <c r="AG317" s="27"/>
      <c r="AH317" s="27"/>
      <c r="AI317" s="27"/>
      <c r="AJ317" s="27"/>
      <c r="AK317" s="27"/>
      <c r="AL317" s="27"/>
      <c r="AM317" s="27"/>
      <c r="AN317" s="27"/>
      <c r="AO317" s="27"/>
      <c r="AP317" s="27"/>
      <c r="AQ317" s="27"/>
      <c r="AR317" s="27"/>
      <c r="AS317" s="27"/>
      <c r="AT317" s="27"/>
      <c r="AU317" s="27"/>
      <c r="AV317" s="27"/>
      <c r="AW317" s="27"/>
      <c r="AX317" s="27"/>
      <c r="AY317" s="27"/>
      <c r="AZ317" s="27"/>
      <c r="BA317" s="27"/>
      <c r="BB317" s="27"/>
      <c r="BC317" s="27"/>
      <c r="BD317" s="27"/>
      <c r="BE317" s="27"/>
      <c r="BF317" s="27"/>
      <c r="BG317" s="27"/>
      <c r="BH317" s="27"/>
      <c r="BI317" s="27"/>
      <c r="BJ317" s="27"/>
      <c r="BK317" s="27"/>
      <c r="BL317" s="27"/>
      <c r="BM317" s="27"/>
      <c r="BN317" s="27"/>
      <c r="BO317" s="27"/>
      <c r="BP317" s="27"/>
      <c r="BQ317" s="27"/>
      <c r="BR317" s="27"/>
      <c r="BS317" s="27"/>
      <c r="BT317" s="27"/>
      <c r="BU317" s="27"/>
      <c r="BV317" s="27"/>
      <c r="BW317" s="27"/>
      <c r="BX317" s="27"/>
      <c r="BY317" s="27"/>
      <c r="BZ317" s="27"/>
      <c r="CA317" s="27"/>
      <c r="CB317" s="27"/>
      <c r="CC317" s="27"/>
      <c r="CD317" s="27"/>
      <c r="CE317" s="27"/>
      <c r="CF317" s="27"/>
      <c r="CG317" s="27"/>
      <c r="CH317" s="27"/>
      <c r="CI317" s="27"/>
      <c r="CJ317" s="27"/>
      <c r="CK317" s="27"/>
      <c r="CL317" s="27"/>
      <c r="CM317" s="27"/>
      <c r="CN317" s="27"/>
      <c r="CO317" s="27"/>
      <c r="CP317" s="27"/>
      <c r="CQ317" s="27"/>
      <c r="CR317" s="27"/>
      <c r="CS317" s="27"/>
      <c r="CT317" s="27"/>
    </row>
    <row r="318" spans="1:98" s="32" customFormat="1">
      <c r="A318" s="27"/>
      <c r="B318" s="33" t="s">
        <v>1067</v>
      </c>
      <c r="C318" s="30"/>
      <c r="D318" s="30"/>
      <c r="E318" s="30"/>
      <c r="F318" s="30"/>
      <c r="G318" s="30"/>
      <c r="H318" s="36"/>
      <c r="I318" s="30"/>
      <c r="J318" s="30"/>
      <c r="K318" s="30"/>
      <c r="L318" s="30"/>
      <c r="M318" s="30"/>
      <c r="N318" s="30"/>
      <c r="O318" s="27"/>
      <c r="P318" s="27"/>
      <c r="Q318" s="27"/>
      <c r="R318" s="27"/>
      <c r="S318" s="27"/>
      <c r="T318" s="27"/>
      <c r="U318" s="27"/>
      <c r="V318" s="27"/>
      <c r="W318" s="27"/>
      <c r="X318" s="27"/>
      <c r="Y318" s="27"/>
      <c r="Z318" s="27"/>
      <c r="AA318" s="27"/>
      <c r="AB318" s="27"/>
      <c r="AC318" s="27"/>
      <c r="AD318" s="27"/>
      <c r="AE318" s="27"/>
      <c r="AF318" s="27"/>
      <c r="AG318" s="27"/>
      <c r="AH318" s="27"/>
      <c r="AI318" s="27"/>
      <c r="AJ318" s="27"/>
      <c r="AK318" s="27"/>
      <c r="AL318" s="27"/>
      <c r="AM318" s="27"/>
      <c r="AN318" s="27"/>
      <c r="AO318" s="27"/>
      <c r="AP318" s="27"/>
      <c r="AQ318" s="27"/>
      <c r="AR318" s="27"/>
      <c r="AS318" s="27"/>
      <c r="AT318" s="27"/>
      <c r="AU318" s="27"/>
      <c r="AV318" s="27"/>
      <c r="AW318" s="27"/>
      <c r="AX318" s="27"/>
      <c r="AY318" s="27"/>
      <c r="AZ318" s="27"/>
      <c r="BA318" s="27"/>
      <c r="BB318" s="27"/>
      <c r="BC318" s="27"/>
      <c r="BD318" s="27"/>
      <c r="BE318" s="27"/>
      <c r="BF318" s="27"/>
      <c r="BG318" s="27"/>
      <c r="BH318" s="27"/>
      <c r="BI318" s="27"/>
      <c r="BJ318" s="27"/>
      <c r="BK318" s="27"/>
      <c r="BL318" s="27"/>
      <c r="BM318" s="27"/>
      <c r="BN318" s="27"/>
      <c r="BO318" s="27"/>
      <c r="BP318" s="27"/>
      <c r="BQ318" s="27"/>
      <c r="BR318" s="27"/>
      <c r="BS318" s="27"/>
      <c r="BT318" s="27"/>
      <c r="BU318" s="27"/>
      <c r="BV318" s="27"/>
      <c r="BW318" s="27"/>
      <c r="BX318" s="27"/>
      <c r="BY318" s="27"/>
      <c r="BZ318" s="27"/>
      <c r="CA318" s="27"/>
      <c r="CB318" s="27"/>
      <c r="CC318" s="27"/>
      <c r="CD318" s="27"/>
      <c r="CE318" s="27"/>
      <c r="CF318" s="27"/>
      <c r="CG318" s="27"/>
      <c r="CH318" s="27"/>
      <c r="CI318" s="27"/>
      <c r="CJ318" s="27"/>
      <c r="CK318" s="27"/>
      <c r="CL318" s="27"/>
      <c r="CM318" s="27"/>
      <c r="CN318" s="27"/>
      <c r="CO318" s="27"/>
      <c r="CP318" s="27"/>
      <c r="CQ318" s="27"/>
      <c r="CR318" s="27"/>
      <c r="CS318" s="27"/>
      <c r="CT318" s="27"/>
    </row>
    <row r="319" spans="1:98" s="32" customFormat="1">
      <c r="A319" s="27"/>
      <c r="B319" s="33" t="s">
        <v>1068</v>
      </c>
      <c r="C319" s="30"/>
      <c r="D319" s="30"/>
      <c r="E319" s="30"/>
      <c r="F319" s="30"/>
      <c r="G319" s="30"/>
      <c r="H319" s="36"/>
      <c r="I319" s="30"/>
      <c r="J319" s="30"/>
      <c r="K319" s="30"/>
      <c r="L319" s="30"/>
      <c r="M319" s="30"/>
      <c r="N319" s="30"/>
      <c r="O319" s="27"/>
      <c r="P319" s="27"/>
      <c r="Q319" s="27"/>
      <c r="R319" s="27"/>
      <c r="S319" s="27"/>
      <c r="T319" s="27"/>
      <c r="U319" s="27"/>
      <c r="V319" s="27"/>
      <c r="W319" s="27"/>
      <c r="X319" s="27"/>
      <c r="Y319" s="27"/>
      <c r="Z319" s="27"/>
      <c r="AA319" s="27"/>
      <c r="AB319" s="27"/>
      <c r="AC319" s="27"/>
      <c r="AD319" s="27"/>
      <c r="AE319" s="27"/>
      <c r="AF319" s="27"/>
      <c r="AG319" s="27"/>
      <c r="AH319" s="27"/>
      <c r="AI319" s="27"/>
      <c r="AJ319" s="27"/>
      <c r="AK319" s="27"/>
      <c r="AL319" s="27"/>
      <c r="AM319" s="27"/>
      <c r="AN319" s="27"/>
      <c r="AO319" s="27"/>
      <c r="AP319" s="27"/>
      <c r="AQ319" s="27"/>
      <c r="AR319" s="27"/>
      <c r="AS319" s="27"/>
      <c r="AT319" s="27"/>
      <c r="AU319" s="27"/>
      <c r="AV319" s="27"/>
      <c r="AW319" s="27"/>
      <c r="AX319" s="27"/>
      <c r="AY319" s="27"/>
      <c r="AZ319" s="27"/>
      <c r="BA319" s="27"/>
      <c r="BB319" s="27"/>
      <c r="BC319" s="27"/>
      <c r="BD319" s="27"/>
      <c r="BE319" s="27"/>
      <c r="BF319" s="27"/>
      <c r="BG319" s="27"/>
      <c r="BH319" s="27"/>
      <c r="BI319" s="27"/>
      <c r="BJ319" s="27"/>
      <c r="BK319" s="27"/>
      <c r="BL319" s="27"/>
      <c r="BM319" s="27"/>
      <c r="BN319" s="27"/>
      <c r="BO319" s="27"/>
      <c r="BP319" s="27"/>
      <c r="BQ319" s="27"/>
      <c r="BR319" s="27"/>
      <c r="BS319" s="27"/>
      <c r="BT319" s="27"/>
      <c r="BU319" s="27"/>
      <c r="BV319" s="27"/>
      <c r="BW319" s="27"/>
      <c r="BX319" s="27"/>
      <c r="BY319" s="27"/>
      <c r="BZ319" s="27"/>
      <c r="CA319" s="27"/>
      <c r="CB319" s="27"/>
      <c r="CC319" s="27"/>
      <c r="CD319" s="27"/>
      <c r="CE319" s="27"/>
      <c r="CF319" s="27"/>
      <c r="CG319" s="27"/>
      <c r="CH319" s="27"/>
      <c r="CI319" s="27"/>
      <c r="CJ319" s="27"/>
      <c r="CK319" s="27"/>
      <c r="CL319" s="27"/>
      <c r="CM319" s="27"/>
      <c r="CN319" s="27"/>
      <c r="CO319" s="27"/>
      <c r="CP319" s="27"/>
      <c r="CQ319" s="27"/>
      <c r="CR319" s="27"/>
      <c r="CS319" s="27"/>
      <c r="CT319" s="27"/>
    </row>
    <row r="320" spans="1:98" s="32" customFormat="1">
      <c r="A320" s="27"/>
      <c r="B320" s="38" t="s">
        <v>1069</v>
      </c>
      <c r="C320" s="30"/>
      <c r="D320" s="30"/>
      <c r="E320" s="30"/>
      <c r="F320" s="30"/>
      <c r="G320" s="30"/>
      <c r="H320" s="36"/>
      <c r="I320" s="30"/>
      <c r="J320" s="30"/>
      <c r="K320" s="30"/>
      <c r="L320" s="30"/>
      <c r="M320" s="30"/>
      <c r="N320" s="30"/>
      <c r="O320" s="27"/>
      <c r="P320" s="27"/>
      <c r="Q320" s="27"/>
      <c r="R320" s="27"/>
      <c r="S320" s="27"/>
      <c r="T320" s="27"/>
      <c r="U320" s="27"/>
      <c r="V320" s="27"/>
      <c r="W320" s="27"/>
      <c r="X320" s="27"/>
      <c r="Y320" s="27"/>
      <c r="Z320" s="27"/>
      <c r="AA320" s="27"/>
      <c r="AB320" s="27"/>
      <c r="AC320" s="27"/>
      <c r="AD320" s="27"/>
      <c r="AE320" s="27"/>
      <c r="AF320" s="27"/>
      <c r="AG320" s="27"/>
      <c r="AH320" s="27"/>
      <c r="AI320" s="27"/>
      <c r="AJ320" s="27"/>
      <c r="AK320" s="27"/>
      <c r="AL320" s="27"/>
      <c r="AM320" s="27"/>
      <c r="AN320" s="27"/>
      <c r="AO320" s="27"/>
      <c r="AP320" s="27"/>
      <c r="AQ320" s="27"/>
      <c r="AR320" s="27"/>
      <c r="AS320" s="27"/>
      <c r="AT320" s="27"/>
      <c r="AU320" s="27"/>
      <c r="AV320" s="27"/>
      <c r="AW320" s="27"/>
      <c r="AX320" s="27"/>
      <c r="AY320" s="27"/>
      <c r="AZ320" s="27"/>
      <c r="BA320" s="27"/>
      <c r="BB320" s="27"/>
      <c r="BC320" s="27"/>
      <c r="BD320" s="27"/>
      <c r="BE320" s="27"/>
      <c r="BF320" s="27"/>
      <c r="BG320" s="27"/>
      <c r="BH320" s="27"/>
      <c r="BI320" s="27"/>
      <c r="BJ320" s="27"/>
      <c r="BK320" s="27"/>
      <c r="BL320" s="27"/>
      <c r="BM320" s="27"/>
      <c r="BN320" s="27"/>
      <c r="BO320" s="27"/>
      <c r="BP320" s="27"/>
      <c r="BQ320" s="27"/>
      <c r="BR320" s="27"/>
      <c r="BS320" s="27"/>
      <c r="BT320" s="27"/>
      <c r="BU320" s="27"/>
      <c r="BV320" s="27"/>
      <c r="BW320" s="27"/>
      <c r="BX320" s="27"/>
      <c r="BY320" s="27"/>
      <c r="BZ320" s="27"/>
      <c r="CA320" s="27"/>
      <c r="CB320" s="27"/>
      <c r="CC320" s="27"/>
      <c r="CD320" s="27"/>
      <c r="CE320" s="27"/>
      <c r="CF320" s="27"/>
      <c r="CG320" s="27"/>
      <c r="CH320" s="27"/>
      <c r="CI320" s="27"/>
      <c r="CJ320" s="27"/>
      <c r="CK320" s="27"/>
      <c r="CL320" s="27"/>
      <c r="CM320" s="27"/>
      <c r="CN320" s="27"/>
      <c r="CO320" s="27"/>
      <c r="CP320" s="27"/>
      <c r="CQ320" s="27"/>
      <c r="CR320" s="27"/>
      <c r="CS320" s="27"/>
      <c r="CT320" s="27"/>
    </row>
    <row r="321" spans="1:98" s="32" customFormat="1" ht="12.75" customHeight="1">
      <c r="A321" s="27"/>
      <c r="B321" s="33" t="s">
        <v>1070</v>
      </c>
      <c r="C321" s="30"/>
      <c r="D321" s="30"/>
      <c r="E321" s="30"/>
      <c r="F321" s="30"/>
      <c r="G321" s="30"/>
      <c r="H321" s="36"/>
      <c r="I321" s="30"/>
      <c r="J321" s="30"/>
      <c r="K321" s="30"/>
      <c r="L321" s="30"/>
      <c r="M321" s="30"/>
      <c r="N321" s="30"/>
      <c r="O321" s="27"/>
      <c r="P321" s="27"/>
      <c r="Q321" s="27"/>
      <c r="R321" s="27"/>
      <c r="S321" s="27"/>
      <c r="T321" s="27"/>
      <c r="U321" s="27"/>
      <c r="V321" s="27"/>
      <c r="W321" s="27"/>
      <c r="X321" s="27"/>
      <c r="Y321" s="27"/>
      <c r="Z321" s="27"/>
      <c r="AA321" s="27"/>
      <c r="AB321" s="27"/>
      <c r="AC321" s="27"/>
      <c r="AD321" s="27"/>
      <c r="AE321" s="27"/>
      <c r="AF321" s="27"/>
      <c r="AG321" s="27"/>
      <c r="AH321" s="27"/>
      <c r="AI321" s="27"/>
      <c r="AJ321" s="27"/>
      <c r="AK321" s="27"/>
      <c r="AL321" s="27"/>
      <c r="AM321" s="27"/>
      <c r="AN321" s="27"/>
      <c r="AO321" s="27"/>
      <c r="AP321" s="27"/>
      <c r="AQ321" s="27"/>
      <c r="AR321" s="27"/>
      <c r="AS321" s="27"/>
      <c r="AT321" s="27"/>
      <c r="AU321" s="27"/>
      <c r="AV321" s="27"/>
      <c r="AW321" s="27"/>
      <c r="AX321" s="27"/>
      <c r="AY321" s="27"/>
      <c r="AZ321" s="27"/>
      <c r="BA321" s="27"/>
      <c r="BB321" s="27"/>
      <c r="BC321" s="27"/>
      <c r="BD321" s="27"/>
      <c r="BE321" s="27"/>
      <c r="BF321" s="27"/>
      <c r="BG321" s="27"/>
      <c r="BH321" s="27"/>
      <c r="BI321" s="27"/>
      <c r="BJ321" s="27"/>
      <c r="BK321" s="27"/>
      <c r="BL321" s="27"/>
      <c r="BM321" s="27"/>
      <c r="BN321" s="27"/>
      <c r="BO321" s="27"/>
      <c r="BP321" s="27"/>
      <c r="BQ321" s="27"/>
      <c r="BR321" s="27"/>
      <c r="BS321" s="27"/>
      <c r="BT321" s="27"/>
      <c r="BU321" s="27"/>
      <c r="BV321" s="27"/>
      <c r="BW321" s="27"/>
      <c r="BX321" s="27"/>
      <c r="BY321" s="27"/>
      <c r="BZ321" s="27"/>
      <c r="CA321" s="27"/>
      <c r="CB321" s="27"/>
      <c r="CC321" s="27"/>
      <c r="CD321" s="27"/>
      <c r="CE321" s="27"/>
      <c r="CF321" s="27"/>
      <c r="CG321" s="27"/>
      <c r="CH321" s="27"/>
      <c r="CI321" s="27"/>
      <c r="CJ321" s="27"/>
      <c r="CK321" s="27"/>
      <c r="CL321" s="27"/>
      <c r="CM321" s="27"/>
      <c r="CN321" s="27"/>
      <c r="CO321" s="27"/>
      <c r="CP321" s="27"/>
      <c r="CQ321" s="27"/>
      <c r="CR321" s="27"/>
      <c r="CS321" s="27"/>
      <c r="CT321" s="27"/>
    </row>
    <row r="322" spans="1:98" s="32" customFormat="1" ht="12.75" customHeight="1">
      <c r="A322" s="27"/>
      <c r="B322" s="33" t="s">
        <v>1071</v>
      </c>
      <c r="C322" s="30"/>
      <c r="D322" s="30"/>
      <c r="E322" s="30"/>
      <c r="F322" s="30"/>
      <c r="G322" s="30"/>
      <c r="H322" s="36"/>
      <c r="I322" s="30"/>
      <c r="J322" s="30"/>
      <c r="K322" s="30"/>
      <c r="L322" s="30"/>
      <c r="M322" s="30"/>
      <c r="N322" s="30"/>
      <c r="O322" s="27"/>
      <c r="P322" s="27"/>
      <c r="Q322" s="27"/>
      <c r="R322" s="27"/>
      <c r="S322" s="27"/>
      <c r="T322" s="27"/>
      <c r="U322" s="27"/>
      <c r="V322" s="27"/>
      <c r="W322" s="27"/>
      <c r="X322" s="27"/>
      <c r="Y322" s="27"/>
      <c r="Z322" s="27"/>
      <c r="AA322" s="27"/>
      <c r="AB322" s="27"/>
      <c r="AC322" s="27"/>
      <c r="AD322" s="27"/>
      <c r="AE322" s="27"/>
      <c r="AF322" s="27"/>
      <c r="AG322" s="27"/>
      <c r="AH322" s="27"/>
      <c r="AI322" s="27"/>
      <c r="AJ322" s="27"/>
      <c r="AK322" s="27"/>
      <c r="AL322" s="27"/>
      <c r="AM322" s="27"/>
      <c r="AN322" s="27"/>
      <c r="AO322" s="27"/>
      <c r="AP322" s="27"/>
      <c r="AQ322" s="27"/>
      <c r="AR322" s="27"/>
      <c r="AS322" s="27"/>
      <c r="AT322" s="27"/>
      <c r="AU322" s="27"/>
      <c r="AV322" s="27"/>
      <c r="AW322" s="27"/>
      <c r="AX322" s="27"/>
      <c r="AY322" s="27"/>
      <c r="AZ322" s="27"/>
      <c r="BA322" s="27"/>
      <c r="BB322" s="27"/>
      <c r="BC322" s="27"/>
      <c r="BD322" s="27"/>
      <c r="BE322" s="27"/>
      <c r="BF322" s="27"/>
      <c r="BG322" s="27"/>
      <c r="BH322" s="27"/>
      <c r="BI322" s="27"/>
      <c r="BJ322" s="27"/>
      <c r="BK322" s="27"/>
      <c r="BL322" s="27"/>
      <c r="BM322" s="27"/>
      <c r="BN322" s="27"/>
      <c r="BO322" s="27"/>
      <c r="BP322" s="27"/>
      <c r="BQ322" s="27"/>
      <c r="BR322" s="27"/>
      <c r="BS322" s="27"/>
      <c r="BT322" s="27"/>
      <c r="BU322" s="27"/>
      <c r="BV322" s="27"/>
      <c r="BW322" s="27"/>
      <c r="BX322" s="27"/>
      <c r="BY322" s="27"/>
      <c r="BZ322" s="27"/>
      <c r="CA322" s="27"/>
      <c r="CB322" s="27"/>
      <c r="CC322" s="27"/>
      <c r="CD322" s="27"/>
      <c r="CE322" s="27"/>
      <c r="CF322" s="27"/>
      <c r="CG322" s="27"/>
      <c r="CH322" s="27"/>
      <c r="CI322" s="27"/>
      <c r="CJ322" s="27"/>
      <c r="CK322" s="27"/>
      <c r="CL322" s="27"/>
      <c r="CM322" s="27"/>
      <c r="CN322" s="27"/>
      <c r="CO322" s="27"/>
      <c r="CP322" s="27"/>
      <c r="CQ322" s="27"/>
      <c r="CR322" s="27"/>
      <c r="CS322" s="27"/>
      <c r="CT322" s="27"/>
    </row>
    <row r="323" spans="1:98" s="32" customFormat="1">
      <c r="A323" s="27"/>
      <c r="B323" s="33" t="s">
        <v>1072</v>
      </c>
      <c r="C323" s="30"/>
      <c r="D323" s="30"/>
      <c r="E323" s="30"/>
      <c r="F323" s="30"/>
      <c r="G323" s="30"/>
      <c r="H323" s="36"/>
      <c r="I323" s="30"/>
      <c r="J323" s="30"/>
      <c r="K323" s="30"/>
      <c r="L323" s="30"/>
      <c r="M323" s="30"/>
      <c r="N323" s="30"/>
      <c r="O323" s="27"/>
      <c r="P323" s="27"/>
      <c r="Q323" s="27"/>
      <c r="R323" s="27"/>
      <c r="S323" s="27"/>
      <c r="T323" s="27"/>
      <c r="U323" s="27"/>
      <c r="V323" s="27"/>
      <c r="W323" s="27"/>
      <c r="X323" s="27"/>
      <c r="Y323" s="27"/>
      <c r="Z323" s="27"/>
      <c r="AA323" s="27"/>
      <c r="AB323" s="27"/>
      <c r="AC323" s="27"/>
      <c r="AD323" s="27"/>
      <c r="AE323" s="27"/>
      <c r="AF323" s="27"/>
      <c r="AG323" s="27"/>
      <c r="AH323" s="27"/>
      <c r="AI323" s="27"/>
      <c r="AJ323" s="27"/>
      <c r="AK323" s="27"/>
      <c r="AL323" s="27"/>
      <c r="AM323" s="27"/>
      <c r="AN323" s="27"/>
      <c r="AO323" s="27"/>
      <c r="AP323" s="27"/>
      <c r="AQ323" s="27"/>
      <c r="AR323" s="27"/>
      <c r="AS323" s="27"/>
      <c r="AT323" s="27"/>
      <c r="AU323" s="27"/>
      <c r="AV323" s="27"/>
      <c r="AW323" s="27"/>
      <c r="AX323" s="27"/>
      <c r="AY323" s="27"/>
      <c r="AZ323" s="27"/>
      <c r="BA323" s="27"/>
      <c r="BB323" s="27"/>
      <c r="BC323" s="27"/>
      <c r="BD323" s="27"/>
      <c r="BE323" s="27"/>
      <c r="BF323" s="27"/>
      <c r="BG323" s="27"/>
      <c r="BH323" s="27"/>
      <c r="BI323" s="27"/>
      <c r="BJ323" s="27"/>
      <c r="BK323" s="27"/>
      <c r="BL323" s="27"/>
      <c r="BM323" s="27"/>
      <c r="BN323" s="27"/>
      <c r="BO323" s="27"/>
      <c r="BP323" s="27"/>
      <c r="BQ323" s="27"/>
      <c r="BR323" s="27"/>
      <c r="BS323" s="27"/>
      <c r="BT323" s="27"/>
      <c r="BU323" s="27"/>
      <c r="BV323" s="27"/>
      <c r="BW323" s="27"/>
      <c r="BX323" s="27"/>
      <c r="BY323" s="27"/>
      <c r="BZ323" s="27"/>
      <c r="CA323" s="27"/>
      <c r="CB323" s="27"/>
      <c r="CC323" s="27"/>
      <c r="CD323" s="27"/>
      <c r="CE323" s="27"/>
      <c r="CF323" s="27"/>
      <c r="CG323" s="27"/>
      <c r="CH323" s="27"/>
      <c r="CI323" s="27"/>
      <c r="CJ323" s="27"/>
      <c r="CK323" s="27"/>
      <c r="CL323" s="27"/>
      <c r="CM323" s="27"/>
      <c r="CN323" s="27"/>
      <c r="CO323" s="27"/>
      <c r="CP323" s="27"/>
      <c r="CQ323" s="27"/>
      <c r="CR323" s="27"/>
      <c r="CS323" s="27"/>
      <c r="CT323" s="27"/>
    </row>
    <row r="324" spans="1:98" s="32" customFormat="1">
      <c r="A324" s="27"/>
      <c r="B324" s="33" t="s">
        <v>1073</v>
      </c>
      <c r="C324" s="30"/>
      <c r="D324" s="30"/>
      <c r="E324" s="30"/>
      <c r="F324" s="30"/>
      <c r="G324" s="30"/>
      <c r="H324" s="36"/>
      <c r="I324" s="30"/>
      <c r="J324" s="30"/>
      <c r="K324" s="30"/>
      <c r="L324" s="30"/>
      <c r="M324" s="30"/>
      <c r="N324" s="30"/>
      <c r="O324" s="27"/>
      <c r="P324" s="27"/>
      <c r="Q324" s="27"/>
      <c r="R324" s="27"/>
      <c r="S324" s="27"/>
      <c r="T324" s="27"/>
      <c r="U324" s="27"/>
      <c r="V324" s="27"/>
      <c r="W324" s="27"/>
      <c r="X324" s="27"/>
      <c r="Y324" s="27"/>
      <c r="Z324" s="27"/>
      <c r="AA324" s="27"/>
      <c r="AB324" s="27"/>
      <c r="AC324" s="27"/>
      <c r="AD324" s="27"/>
      <c r="AE324" s="27"/>
      <c r="AF324" s="27"/>
      <c r="AG324" s="27"/>
      <c r="AH324" s="27"/>
      <c r="AI324" s="27"/>
      <c r="AJ324" s="27"/>
      <c r="AK324" s="27"/>
      <c r="AL324" s="27"/>
      <c r="AM324" s="27"/>
      <c r="AN324" s="27"/>
      <c r="AO324" s="27"/>
      <c r="AP324" s="27"/>
      <c r="AQ324" s="27"/>
      <c r="AR324" s="27"/>
      <c r="AS324" s="27"/>
      <c r="AT324" s="27"/>
      <c r="AU324" s="27"/>
      <c r="AV324" s="27"/>
      <c r="AW324" s="27"/>
      <c r="AX324" s="27"/>
      <c r="AY324" s="27"/>
      <c r="AZ324" s="27"/>
      <c r="BA324" s="27"/>
      <c r="BB324" s="27"/>
      <c r="BC324" s="27"/>
      <c r="BD324" s="27"/>
      <c r="BE324" s="27"/>
      <c r="BF324" s="27"/>
      <c r="BG324" s="27"/>
      <c r="BH324" s="27"/>
      <c r="BI324" s="27"/>
      <c r="BJ324" s="27"/>
      <c r="BK324" s="27"/>
      <c r="BL324" s="27"/>
      <c r="BM324" s="27"/>
      <c r="BN324" s="27"/>
      <c r="BO324" s="27"/>
      <c r="BP324" s="27"/>
      <c r="BQ324" s="27"/>
      <c r="BR324" s="27"/>
      <c r="BS324" s="27"/>
      <c r="BT324" s="27"/>
      <c r="BU324" s="27"/>
      <c r="BV324" s="27"/>
      <c r="BW324" s="27"/>
      <c r="BX324" s="27"/>
      <c r="BY324" s="27"/>
      <c r="BZ324" s="27"/>
      <c r="CA324" s="27"/>
      <c r="CB324" s="27"/>
      <c r="CC324" s="27"/>
      <c r="CD324" s="27"/>
      <c r="CE324" s="27"/>
      <c r="CF324" s="27"/>
      <c r="CG324" s="27"/>
      <c r="CH324" s="27"/>
      <c r="CI324" s="27"/>
      <c r="CJ324" s="27"/>
      <c r="CK324" s="27"/>
      <c r="CL324" s="27"/>
      <c r="CM324" s="27"/>
      <c r="CN324" s="27"/>
      <c r="CO324" s="27"/>
      <c r="CP324" s="27"/>
      <c r="CQ324" s="27"/>
      <c r="CR324" s="27"/>
      <c r="CS324" s="27"/>
      <c r="CT324" s="27"/>
    </row>
    <row r="325" spans="1:98" s="32" customFormat="1">
      <c r="A325" s="27"/>
      <c r="B325" s="33" t="s">
        <v>1074</v>
      </c>
      <c r="C325" s="30"/>
      <c r="D325" s="30"/>
      <c r="E325" s="30"/>
      <c r="F325" s="30"/>
      <c r="G325" s="30"/>
      <c r="H325" s="36"/>
      <c r="I325" s="30"/>
      <c r="J325" s="30"/>
      <c r="K325" s="30"/>
      <c r="L325" s="30"/>
      <c r="M325" s="30"/>
      <c r="N325" s="30"/>
      <c r="O325" s="27"/>
      <c r="P325" s="27"/>
      <c r="Q325" s="27"/>
      <c r="R325" s="27"/>
      <c r="S325" s="27"/>
      <c r="T325" s="27"/>
      <c r="U325" s="27"/>
      <c r="V325" s="27"/>
      <c r="W325" s="27"/>
      <c r="X325" s="27"/>
      <c r="Y325" s="27"/>
      <c r="Z325" s="27"/>
      <c r="AA325" s="27"/>
      <c r="AB325" s="27"/>
      <c r="AC325" s="27"/>
      <c r="AD325" s="27"/>
      <c r="AE325" s="27"/>
      <c r="AF325" s="27"/>
      <c r="AG325" s="27"/>
      <c r="AH325" s="27"/>
      <c r="AI325" s="27"/>
      <c r="AJ325" s="27"/>
      <c r="AK325" s="27"/>
      <c r="AL325" s="27"/>
      <c r="AM325" s="27"/>
      <c r="AN325" s="27"/>
      <c r="AO325" s="27"/>
      <c r="AP325" s="27"/>
      <c r="AQ325" s="27"/>
      <c r="AR325" s="27"/>
      <c r="AS325" s="27"/>
      <c r="AT325" s="27"/>
      <c r="AU325" s="27"/>
      <c r="AV325" s="27"/>
      <c r="AW325" s="27"/>
      <c r="AX325" s="27"/>
      <c r="AY325" s="27"/>
      <c r="AZ325" s="27"/>
      <c r="BA325" s="27"/>
      <c r="BB325" s="27"/>
      <c r="BC325" s="27"/>
      <c r="BD325" s="27"/>
      <c r="BE325" s="27"/>
      <c r="BF325" s="27"/>
      <c r="BG325" s="27"/>
      <c r="BH325" s="27"/>
      <c r="BI325" s="27"/>
      <c r="BJ325" s="27"/>
      <c r="BK325" s="27"/>
      <c r="BL325" s="27"/>
      <c r="BM325" s="27"/>
      <c r="BN325" s="27"/>
      <c r="BO325" s="27"/>
      <c r="BP325" s="27"/>
      <c r="BQ325" s="27"/>
      <c r="BR325" s="27"/>
      <c r="BS325" s="27"/>
      <c r="BT325" s="27"/>
      <c r="BU325" s="27"/>
      <c r="BV325" s="27"/>
      <c r="BW325" s="27"/>
      <c r="BX325" s="27"/>
      <c r="BY325" s="27"/>
      <c r="BZ325" s="27"/>
      <c r="CA325" s="27"/>
      <c r="CB325" s="27"/>
      <c r="CC325" s="27"/>
      <c r="CD325" s="27"/>
      <c r="CE325" s="27"/>
      <c r="CF325" s="27"/>
      <c r="CG325" s="27"/>
      <c r="CH325" s="27"/>
      <c r="CI325" s="27"/>
      <c r="CJ325" s="27"/>
      <c r="CK325" s="27"/>
      <c r="CL325" s="27"/>
      <c r="CM325" s="27"/>
      <c r="CN325" s="27"/>
      <c r="CO325" s="27"/>
      <c r="CP325" s="27"/>
      <c r="CQ325" s="27"/>
      <c r="CR325" s="27"/>
      <c r="CS325" s="27"/>
      <c r="CT325" s="27"/>
    </row>
    <row r="326" spans="1:98" s="32" customFormat="1">
      <c r="A326" s="27"/>
      <c r="B326" s="33" t="s">
        <v>1075</v>
      </c>
      <c r="C326" s="30"/>
      <c r="D326" s="30"/>
      <c r="E326" s="30"/>
      <c r="F326" s="30"/>
      <c r="G326" s="30"/>
      <c r="H326" s="36"/>
      <c r="I326" s="30"/>
      <c r="J326" s="30"/>
      <c r="K326" s="30"/>
      <c r="L326" s="30"/>
      <c r="M326" s="30"/>
      <c r="N326" s="30"/>
      <c r="O326" s="27"/>
      <c r="P326" s="27"/>
      <c r="Q326" s="27"/>
      <c r="R326" s="27"/>
      <c r="S326" s="27"/>
      <c r="T326" s="27"/>
      <c r="U326" s="27"/>
      <c r="V326" s="27"/>
      <c r="W326" s="27"/>
      <c r="X326" s="27"/>
      <c r="Y326" s="27"/>
      <c r="Z326" s="27"/>
      <c r="AA326" s="27"/>
      <c r="AB326" s="27"/>
      <c r="AC326" s="27"/>
      <c r="AD326" s="27"/>
      <c r="AE326" s="27"/>
      <c r="AF326" s="27"/>
      <c r="AG326" s="27"/>
      <c r="AH326" s="27"/>
      <c r="AI326" s="27"/>
      <c r="AJ326" s="27"/>
      <c r="AK326" s="27"/>
      <c r="AL326" s="27"/>
      <c r="AM326" s="27"/>
      <c r="AN326" s="27"/>
      <c r="AO326" s="27"/>
      <c r="AP326" s="27"/>
      <c r="AQ326" s="27"/>
      <c r="AR326" s="27"/>
      <c r="AS326" s="27"/>
      <c r="AT326" s="27"/>
      <c r="AU326" s="27"/>
      <c r="AV326" s="27"/>
      <c r="AW326" s="27"/>
      <c r="AX326" s="27"/>
      <c r="AY326" s="27"/>
      <c r="AZ326" s="27"/>
      <c r="BA326" s="27"/>
      <c r="BB326" s="27"/>
      <c r="BC326" s="27"/>
      <c r="BD326" s="27"/>
      <c r="BE326" s="27"/>
      <c r="BF326" s="27"/>
      <c r="BG326" s="27"/>
      <c r="BH326" s="27"/>
      <c r="BI326" s="27"/>
      <c r="BJ326" s="27"/>
      <c r="BK326" s="27"/>
      <c r="BL326" s="27"/>
      <c r="BM326" s="27"/>
      <c r="BN326" s="27"/>
      <c r="BO326" s="27"/>
      <c r="BP326" s="27"/>
      <c r="BQ326" s="27"/>
      <c r="BR326" s="27"/>
      <c r="BS326" s="27"/>
      <c r="BT326" s="27"/>
      <c r="BU326" s="27"/>
      <c r="BV326" s="27"/>
      <c r="BW326" s="27"/>
      <c r="BX326" s="27"/>
      <c r="BY326" s="27"/>
      <c r="BZ326" s="27"/>
      <c r="CA326" s="27"/>
      <c r="CB326" s="27"/>
      <c r="CC326" s="27"/>
      <c r="CD326" s="27"/>
      <c r="CE326" s="27"/>
      <c r="CF326" s="27"/>
      <c r="CG326" s="27"/>
      <c r="CH326" s="27"/>
      <c r="CI326" s="27"/>
      <c r="CJ326" s="27"/>
      <c r="CK326" s="27"/>
      <c r="CL326" s="27"/>
      <c r="CM326" s="27"/>
      <c r="CN326" s="27"/>
      <c r="CO326" s="27"/>
      <c r="CP326" s="27"/>
      <c r="CQ326" s="27"/>
      <c r="CR326" s="27"/>
      <c r="CS326" s="27"/>
      <c r="CT326" s="27"/>
    </row>
    <row r="327" spans="1:98" s="32" customFormat="1">
      <c r="A327" s="27"/>
      <c r="B327" s="33" t="s">
        <v>1076</v>
      </c>
      <c r="C327" s="30"/>
      <c r="D327" s="30"/>
      <c r="E327" s="30"/>
      <c r="F327" s="30"/>
      <c r="G327" s="30"/>
      <c r="H327" s="36"/>
      <c r="I327" s="30"/>
      <c r="J327" s="30"/>
      <c r="K327" s="30"/>
      <c r="L327" s="30"/>
      <c r="M327" s="30"/>
      <c r="N327" s="30"/>
      <c r="O327" s="27"/>
      <c r="P327" s="27"/>
      <c r="Q327" s="27"/>
      <c r="R327" s="27"/>
      <c r="S327" s="27"/>
      <c r="T327" s="27"/>
      <c r="U327" s="27"/>
      <c r="V327" s="27"/>
      <c r="W327" s="27"/>
      <c r="X327" s="27"/>
      <c r="Y327" s="27"/>
      <c r="Z327" s="27"/>
      <c r="AA327" s="27"/>
      <c r="AB327" s="27"/>
      <c r="AC327" s="27"/>
      <c r="AD327" s="27"/>
      <c r="AE327" s="27"/>
      <c r="AF327" s="27"/>
      <c r="AG327" s="27"/>
      <c r="AH327" s="27"/>
      <c r="AI327" s="27"/>
      <c r="AJ327" s="27"/>
      <c r="AK327" s="27"/>
      <c r="AL327" s="27"/>
      <c r="AM327" s="27"/>
      <c r="AN327" s="27"/>
      <c r="AO327" s="27"/>
      <c r="AP327" s="27"/>
      <c r="AQ327" s="27"/>
      <c r="AR327" s="27"/>
      <c r="AS327" s="27"/>
      <c r="AT327" s="27"/>
      <c r="AU327" s="27"/>
      <c r="AV327" s="27"/>
      <c r="AW327" s="27"/>
      <c r="AX327" s="27"/>
      <c r="AY327" s="27"/>
      <c r="AZ327" s="27"/>
      <c r="BA327" s="27"/>
      <c r="BB327" s="27"/>
      <c r="BC327" s="27"/>
      <c r="BD327" s="27"/>
      <c r="BE327" s="27"/>
      <c r="BF327" s="27"/>
      <c r="BG327" s="27"/>
      <c r="BH327" s="27"/>
      <c r="BI327" s="27"/>
      <c r="BJ327" s="27"/>
      <c r="BK327" s="27"/>
      <c r="BL327" s="27"/>
      <c r="BM327" s="27"/>
      <c r="BN327" s="27"/>
      <c r="BO327" s="27"/>
      <c r="BP327" s="27"/>
      <c r="BQ327" s="27"/>
      <c r="BR327" s="27"/>
      <c r="BS327" s="27"/>
      <c r="BT327" s="27"/>
      <c r="BU327" s="27"/>
      <c r="BV327" s="27"/>
      <c r="BW327" s="27"/>
      <c r="BX327" s="27"/>
      <c r="BY327" s="27"/>
      <c r="BZ327" s="27"/>
      <c r="CA327" s="27"/>
      <c r="CB327" s="27"/>
      <c r="CC327" s="27"/>
      <c r="CD327" s="27"/>
      <c r="CE327" s="27"/>
      <c r="CF327" s="27"/>
      <c r="CG327" s="27"/>
      <c r="CH327" s="27"/>
      <c r="CI327" s="27"/>
      <c r="CJ327" s="27"/>
      <c r="CK327" s="27"/>
      <c r="CL327" s="27"/>
      <c r="CM327" s="27"/>
      <c r="CN327" s="27"/>
      <c r="CO327" s="27"/>
      <c r="CP327" s="27"/>
      <c r="CQ327" s="27"/>
      <c r="CR327" s="27"/>
      <c r="CS327" s="27"/>
      <c r="CT327" s="27"/>
    </row>
    <row r="328" spans="1:98" s="32" customFormat="1">
      <c r="A328" s="27"/>
      <c r="B328" s="33" t="s">
        <v>1077</v>
      </c>
      <c r="C328" s="30"/>
      <c r="D328" s="30"/>
      <c r="E328" s="30"/>
      <c r="F328" s="30"/>
      <c r="G328" s="30"/>
      <c r="H328" s="36"/>
      <c r="I328" s="30"/>
      <c r="J328" s="30"/>
      <c r="K328" s="30"/>
      <c r="L328" s="30"/>
      <c r="M328" s="30"/>
      <c r="N328" s="30"/>
      <c r="O328" s="27"/>
      <c r="P328" s="27"/>
      <c r="Q328" s="27"/>
      <c r="R328" s="27"/>
      <c r="S328" s="27"/>
      <c r="T328" s="27"/>
      <c r="U328" s="27"/>
      <c r="V328" s="27"/>
      <c r="W328" s="27"/>
      <c r="X328" s="27"/>
      <c r="Y328" s="27"/>
      <c r="Z328" s="27"/>
      <c r="AA328" s="27"/>
      <c r="AB328" s="27"/>
      <c r="AC328" s="27"/>
      <c r="AD328" s="27"/>
      <c r="AE328" s="27"/>
      <c r="AF328" s="27"/>
      <c r="AG328" s="27"/>
      <c r="AH328" s="27"/>
      <c r="AI328" s="27"/>
      <c r="AJ328" s="27"/>
      <c r="AK328" s="27"/>
      <c r="AL328" s="27"/>
      <c r="AM328" s="27"/>
      <c r="AN328" s="27"/>
      <c r="AO328" s="27"/>
      <c r="AP328" s="27"/>
      <c r="AQ328" s="27"/>
      <c r="AR328" s="27"/>
      <c r="AS328" s="27"/>
      <c r="AT328" s="27"/>
      <c r="AU328" s="27"/>
      <c r="AV328" s="27"/>
      <c r="AW328" s="27"/>
      <c r="AX328" s="27"/>
      <c r="AY328" s="27"/>
      <c r="AZ328" s="27"/>
      <c r="BA328" s="27"/>
      <c r="BB328" s="27"/>
      <c r="BC328" s="27"/>
      <c r="BD328" s="27"/>
      <c r="BE328" s="27"/>
      <c r="BF328" s="27"/>
      <c r="BG328" s="27"/>
      <c r="BH328" s="27"/>
      <c r="BI328" s="27"/>
      <c r="BJ328" s="27"/>
      <c r="BK328" s="27"/>
      <c r="BL328" s="27"/>
      <c r="BM328" s="27"/>
      <c r="BN328" s="27"/>
      <c r="BO328" s="27"/>
      <c r="BP328" s="27"/>
      <c r="BQ328" s="27"/>
      <c r="BR328" s="27"/>
      <c r="BS328" s="27"/>
      <c r="BT328" s="27"/>
      <c r="BU328" s="27"/>
      <c r="BV328" s="27"/>
      <c r="BW328" s="27"/>
      <c r="BX328" s="27"/>
      <c r="BY328" s="27"/>
      <c r="BZ328" s="27"/>
      <c r="CA328" s="27"/>
      <c r="CB328" s="27"/>
      <c r="CC328" s="27"/>
      <c r="CD328" s="27"/>
      <c r="CE328" s="27"/>
      <c r="CF328" s="27"/>
      <c r="CG328" s="27"/>
      <c r="CH328" s="27"/>
      <c r="CI328" s="27"/>
      <c r="CJ328" s="27"/>
      <c r="CK328" s="27"/>
      <c r="CL328" s="27"/>
      <c r="CM328" s="27"/>
      <c r="CN328" s="27"/>
      <c r="CO328" s="27"/>
      <c r="CP328" s="27"/>
      <c r="CQ328" s="27"/>
      <c r="CR328" s="27"/>
      <c r="CS328" s="27"/>
      <c r="CT328" s="27"/>
    </row>
    <row r="329" spans="1:98" s="32" customFormat="1">
      <c r="A329" s="27"/>
      <c r="B329" s="33" t="s">
        <v>1078</v>
      </c>
      <c r="C329" s="30"/>
      <c r="D329" s="30"/>
      <c r="E329" s="30"/>
      <c r="F329" s="30"/>
      <c r="G329" s="30"/>
      <c r="H329" s="36"/>
      <c r="I329" s="30"/>
      <c r="J329" s="30"/>
      <c r="K329" s="30"/>
      <c r="L329" s="30"/>
      <c r="M329" s="30"/>
      <c r="N329" s="30"/>
      <c r="O329" s="27"/>
      <c r="P329" s="27"/>
      <c r="Q329" s="27"/>
      <c r="R329" s="27"/>
      <c r="S329" s="27"/>
      <c r="T329" s="27"/>
      <c r="U329" s="27"/>
      <c r="V329" s="27"/>
      <c r="W329" s="27"/>
      <c r="X329" s="27"/>
      <c r="Y329" s="27"/>
      <c r="Z329" s="27"/>
      <c r="AA329" s="27"/>
      <c r="AB329" s="27"/>
      <c r="AC329" s="27"/>
      <c r="AD329" s="27"/>
      <c r="AE329" s="27"/>
      <c r="AF329" s="27"/>
      <c r="AG329" s="27"/>
      <c r="AH329" s="27"/>
      <c r="AI329" s="27"/>
      <c r="AJ329" s="27"/>
      <c r="AK329" s="27"/>
      <c r="AL329" s="27"/>
      <c r="AM329" s="27"/>
      <c r="AN329" s="27"/>
      <c r="AO329" s="27"/>
      <c r="AP329" s="27"/>
      <c r="AQ329" s="27"/>
      <c r="AR329" s="27"/>
      <c r="AS329" s="27"/>
      <c r="AT329" s="27"/>
      <c r="AU329" s="27"/>
      <c r="AV329" s="27"/>
      <c r="AW329" s="27"/>
      <c r="AX329" s="27"/>
      <c r="AY329" s="27"/>
      <c r="AZ329" s="27"/>
      <c r="BA329" s="27"/>
      <c r="BB329" s="27"/>
      <c r="BC329" s="27"/>
      <c r="BD329" s="27"/>
      <c r="BE329" s="27"/>
      <c r="BF329" s="27"/>
      <c r="BG329" s="27"/>
      <c r="BH329" s="27"/>
      <c r="BI329" s="27"/>
      <c r="BJ329" s="27"/>
      <c r="BK329" s="27"/>
      <c r="BL329" s="27"/>
      <c r="BM329" s="27"/>
      <c r="BN329" s="27"/>
      <c r="BO329" s="27"/>
      <c r="BP329" s="27"/>
      <c r="BQ329" s="27"/>
      <c r="BR329" s="27"/>
      <c r="BS329" s="27"/>
      <c r="BT329" s="27"/>
      <c r="BU329" s="27"/>
      <c r="BV329" s="27"/>
      <c r="BW329" s="27"/>
      <c r="BX329" s="27"/>
      <c r="BY329" s="27"/>
      <c r="BZ329" s="27"/>
      <c r="CA329" s="27"/>
      <c r="CB329" s="27"/>
      <c r="CC329" s="27"/>
      <c r="CD329" s="27"/>
      <c r="CE329" s="27"/>
      <c r="CF329" s="27"/>
      <c r="CG329" s="27"/>
      <c r="CH329" s="27"/>
      <c r="CI329" s="27"/>
      <c r="CJ329" s="27"/>
      <c r="CK329" s="27"/>
      <c r="CL329" s="27"/>
      <c r="CM329" s="27"/>
      <c r="CN329" s="27"/>
      <c r="CO329" s="27"/>
      <c r="CP329" s="27"/>
      <c r="CQ329" s="27"/>
      <c r="CR329" s="27"/>
      <c r="CS329" s="27"/>
      <c r="CT329" s="27"/>
    </row>
    <row r="330" spans="1:98" s="32" customFormat="1">
      <c r="A330" s="27"/>
      <c r="B330" s="33" t="s">
        <v>1079</v>
      </c>
      <c r="C330" s="30"/>
      <c r="D330" s="30"/>
      <c r="E330" s="30"/>
      <c r="F330" s="30"/>
      <c r="G330" s="30"/>
      <c r="H330" s="36"/>
      <c r="I330" s="30"/>
      <c r="J330" s="30"/>
      <c r="K330" s="30"/>
      <c r="L330" s="30"/>
      <c r="M330" s="30"/>
      <c r="N330" s="30"/>
      <c r="O330" s="27"/>
      <c r="P330" s="27"/>
      <c r="Q330" s="27"/>
      <c r="R330" s="27"/>
      <c r="S330" s="27"/>
      <c r="T330" s="27"/>
      <c r="U330" s="27"/>
      <c r="V330" s="27"/>
      <c r="W330" s="27"/>
      <c r="X330" s="27"/>
      <c r="Y330" s="27"/>
      <c r="Z330" s="27"/>
      <c r="AA330" s="27"/>
      <c r="AB330" s="27"/>
      <c r="AC330" s="27"/>
      <c r="AD330" s="27"/>
      <c r="AE330" s="27"/>
      <c r="AF330" s="27"/>
      <c r="AG330" s="27"/>
      <c r="AH330" s="27"/>
      <c r="AI330" s="27"/>
      <c r="AJ330" s="27"/>
      <c r="AK330" s="27"/>
      <c r="AL330" s="27"/>
      <c r="AM330" s="27"/>
      <c r="AN330" s="27"/>
      <c r="AO330" s="27"/>
      <c r="AP330" s="27"/>
      <c r="AQ330" s="27"/>
      <c r="AR330" s="27"/>
      <c r="AS330" s="27"/>
      <c r="AT330" s="27"/>
      <c r="AU330" s="27"/>
      <c r="AV330" s="27"/>
      <c r="AW330" s="27"/>
      <c r="AX330" s="27"/>
      <c r="AY330" s="27"/>
      <c r="AZ330" s="27"/>
      <c r="BA330" s="27"/>
      <c r="BB330" s="27"/>
      <c r="BC330" s="27"/>
      <c r="BD330" s="27"/>
      <c r="BE330" s="27"/>
      <c r="BF330" s="27"/>
      <c r="BG330" s="27"/>
      <c r="BH330" s="27"/>
      <c r="BI330" s="27"/>
      <c r="BJ330" s="27"/>
      <c r="BK330" s="27"/>
      <c r="BL330" s="27"/>
      <c r="BM330" s="27"/>
      <c r="BN330" s="27"/>
      <c r="BO330" s="27"/>
      <c r="BP330" s="27"/>
      <c r="BQ330" s="27"/>
      <c r="BR330" s="27"/>
      <c r="BS330" s="27"/>
      <c r="BT330" s="27"/>
      <c r="BU330" s="27"/>
      <c r="BV330" s="27"/>
      <c r="BW330" s="27"/>
      <c r="BX330" s="27"/>
      <c r="BY330" s="27"/>
      <c r="BZ330" s="27"/>
      <c r="CA330" s="27"/>
      <c r="CB330" s="27"/>
      <c r="CC330" s="27"/>
      <c r="CD330" s="27"/>
      <c r="CE330" s="27"/>
      <c r="CF330" s="27"/>
      <c r="CG330" s="27"/>
      <c r="CH330" s="27"/>
      <c r="CI330" s="27"/>
      <c r="CJ330" s="27"/>
      <c r="CK330" s="27"/>
      <c r="CL330" s="27"/>
      <c r="CM330" s="27"/>
      <c r="CN330" s="27"/>
      <c r="CO330" s="27"/>
      <c r="CP330" s="27"/>
      <c r="CQ330" s="27"/>
      <c r="CR330" s="27"/>
      <c r="CS330" s="27"/>
      <c r="CT330" s="27"/>
    </row>
    <row r="331" spans="1:98" s="32" customFormat="1" ht="12.75" customHeight="1">
      <c r="A331" s="27"/>
      <c r="B331" s="33" t="s">
        <v>1080</v>
      </c>
      <c r="C331" s="30"/>
      <c r="D331" s="30"/>
      <c r="E331" s="30"/>
      <c r="F331" s="30"/>
      <c r="G331" s="30"/>
      <c r="H331" s="36"/>
      <c r="I331" s="30"/>
      <c r="J331" s="30"/>
      <c r="K331" s="30"/>
      <c r="L331" s="30"/>
      <c r="M331" s="30"/>
      <c r="N331" s="30"/>
      <c r="O331" s="27"/>
      <c r="P331" s="27"/>
      <c r="Q331" s="27"/>
      <c r="R331" s="27"/>
      <c r="S331" s="27"/>
      <c r="T331" s="27"/>
      <c r="U331" s="27"/>
      <c r="V331" s="27"/>
      <c r="W331" s="27"/>
      <c r="X331" s="27"/>
      <c r="Y331" s="27"/>
      <c r="Z331" s="27"/>
      <c r="AA331" s="27"/>
      <c r="AB331" s="27"/>
      <c r="AC331" s="27"/>
      <c r="AD331" s="27"/>
      <c r="AE331" s="27"/>
      <c r="AF331" s="27"/>
      <c r="AG331" s="27"/>
      <c r="AH331" s="27"/>
      <c r="AI331" s="27"/>
      <c r="AJ331" s="27"/>
      <c r="AK331" s="27"/>
      <c r="AL331" s="27"/>
      <c r="AM331" s="27"/>
      <c r="AN331" s="27"/>
      <c r="AO331" s="27"/>
      <c r="AP331" s="27"/>
      <c r="AQ331" s="27"/>
      <c r="AR331" s="27"/>
      <c r="AS331" s="27"/>
      <c r="AT331" s="27"/>
      <c r="AU331" s="27"/>
      <c r="AV331" s="27"/>
      <c r="AW331" s="27"/>
      <c r="AX331" s="27"/>
      <c r="AY331" s="27"/>
      <c r="AZ331" s="27"/>
      <c r="BA331" s="27"/>
      <c r="BB331" s="27"/>
      <c r="BC331" s="27"/>
      <c r="BD331" s="27"/>
      <c r="BE331" s="27"/>
      <c r="BF331" s="27"/>
      <c r="BG331" s="27"/>
      <c r="BH331" s="27"/>
      <c r="BI331" s="27"/>
      <c r="BJ331" s="27"/>
      <c r="BK331" s="27"/>
      <c r="BL331" s="27"/>
      <c r="BM331" s="27"/>
      <c r="BN331" s="27"/>
      <c r="BO331" s="27"/>
      <c r="BP331" s="27"/>
      <c r="BQ331" s="27"/>
      <c r="BR331" s="27"/>
      <c r="BS331" s="27"/>
      <c r="BT331" s="27"/>
      <c r="BU331" s="27"/>
      <c r="BV331" s="27"/>
      <c r="BW331" s="27"/>
      <c r="BX331" s="27"/>
      <c r="BY331" s="27"/>
      <c r="BZ331" s="27"/>
      <c r="CA331" s="27"/>
      <c r="CB331" s="27"/>
      <c r="CC331" s="27"/>
      <c r="CD331" s="27"/>
      <c r="CE331" s="27"/>
      <c r="CF331" s="27"/>
      <c r="CG331" s="27"/>
      <c r="CH331" s="27"/>
      <c r="CI331" s="27"/>
      <c r="CJ331" s="27"/>
      <c r="CK331" s="27"/>
      <c r="CL331" s="27"/>
      <c r="CM331" s="27"/>
      <c r="CN331" s="27"/>
      <c r="CO331" s="27"/>
      <c r="CP331" s="27"/>
      <c r="CQ331" s="27"/>
      <c r="CR331" s="27"/>
      <c r="CS331" s="27"/>
      <c r="CT331" s="27"/>
    </row>
    <row r="332" spans="1:98" s="32" customFormat="1" ht="12.75" customHeight="1">
      <c r="A332" s="27"/>
      <c r="B332" s="33" t="s">
        <v>1081</v>
      </c>
      <c r="C332" s="30"/>
      <c r="D332" s="30"/>
      <c r="E332" s="30"/>
      <c r="F332" s="30"/>
      <c r="G332" s="30"/>
      <c r="H332" s="36"/>
      <c r="I332" s="30"/>
      <c r="J332" s="30"/>
      <c r="K332" s="30"/>
      <c r="L332" s="30"/>
      <c r="M332" s="30"/>
      <c r="N332" s="30"/>
      <c r="O332" s="27"/>
      <c r="P332" s="27"/>
      <c r="Q332" s="27"/>
      <c r="R332" s="27"/>
      <c r="S332" s="27"/>
      <c r="T332" s="27"/>
      <c r="U332" s="27"/>
      <c r="V332" s="27"/>
      <c r="W332" s="27"/>
      <c r="X332" s="27"/>
      <c r="Y332" s="27"/>
      <c r="Z332" s="27"/>
      <c r="AA332" s="27"/>
      <c r="AB332" s="27"/>
      <c r="AC332" s="27"/>
      <c r="AD332" s="27"/>
      <c r="AE332" s="27"/>
      <c r="AF332" s="27"/>
      <c r="AG332" s="27"/>
      <c r="AH332" s="27"/>
      <c r="AI332" s="27"/>
      <c r="AJ332" s="27"/>
      <c r="AK332" s="27"/>
      <c r="AL332" s="27"/>
      <c r="AM332" s="27"/>
      <c r="AN332" s="27"/>
      <c r="AO332" s="27"/>
      <c r="AP332" s="27"/>
      <c r="AQ332" s="27"/>
      <c r="AR332" s="27"/>
      <c r="AS332" s="27"/>
      <c r="AT332" s="27"/>
      <c r="AU332" s="27"/>
      <c r="AV332" s="27"/>
      <c r="AW332" s="27"/>
      <c r="AX332" s="27"/>
      <c r="AY332" s="27"/>
      <c r="AZ332" s="27"/>
      <c r="BA332" s="27"/>
      <c r="BB332" s="27"/>
      <c r="BC332" s="27"/>
      <c r="BD332" s="27"/>
      <c r="BE332" s="27"/>
      <c r="BF332" s="27"/>
      <c r="BG332" s="27"/>
      <c r="BH332" s="27"/>
      <c r="BI332" s="27"/>
      <c r="BJ332" s="27"/>
      <c r="BK332" s="27"/>
      <c r="BL332" s="27"/>
      <c r="BM332" s="27"/>
      <c r="BN332" s="27"/>
      <c r="BO332" s="27"/>
      <c r="BP332" s="27"/>
      <c r="BQ332" s="27"/>
      <c r="BR332" s="27"/>
      <c r="BS332" s="27"/>
      <c r="BT332" s="27"/>
      <c r="BU332" s="27"/>
      <c r="BV332" s="27"/>
      <c r="BW332" s="27"/>
      <c r="BX332" s="27"/>
      <c r="BY332" s="27"/>
      <c r="BZ332" s="27"/>
      <c r="CA332" s="27"/>
      <c r="CB332" s="27"/>
      <c r="CC332" s="27"/>
      <c r="CD332" s="27"/>
      <c r="CE332" s="27"/>
      <c r="CF332" s="27"/>
      <c r="CG332" s="27"/>
      <c r="CH332" s="27"/>
      <c r="CI332" s="27"/>
      <c r="CJ332" s="27"/>
      <c r="CK332" s="27"/>
      <c r="CL332" s="27"/>
      <c r="CM332" s="27"/>
      <c r="CN332" s="27"/>
      <c r="CO332" s="27"/>
      <c r="CP332" s="27"/>
      <c r="CQ332" s="27"/>
      <c r="CR332" s="27"/>
      <c r="CS332" s="27"/>
      <c r="CT332" s="27"/>
    </row>
    <row r="333" spans="1:98" s="32" customFormat="1" ht="12.75" customHeight="1">
      <c r="A333" s="27"/>
      <c r="B333" s="33" t="s">
        <v>1082</v>
      </c>
      <c r="C333" s="30"/>
      <c r="D333" s="30"/>
      <c r="E333" s="30"/>
      <c r="F333" s="30"/>
      <c r="G333" s="30"/>
      <c r="H333" s="36"/>
      <c r="I333" s="30"/>
      <c r="J333" s="30"/>
      <c r="K333" s="30"/>
      <c r="L333" s="30"/>
      <c r="M333" s="30"/>
      <c r="N333" s="30"/>
      <c r="O333" s="27"/>
      <c r="P333" s="27"/>
      <c r="Q333" s="27"/>
      <c r="R333" s="27"/>
      <c r="S333" s="27"/>
      <c r="T333" s="27"/>
      <c r="U333" s="27"/>
      <c r="V333" s="27"/>
      <c r="W333" s="27"/>
      <c r="X333" s="27"/>
      <c r="Y333" s="27"/>
      <c r="Z333" s="27"/>
      <c r="AA333" s="27"/>
      <c r="AB333" s="27"/>
      <c r="AC333" s="27"/>
      <c r="AD333" s="27"/>
      <c r="AE333" s="27"/>
      <c r="AF333" s="27"/>
      <c r="AG333" s="27"/>
      <c r="AH333" s="27"/>
      <c r="AI333" s="27"/>
      <c r="AJ333" s="27"/>
      <c r="AK333" s="27"/>
      <c r="AL333" s="27"/>
      <c r="AM333" s="27"/>
      <c r="AN333" s="27"/>
      <c r="AO333" s="27"/>
      <c r="AP333" s="27"/>
      <c r="AQ333" s="27"/>
      <c r="AR333" s="27"/>
      <c r="AS333" s="27"/>
      <c r="AT333" s="27"/>
      <c r="AU333" s="27"/>
      <c r="AV333" s="27"/>
      <c r="AW333" s="27"/>
      <c r="AX333" s="27"/>
      <c r="AY333" s="27"/>
      <c r="AZ333" s="27"/>
      <c r="BA333" s="27"/>
      <c r="BB333" s="27"/>
      <c r="BC333" s="27"/>
      <c r="BD333" s="27"/>
      <c r="BE333" s="27"/>
      <c r="BF333" s="27"/>
      <c r="BG333" s="27"/>
      <c r="BH333" s="27"/>
      <c r="BI333" s="27"/>
      <c r="BJ333" s="27"/>
      <c r="BK333" s="27"/>
      <c r="BL333" s="27"/>
      <c r="BM333" s="27"/>
      <c r="BN333" s="27"/>
      <c r="BO333" s="27"/>
      <c r="BP333" s="27"/>
      <c r="BQ333" s="27"/>
      <c r="BR333" s="27"/>
      <c r="BS333" s="27"/>
      <c r="BT333" s="27"/>
      <c r="BU333" s="27"/>
      <c r="BV333" s="27"/>
      <c r="BW333" s="27"/>
      <c r="BX333" s="27"/>
      <c r="BY333" s="27"/>
      <c r="BZ333" s="27"/>
      <c r="CA333" s="27"/>
      <c r="CB333" s="27"/>
      <c r="CC333" s="27"/>
      <c r="CD333" s="27"/>
      <c r="CE333" s="27"/>
      <c r="CF333" s="27"/>
      <c r="CG333" s="27"/>
      <c r="CH333" s="27"/>
      <c r="CI333" s="27"/>
      <c r="CJ333" s="27"/>
      <c r="CK333" s="27"/>
      <c r="CL333" s="27"/>
      <c r="CM333" s="27"/>
      <c r="CN333" s="27"/>
      <c r="CO333" s="27"/>
      <c r="CP333" s="27"/>
      <c r="CQ333" s="27"/>
      <c r="CR333" s="27"/>
      <c r="CS333" s="27"/>
      <c r="CT333" s="27"/>
    </row>
    <row r="334" spans="1:98" s="32" customFormat="1" ht="12.75" customHeight="1">
      <c r="A334" s="27"/>
      <c r="B334" s="33" t="s">
        <v>1083</v>
      </c>
      <c r="C334" s="30"/>
      <c r="D334" s="30"/>
      <c r="E334" s="30"/>
      <c r="F334" s="30"/>
      <c r="G334" s="30"/>
      <c r="H334" s="36"/>
      <c r="I334" s="30"/>
      <c r="J334" s="30"/>
      <c r="K334" s="30"/>
      <c r="L334" s="30"/>
      <c r="M334" s="30"/>
      <c r="N334" s="30"/>
      <c r="O334" s="27"/>
      <c r="P334" s="27"/>
      <c r="Q334" s="27"/>
      <c r="R334" s="27"/>
      <c r="S334" s="27"/>
      <c r="T334" s="27"/>
      <c r="U334" s="27"/>
      <c r="V334" s="27"/>
      <c r="W334" s="27"/>
      <c r="X334" s="27"/>
      <c r="Y334" s="27"/>
      <c r="Z334" s="27"/>
      <c r="AA334" s="27"/>
      <c r="AB334" s="27"/>
      <c r="AC334" s="27"/>
      <c r="AD334" s="27"/>
      <c r="AE334" s="27"/>
      <c r="AF334" s="27"/>
      <c r="AG334" s="27"/>
      <c r="AH334" s="27"/>
      <c r="AI334" s="27"/>
      <c r="AJ334" s="27"/>
      <c r="AK334" s="27"/>
      <c r="AL334" s="27"/>
      <c r="AM334" s="27"/>
      <c r="AN334" s="27"/>
      <c r="AO334" s="27"/>
      <c r="AP334" s="27"/>
      <c r="AQ334" s="27"/>
      <c r="AR334" s="27"/>
      <c r="AS334" s="27"/>
      <c r="AT334" s="27"/>
      <c r="AU334" s="27"/>
      <c r="AV334" s="27"/>
      <c r="AW334" s="27"/>
      <c r="AX334" s="27"/>
      <c r="AY334" s="27"/>
      <c r="AZ334" s="27"/>
      <c r="BA334" s="27"/>
      <c r="BB334" s="27"/>
      <c r="BC334" s="27"/>
      <c r="BD334" s="27"/>
      <c r="BE334" s="27"/>
      <c r="BF334" s="27"/>
      <c r="BG334" s="27"/>
      <c r="BH334" s="27"/>
      <c r="BI334" s="27"/>
      <c r="BJ334" s="27"/>
      <c r="BK334" s="27"/>
      <c r="BL334" s="27"/>
      <c r="BM334" s="27"/>
      <c r="BN334" s="27"/>
      <c r="BO334" s="27"/>
      <c r="BP334" s="27"/>
      <c r="BQ334" s="27"/>
      <c r="BR334" s="27"/>
      <c r="BS334" s="27"/>
      <c r="BT334" s="27"/>
      <c r="BU334" s="27"/>
      <c r="BV334" s="27"/>
      <c r="BW334" s="27"/>
      <c r="BX334" s="27"/>
      <c r="BY334" s="27"/>
      <c r="BZ334" s="27"/>
      <c r="CA334" s="27"/>
      <c r="CB334" s="27"/>
      <c r="CC334" s="27"/>
      <c r="CD334" s="27"/>
      <c r="CE334" s="27"/>
      <c r="CF334" s="27"/>
      <c r="CG334" s="27"/>
      <c r="CH334" s="27"/>
      <c r="CI334" s="27"/>
      <c r="CJ334" s="27"/>
      <c r="CK334" s="27"/>
      <c r="CL334" s="27"/>
      <c r="CM334" s="27"/>
      <c r="CN334" s="27"/>
      <c r="CO334" s="27"/>
      <c r="CP334" s="27"/>
      <c r="CQ334" s="27"/>
      <c r="CR334" s="27"/>
      <c r="CS334" s="27"/>
      <c r="CT334" s="27"/>
    </row>
    <row r="335" spans="1:98" s="32" customFormat="1" ht="12.75" customHeight="1">
      <c r="A335" s="27"/>
      <c r="B335" s="33" t="s">
        <v>1084</v>
      </c>
      <c r="C335" s="30"/>
      <c r="D335" s="30"/>
      <c r="E335" s="30"/>
      <c r="F335" s="30"/>
      <c r="G335" s="30"/>
      <c r="H335" s="36"/>
      <c r="I335" s="30"/>
      <c r="J335" s="30"/>
      <c r="K335" s="30"/>
      <c r="L335" s="30"/>
      <c r="M335" s="30"/>
      <c r="N335" s="30"/>
      <c r="O335" s="27"/>
      <c r="P335" s="27"/>
      <c r="Q335" s="27"/>
      <c r="R335" s="27"/>
      <c r="S335" s="27"/>
      <c r="T335" s="27"/>
      <c r="U335" s="27"/>
      <c r="V335" s="27"/>
      <c r="W335" s="27"/>
      <c r="X335" s="27"/>
      <c r="Y335" s="27"/>
      <c r="Z335" s="27"/>
      <c r="AA335" s="27"/>
      <c r="AB335" s="27"/>
      <c r="AC335" s="27"/>
      <c r="AD335" s="27"/>
      <c r="AE335" s="27"/>
      <c r="AF335" s="27"/>
      <c r="AG335" s="27"/>
      <c r="AH335" s="27"/>
      <c r="AI335" s="27"/>
      <c r="AJ335" s="27"/>
      <c r="AK335" s="27"/>
      <c r="AL335" s="27"/>
      <c r="AM335" s="27"/>
      <c r="AN335" s="27"/>
      <c r="AO335" s="27"/>
      <c r="AP335" s="27"/>
      <c r="AQ335" s="27"/>
      <c r="AR335" s="27"/>
      <c r="AS335" s="27"/>
      <c r="AT335" s="27"/>
      <c r="AU335" s="27"/>
      <c r="AV335" s="27"/>
      <c r="AW335" s="27"/>
      <c r="AX335" s="27"/>
      <c r="AY335" s="27"/>
      <c r="AZ335" s="27"/>
      <c r="BA335" s="27"/>
      <c r="BB335" s="27"/>
      <c r="BC335" s="27"/>
      <c r="BD335" s="27"/>
      <c r="BE335" s="27"/>
      <c r="BF335" s="27"/>
      <c r="BG335" s="27"/>
      <c r="BH335" s="27"/>
      <c r="BI335" s="27"/>
      <c r="BJ335" s="27"/>
      <c r="BK335" s="27"/>
      <c r="BL335" s="27"/>
      <c r="BM335" s="27"/>
      <c r="BN335" s="27"/>
      <c r="BO335" s="27"/>
      <c r="BP335" s="27"/>
      <c r="BQ335" s="27"/>
      <c r="BR335" s="27"/>
      <c r="BS335" s="27"/>
      <c r="BT335" s="27"/>
      <c r="BU335" s="27"/>
      <c r="BV335" s="27"/>
      <c r="BW335" s="27"/>
      <c r="BX335" s="27"/>
      <c r="BY335" s="27"/>
      <c r="BZ335" s="27"/>
      <c r="CA335" s="27"/>
      <c r="CB335" s="27"/>
      <c r="CC335" s="27"/>
      <c r="CD335" s="27"/>
      <c r="CE335" s="27"/>
      <c r="CF335" s="27"/>
      <c r="CG335" s="27"/>
      <c r="CH335" s="27"/>
      <c r="CI335" s="27"/>
      <c r="CJ335" s="27"/>
      <c r="CK335" s="27"/>
      <c r="CL335" s="27"/>
      <c r="CM335" s="27"/>
      <c r="CN335" s="27"/>
      <c r="CO335" s="27"/>
      <c r="CP335" s="27"/>
      <c r="CQ335" s="27"/>
      <c r="CR335" s="27"/>
      <c r="CS335" s="27"/>
      <c r="CT335" s="27"/>
    </row>
    <row r="336" spans="1:98" s="32" customFormat="1" ht="12.75" customHeight="1">
      <c r="A336" s="27"/>
      <c r="B336" s="33" t="s">
        <v>1085</v>
      </c>
      <c r="C336" s="30"/>
      <c r="D336" s="30"/>
      <c r="E336" s="30"/>
      <c r="F336" s="30"/>
      <c r="G336" s="30"/>
      <c r="H336" s="36"/>
      <c r="I336" s="30"/>
      <c r="J336" s="30"/>
      <c r="K336" s="30"/>
      <c r="L336" s="30"/>
      <c r="M336" s="30"/>
      <c r="N336" s="30"/>
      <c r="O336" s="27"/>
      <c r="P336" s="27"/>
      <c r="Q336" s="27"/>
      <c r="R336" s="27"/>
      <c r="S336" s="27"/>
      <c r="T336" s="27"/>
      <c r="U336" s="27"/>
      <c r="V336" s="27"/>
      <c r="W336" s="27"/>
      <c r="X336" s="27"/>
      <c r="Y336" s="27"/>
      <c r="Z336" s="27"/>
      <c r="AA336" s="27"/>
      <c r="AB336" s="27"/>
      <c r="AC336" s="27"/>
      <c r="AD336" s="27"/>
      <c r="AE336" s="27"/>
      <c r="AF336" s="27"/>
      <c r="AG336" s="27"/>
      <c r="AH336" s="27"/>
      <c r="AI336" s="27"/>
      <c r="AJ336" s="27"/>
      <c r="AK336" s="27"/>
      <c r="AL336" s="27"/>
      <c r="AM336" s="27"/>
      <c r="AN336" s="27"/>
      <c r="AO336" s="27"/>
      <c r="AP336" s="27"/>
      <c r="AQ336" s="27"/>
      <c r="AR336" s="27"/>
      <c r="AS336" s="27"/>
      <c r="AT336" s="27"/>
      <c r="AU336" s="27"/>
      <c r="AV336" s="27"/>
      <c r="AW336" s="27"/>
      <c r="AX336" s="27"/>
      <c r="AY336" s="27"/>
      <c r="AZ336" s="27"/>
      <c r="BA336" s="27"/>
      <c r="BB336" s="27"/>
      <c r="BC336" s="27"/>
      <c r="BD336" s="27"/>
      <c r="BE336" s="27"/>
      <c r="BF336" s="27"/>
      <c r="BG336" s="27"/>
      <c r="BH336" s="27"/>
      <c r="BI336" s="27"/>
      <c r="BJ336" s="27"/>
      <c r="BK336" s="27"/>
      <c r="BL336" s="27"/>
      <c r="BM336" s="27"/>
      <c r="BN336" s="27"/>
      <c r="BO336" s="27"/>
      <c r="BP336" s="27"/>
      <c r="BQ336" s="27"/>
      <c r="BR336" s="27"/>
      <c r="BS336" s="27"/>
      <c r="BT336" s="27"/>
      <c r="BU336" s="27"/>
      <c r="BV336" s="27"/>
      <c r="BW336" s="27"/>
      <c r="BX336" s="27"/>
      <c r="BY336" s="27"/>
      <c r="BZ336" s="27"/>
      <c r="CA336" s="27"/>
      <c r="CB336" s="27"/>
      <c r="CC336" s="27"/>
      <c r="CD336" s="27"/>
      <c r="CE336" s="27"/>
      <c r="CF336" s="27"/>
      <c r="CG336" s="27"/>
      <c r="CH336" s="27"/>
      <c r="CI336" s="27"/>
      <c r="CJ336" s="27"/>
      <c r="CK336" s="27"/>
      <c r="CL336" s="27"/>
      <c r="CM336" s="27"/>
      <c r="CN336" s="27"/>
      <c r="CO336" s="27"/>
      <c r="CP336" s="27"/>
      <c r="CQ336" s="27"/>
      <c r="CR336" s="27"/>
      <c r="CS336" s="27"/>
      <c r="CT336" s="27"/>
    </row>
    <row r="337" spans="1:98" s="32" customFormat="1">
      <c r="A337" s="27"/>
      <c r="B337" s="33" t="s">
        <v>178</v>
      </c>
      <c r="C337" s="30"/>
      <c r="D337" s="30"/>
      <c r="E337" s="30"/>
      <c r="F337" s="30"/>
      <c r="G337" s="30"/>
      <c r="H337" s="36"/>
      <c r="I337" s="30"/>
      <c r="J337" s="30"/>
      <c r="K337" s="30"/>
      <c r="L337" s="30"/>
      <c r="M337" s="30"/>
      <c r="N337" s="30"/>
      <c r="O337" s="27"/>
      <c r="P337" s="27"/>
      <c r="Q337" s="27"/>
      <c r="R337" s="27"/>
      <c r="S337" s="27"/>
      <c r="T337" s="27"/>
      <c r="U337" s="27"/>
      <c r="V337" s="27"/>
      <c r="W337" s="27"/>
      <c r="X337" s="27"/>
      <c r="Y337" s="27"/>
      <c r="Z337" s="27"/>
      <c r="AA337" s="27"/>
      <c r="AB337" s="27"/>
      <c r="AC337" s="27"/>
      <c r="AD337" s="27"/>
      <c r="AE337" s="27"/>
      <c r="AF337" s="27"/>
      <c r="AG337" s="27"/>
      <c r="AH337" s="27"/>
      <c r="AI337" s="27"/>
      <c r="AJ337" s="27"/>
      <c r="AK337" s="27"/>
      <c r="AL337" s="27"/>
      <c r="AM337" s="27"/>
      <c r="AN337" s="27"/>
      <c r="AO337" s="27"/>
      <c r="AP337" s="27"/>
      <c r="AQ337" s="27"/>
      <c r="AR337" s="27"/>
      <c r="AS337" s="27"/>
      <c r="AT337" s="27"/>
      <c r="AU337" s="27"/>
      <c r="AV337" s="27"/>
      <c r="AW337" s="27"/>
      <c r="AX337" s="27"/>
      <c r="AY337" s="27"/>
      <c r="AZ337" s="27"/>
      <c r="BA337" s="27"/>
      <c r="BB337" s="27"/>
      <c r="BC337" s="27"/>
      <c r="BD337" s="27"/>
      <c r="BE337" s="27"/>
      <c r="BF337" s="27"/>
      <c r="BG337" s="27"/>
      <c r="BH337" s="27"/>
      <c r="BI337" s="27"/>
      <c r="BJ337" s="27"/>
      <c r="BK337" s="27"/>
      <c r="BL337" s="27"/>
      <c r="BM337" s="27"/>
      <c r="BN337" s="27"/>
      <c r="BO337" s="27"/>
      <c r="BP337" s="27"/>
      <c r="BQ337" s="27"/>
      <c r="BR337" s="27"/>
      <c r="BS337" s="27"/>
      <c r="BT337" s="27"/>
      <c r="BU337" s="27"/>
      <c r="BV337" s="27"/>
      <c r="BW337" s="27"/>
      <c r="BX337" s="27"/>
      <c r="BY337" s="27"/>
      <c r="BZ337" s="27"/>
      <c r="CA337" s="27"/>
      <c r="CB337" s="27"/>
      <c r="CC337" s="27"/>
      <c r="CD337" s="27"/>
      <c r="CE337" s="27"/>
      <c r="CF337" s="27"/>
      <c r="CG337" s="27"/>
      <c r="CH337" s="27"/>
      <c r="CI337" s="27"/>
      <c r="CJ337" s="27"/>
      <c r="CK337" s="27"/>
      <c r="CL337" s="27"/>
      <c r="CM337" s="27"/>
      <c r="CN337" s="27"/>
      <c r="CO337" s="27"/>
      <c r="CP337" s="27"/>
      <c r="CQ337" s="27"/>
      <c r="CR337" s="27"/>
      <c r="CS337" s="27"/>
      <c r="CT337" s="27"/>
    </row>
    <row r="338" spans="1:98" s="32" customFormat="1">
      <c r="A338" s="27"/>
      <c r="B338" s="33" t="s">
        <v>1086</v>
      </c>
      <c r="C338" s="30"/>
      <c r="D338" s="30"/>
      <c r="E338" s="30"/>
      <c r="F338" s="30"/>
      <c r="G338" s="30"/>
      <c r="H338" s="36"/>
      <c r="I338" s="30"/>
      <c r="J338" s="30"/>
      <c r="K338" s="30"/>
      <c r="L338" s="30"/>
      <c r="M338" s="30"/>
      <c r="N338" s="30"/>
      <c r="O338" s="27"/>
      <c r="P338" s="27"/>
      <c r="Q338" s="27"/>
      <c r="R338" s="27"/>
      <c r="S338" s="27"/>
      <c r="T338" s="27"/>
      <c r="U338" s="27"/>
      <c r="V338" s="27"/>
      <c r="W338" s="27"/>
      <c r="X338" s="27"/>
      <c r="Y338" s="27"/>
      <c r="Z338" s="27"/>
      <c r="AA338" s="27"/>
      <c r="AB338" s="27"/>
      <c r="AC338" s="27"/>
      <c r="AD338" s="27"/>
      <c r="AE338" s="27"/>
      <c r="AF338" s="27"/>
      <c r="AG338" s="27"/>
      <c r="AH338" s="27"/>
      <c r="AI338" s="27"/>
      <c r="AJ338" s="27"/>
      <c r="AK338" s="27"/>
      <c r="AL338" s="27"/>
      <c r="AM338" s="27"/>
      <c r="AN338" s="27"/>
      <c r="AO338" s="27"/>
      <c r="AP338" s="27"/>
      <c r="AQ338" s="27"/>
      <c r="AR338" s="27"/>
      <c r="AS338" s="27"/>
      <c r="AT338" s="27"/>
      <c r="AU338" s="27"/>
      <c r="AV338" s="27"/>
      <c r="AW338" s="27"/>
      <c r="AX338" s="27"/>
      <c r="AY338" s="27"/>
      <c r="AZ338" s="27"/>
      <c r="BA338" s="27"/>
      <c r="BB338" s="27"/>
      <c r="BC338" s="27"/>
      <c r="BD338" s="27"/>
      <c r="BE338" s="27"/>
      <c r="BF338" s="27"/>
      <c r="BG338" s="27"/>
      <c r="BH338" s="27"/>
      <c r="BI338" s="27"/>
      <c r="BJ338" s="27"/>
      <c r="BK338" s="27"/>
      <c r="BL338" s="27"/>
      <c r="BM338" s="27"/>
      <c r="BN338" s="27"/>
      <c r="BO338" s="27"/>
      <c r="BP338" s="27"/>
      <c r="BQ338" s="27"/>
      <c r="BR338" s="27"/>
      <c r="BS338" s="27"/>
      <c r="BT338" s="27"/>
      <c r="BU338" s="27"/>
      <c r="BV338" s="27"/>
      <c r="BW338" s="27"/>
      <c r="BX338" s="27"/>
      <c r="BY338" s="27"/>
      <c r="BZ338" s="27"/>
      <c r="CA338" s="27"/>
      <c r="CB338" s="27"/>
      <c r="CC338" s="27"/>
      <c r="CD338" s="27"/>
      <c r="CE338" s="27"/>
      <c r="CF338" s="27"/>
      <c r="CG338" s="27"/>
      <c r="CH338" s="27"/>
      <c r="CI338" s="27"/>
      <c r="CJ338" s="27"/>
      <c r="CK338" s="27"/>
      <c r="CL338" s="27"/>
      <c r="CM338" s="27"/>
      <c r="CN338" s="27"/>
      <c r="CO338" s="27"/>
      <c r="CP338" s="27"/>
      <c r="CQ338" s="27"/>
      <c r="CR338" s="27"/>
      <c r="CS338" s="27"/>
      <c r="CT338" s="27"/>
    </row>
    <row r="339" spans="1:98" s="32" customFormat="1">
      <c r="A339" s="27"/>
      <c r="B339" s="33" t="s">
        <v>82</v>
      </c>
      <c r="C339" s="30"/>
      <c r="D339" s="30"/>
      <c r="E339" s="30"/>
      <c r="F339" s="30"/>
      <c r="G339" s="30"/>
      <c r="H339" s="36"/>
      <c r="I339" s="30"/>
      <c r="J339" s="30"/>
      <c r="K339" s="30"/>
      <c r="L339" s="30"/>
      <c r="M339" s="30"/>
      <c r="N339" s="30"/>
      <c r="O339" s="27"/>
      <c r="P339" s="27"/>
      <c r="Q339" s="27"/>
      <c r="R339" s="27"/>
      <c r="S339" s="27"/>
      <c r="T339" s="27"/>
      <c r="U339" s="27"/>
      <c r="V339" s="27"/>
      <c r="W339" s="27"/>
      <c r="X339" s="27"/>
      <c r="Y339" s="27"/>
      <c r="Z339" s="27"/>
      <c r="AA339" s="27"/>
      <c r="AB339" s="27"/>
      <c r="AC339" s="27"/>
      <c r="AD339" s="27"/>
      <c r="AE339" s="27"/>
      <c r="AF339" s="27"/>
      <c r="AG339" s="27"/>
      <c r="AH339" s="27"/>
      <c r="AI339" s="27"/>
      <c r="AJ339" s="27"/>
      <c r="AK339" s="27"/>
      <c r="AL339" s="27"/>
      <c r="AM339" s="27"/>
      <c r="AN339" s="27"/>
      <c r="AO339" s="27"/>
      <c r="AP339" s="27"/>
      <c r="AQ339" s="27"/>
      <c r="AR339" s="27"/>
      <c r="AS339" s="27"/>
      <c r="AT339" s="27"/>
      <c r="AU339" s="27"/>
      <c r="AV339" s="27"/>
      <c r="AW339" s="27"/>
      <c r="AX339" s="27"/>
      <c r="AY339" s="27"/>
      <c r="AZ339" s="27"/>
      <c r="BA339" s="27"/>
      <c r="BB339" s="27"/>
      <c r="BC339" s="27"/>
      <c r="BD339" s="27"/>
      <c r="BE339" s="27"/>
      <c r="BF339" s="27"/>
      <c r="BG339" s="27"/>
      <c r="BH339" s="27"/>
      <c r="BI339" s="27"/>
      <c r="BJ339" s="27"/>
      <c r="BK339" s="27"/>
      <c r="BL339" s="27"/>
      <c r="BM339" s="27"/>
      <c r="BN339" s="27"/>
      <c r="BO339" s="27"/>
      <c r="BP339" s="27"/>
      <c r="BQ339" s="27"/>
      <c r="BR339" s="27"/>
      <c r="BS339" s="27"/>
      <c r="BT339" s="27"/>
      <c r="BU339" s="27"/>
      <c r="BV339" s="27"/>
      <c r="BW339" s="27"/>
      <c r="BX339" s="27"/>
      <c r="BY339" s="27"/>
      <c r="BZ339" s="27"/>
      <c r="CA339" s="27"/>
      <c r="CB339" s="27"/>
      <c r="CC339" s="27"/>
      <c r="CD339" s="27"/>
      <c r="CE339" s="27"/>
      <c r="CF339" s="27"/>
      <c r="CG339" s="27"/>
      <c r="CH339" s="27"/>
      <c r="CI339" s="27"/>
      <c r="CJ339" s="27"/>
      <c r="CK339" s="27"/>
      <c r="CL339" s="27"/>
      <c r="CM339" s="27"/>
      <c r="CN339" s="27"/>
      <c r="CO339" s="27"/>
      <c r="CP339" s="27"/>
      <c r="CQ339" s="27"/>
      <c r="CR339" s="27"/>
      <c r="CS339" s="27"/>
      <c r="CT339" s="27"/>
    </row>
    <row r="340" spans="1:98" s="32" customFormat="1">
      <c r="A340" s="27"/>
      <c r="B340" s="33" t="s">
        <v>1087</v>
      </c>
      <c r="C340" s="30"/>
      <c r="D340" s="30"/>
      <c r="E340" s="30"/>
      <c r="F340" s="30"/>
      <c r="G340" s="30"/>
      <c r="H340" s="36"/>
      <c r="I340" s="30"/>
      <c r="J340" s="30"/>
      <c r="K340" s="30"/>
      <c r="L340" s="30"/>
      <c r="M340" s="30"/>
      <c r="N340" s="30"/>
      <c r="O340" s="27"/>
      <c r="P340" s="27"/>
      <c r="Q340" s="27"/>
      <c r="R340" s="27"/>
      <c r="S340" s="27"/>
      <c r="T340" s="27"/>
      <c r="U340" s="27"/>
      <c r="V340" s="27"/>
      <c r="W340" s="27"/>
      <c r="X340" s="27"/>
      <c r="Y340" s="27"/>
      <c r="Z340" s="27"/>
      <c r="AA340" s="27"/>
      <c r="AB340" s="27"/>
      <c r="AC340" s="27"/>
      <c r="AD340" s="27"/>
      <c r="AE340" s="27"/>
      <c r="AF340" s="27"/>
      <c r="AG340" s="27"/>
      <c r="AH340" s="27"/>
      <c r="AI340" s="27"/>
      <c r="AJ340" s="27"/>
      <c r="AK340" s="27"/>
      <c r="AL340" s="27"/>
      <c r="AM340" s="27"/>
      <c r="AN340" s="27"/>
      <c r="AO340" s="27"/>
      <c r="AP340" s="27"/>
      <c r="AQ340" s="27"/>
      <c r="AR340" s="27"/>
      <c r="AS340" s="27"/>
      <c r="AT340" s="27"/>
      <c r="AU340" s="27"/>
      <c r="AV340" s="27"/>
      <c r="AW340" s="27"/>
      <c r="AX340" s="27"/>
      <c r="AY340" s="27"/>
      <c r="AZ340" s="27"/>
      <c r="BA340" s="27"/>
      <c r="BB340" s="27"/>
      <c r="BC340" s="27"/>
      <c r="BD340" s="27"/>
      <c r="BE340" s="27"/>
      <c r="BF340" s="27"/>
      <c r="BG340" s="27"/>
      <c r="BH340" s="27"/>
      <c r="BI340" s="27"/>
      <c r="BJ340" s="27"/>
      <c r="BK340" s="27"/>
      <c r="BL340" s="27"/>
      <c r="BM340" s="27"/>
      <c r="BN340" s="27"/>
      <c r="BO340" s="27"/>
      <c r="BP340" s="27"/>
      <c r="BQ340" s="27"/>
      <c r="BR340" s="27"/>
      <c r="BS340" s="27"/>
      <c r="BT340" s="27"/>
      <c r="BU340" s="27"/>
      <c r="BV340" s="27"/>
      <c r="BW340" s="27"/>
      <c r="BX340" s="27"/>
      <c r="BY340" s="27"/>
      <c r="BZ340" s="27"/>
      <c r="CA340" s="27"/>
      <c r="CB340" s="27"/>
      <c r="CC340" s="27"/>
      <c r="CD340" s="27"/>
      <c r="CE340" s="27"/>
      <c r="CF340" s="27"/>
      <c r="CG340" s="27"/>
      <c r="CH340" s="27"/>
      <c r="CI340" s="27"/>
      <c r="CJ340" s="27"/>
      <c r="CK340" s="27"/>
      <c r="CL340" s="27"/>
      <c r="CM340" s="27"/>
      <c r="CN340" s="27"/>
      <c r="CO340" s="27"/>
      <c r="CP340" s="27"/>
      <c r="CQ340" s="27"/>
      <c r="CR340" s="27"/>
      <c r="CS340" s="27"/>
      <c r="CT340" s="27"/>
    </row>
    <row r="341" spans="1:98" s="32" customFormat="1">
      <c r="A341" s="27"/>
      <c r="B341" s="33" t="s">
        <v>1088</v>
      </c>
      <c r="C341" s="30"/>
      <c r="D341" s="30"/>
      <c r="E341" s="30"/>
      <c r="F341" s="30"/>
      <c r="G341" s="30"/>
      <c r="H341" s="36"/>
      <c r="I341" s="30"/>
      <c r="J341" s="30"/>
      <c r="K341" s="30"/>
      <c r="L341" s="30"/>
      <c r="M341" s="30"/>
      <c r="N341" s="30"/>
      <c r="O341" s="27"/>
      <c r="P341" s="27"/>
      <c r="Q341" s="27"/>
      <c r="R341" s="27"/>
      <c r="S341" s="27"/>
      <c r="T341" s="27"/>
      <c r="U341" s="27"/>
      <c r="V341" s="27"/>
      <c r="W341" s="27"/>
      <c r="X341" s="27"/>
      <c r="Y341" s="27"/>
      <c r="Z341" s="27"/>
      <c r="AA341" s="27"/>
      <c r="AB341" s="27"/>
      <c r="AC341" s="27"/>
      <c r="AD341" s="27"/>
      <c r="AE341" s="27"/>
      <c r="AF341" s="27"/>
      <c r="AG341" s="27"/>
      <c r="AH341" s="27"/>
      <c r="AI341" s="27"/>
      <c r="AJ341" s="27"/>
      <c r="AK341" s="27"/>
      <c r="AL341" s="27"/>
      <c r="AM341" s="27"/>
      <c r="AN341" s="27"/>
      <c r="AO341" s="27"/>
      <c r="AP341" s="27"/>
      <c r="AQ341" s="27"/>
      <c r="AR341" s="27"/>
      <c r="AS341" s="27"/>
      <c r="AT341" s="27"/>
      <c r="AU341" s="27"/>
      <c r="AV341" s="27"/>
      <c r="AW341" s="27"/>
      <c r="AX341" s="27"/>
      <c r="AY341" s="27"/>
      <c r="AZ341" s="27"/>
      <c r="BA341" s="27"/>
      <c r="BB341" s="27"/>
      <c r="BC341" s="27"/>
      <c r="BD341" s="27"/>
      <c r="BE341" s="27"/>
      <c r="BF341" s="27"/>
      <c r="BG341" s="27"/>
      <c r="BH341" s="27"/>
      <c r="BI341" s="27"/>
      <c r="BJ341" s="27"/>
      <c r="BK341" s="27"/>
      <c r="BL341" s="27"/>
      <c r="BM341" s="27"/>
      <c r="BN341" s="27"/>
      <c r="BO341" s="27"/>
      <c r="BP341" s="27"/>
      <c r="BQ341" s="27"/>
      <c r="BR341" s="27"/>
      <c r="BS341" s="27"/>
      <c r="BT341" s="27"/>
      <c r="BU341" s="27"/>
      <c r="BV341" s="27"/>
      <c r="BW341" s="27"/>
      <c r="BX341" s="27"/>
      <c r="BY341" s="27"/>
      <c r="BZ341" s="27"/>
      <c r="CA341" s="27"/>
      <c r="CB341" s="27"/>
      <c r="CC341" s="27"/>
      <c r="CD341" s="27"/>
      <c r="CE341" s="27"/>
      <c r="CF341" s="27"/>
      <c r="CG341" s="27"/>
      <c r="CH341" s="27"/>
      <c r="CI341" s="27"/>
      <c r="CJ341" s="27"/>
      <c r="CK341" s="27"/>
      <c r="CL341" s="27"/>
      <c r="CM341" s="27"/>
      <c r="CN341" s="27"/>
      <c r="CO341" s="27"/>
      <c r="CP341" s="27"/>
      <c r="CQ341" s="27"/>
      <c r="CR341" s="27"/>
      <c r="CS341" s="27"/>
      <c r="CT341" s="27"/>
    </row>
    <row r="342" spans="1:98" s="32" customFormat="1">
      <c r="A342" s="27"/>
      <c r="B342" s="33" t="s">
        <v>1089</v>
      </c>
      <c r="C342" s="30"/>
      <c r="D342" s="30"/>
      <c r="E342" s="30"/>
      <c r="F342" s="30"/>
      <c r="G342" s="30"/>
      <c r="H342" s="36"/>
      <c r="I342" s="30"/>
      <c r="J342" s="30"/>
      <c r="K342" s="30"/>
      <c r="L342" s="30"/>
      <c r="M342" s="30"/>
      <c r="N342" s="30"/>
      <c r="O342" s="27"/>
      <c r="P342" s="27"/>
      <c r="Q342" s="27"/>
      <c r="R342" s="27"/>
      <c r="S342" s="27"/>
      <c r="T342" s="27"/>
      <c r="U342" s="27"/>
      <c r="V342" s="27"/>
      <c r="W342" s="27"/>
      <c r="X342" s="27"/>
      <c r="Y342" s="27"/>
      <c r="Z342" s="27"/>
      <c r="AA342" s="27"/>
      <c r="AB342" s="27"/>
      <c r="AC342" s="27"/>
      <c r="AD342" s="27"/>
      <c r="AE342" s="27"/>
      <c r="AF342" s="27"/>
      <c r="AG342" s="27"/>
      <c r="AH342" s="27"/>
      <c r="AI342" s="27"/>
      <c r="AJ342" s="27"/>
      <c r="AK342" s="27"/>
      <c r="AL342" s="27"/>
      <c r="AM342" s="27"/>
      <c r="AN342" s="27"/>
      <c r="AO342" s="27"/>
      <c r="AP342" s="27"/>
      <c r="AQ342" s="27"/>
      <c r="AR342" s="27"/>
      <c r="AS342" s="27"/>
      <c r="AT342" s="27"/>
      <c r="AU342" s="27"/>
      <c r="AV342" s="27"/>
      <c r="AW342" s="27"/>
      <c r="AX342" s="27"/>
      <c r="AY342" s="27"/>
      <c r="AZ342" s="27"/>
      <c r="BA342" s="27"/>
      <c r="BB342" s="27"/>
      <c r="BC342" s="27"/>
      <c r="BD342" s="27"/>
      <c r="BE342" s="27"/>
      <c r="BF342" s="27"/>
      <c r="BG342" s="27"/>
      <c r="BH342" s="27"/>
      <c r="BI342" s="27"/>
      <c r="BJ342" s="27"/>
      <c r="BK342" s="27"/>
      <c r="BL342" s="27"/>
      <c r="BM342" s="27"/>
      <c r="BN342" s="27"/>
      <c r="BO342" s="27"/>
      <c r="BP342" s="27"/>
      <c r="BQ342" s="27"/>
      <c r="BR342" s="27"/>
      <c r="BS342" s="27"/>
      <c r="BT342" s="27"/>
      <c r="BU342" s="27"/>
      <c r="BV342" s="27"/>
      <c r="BW342" s="27"/>
      <c r="BX342" s="27"/>
      <c r="BY342" s="27"/>
      <c r="BZ342" s="27"/>
      <c r="CA342" s="27"/>
      <c r="CB342" s="27"/>
      <c r="CC342" s="27"/>
      <c r="CD342" s="27"/>
      <c r="CE342" s="27"/>
      <c r="CF342" s="27"/>
      <c r="CG342" s="27"/>
      <c r="CH342" s="27"/>
      <c r="CI342" s="27"/>
      <c r="CJ342" s="27"/>
      <c r="CK342" s="27"/>
      <c r="CL342" s="27"/>
      <c r="CM342" s="27"/>
      <c r="CN342" s="27"/>
      <c r="CO342" s="27"/>
      <c r="CP342" s="27"/>
      <c r="CQ342" s="27"/>
      <c r="CR342" s="27"/>
      <c r="CS342" s="27"/>
      <c r="CT342" s="27"/>
    </row>
    <row r="343" spans="1:98" s="32" customFormat="1">
      <c r="A343" s="27"/>
      <c r="B343" s="33" t="s">
        <v>157</v>
      </c>
      <c r="C343" s="30"/>
      <c r="D343" s="30"/>
      <c r="E343" s="30"/>
      <c r="F343" s="30"/>
      <c r="G343" s="30"/>
      <c r="H343" s="36"/>
      <c r="I343" s="30"/>
      <c r="J343" s="30"/>
      <c r="K343" s="30"/>
      <c r="L343" s="30"/>
      <c r="M343" s="30"/>
      <c r="N343" s="30"/>
      <c r="O343" s="27"/>
      <c r="P343" s="27"/>
      <c r="Q343" s="27"/>
      <c r="R343" s="27"/>
      <c r="S343" s="27"/>
      <c r="T343" s="27"/>
      <c r="U343" s="27"/>
      <c r="V343" s="27"/>
      <c r="W343" s="27"/>
      <c r="X343" s="27"/>
      <c r="Y343" s="27"/>
      <c r="Z343" s="27"/>
      <c r="AA343" s="27"/>
      <c r="AB343" s="27"/>
      <c r="AC343" s="27"/>
      <c r="AD343" s="27"/>
      <c r="AE343" s="27"/>
      <c r="AF343" s="27"/>
      <c r="AG343" s="27"/>
      <c r="AH343" s="27"/>
      <c r="AI343" s="27"/>
      <c r="AJ343" s="27"/>
      <c r="AK343" s="27"/>
      <c r="AL343" s="27"/>
      <c r="AM343" s="27"/>
      <c r="AN343" s="27"/>
      <c r="AO343" s="27"/>
      <c r="AP343" s="27"/>
      <c r="AQ343" s="27"/>
      <c r="AR343" s="27"/>
      <c r="AS343" s="27"/>
      <c r="AT343" s="27"/>
      <c r="AU343" s="27"/>
      <c r="AV343" s="27"/>
      <c r="AW343" s="27"/>
      <c r="AX343" s="27"/>
      <c r="AY343" s="27"/>
      <c r="AZ343" s="27"/>
      <c r="BA343" s="27"/>
      <c r="BB343" s="27"/>
      <c r="BC343" s="27"/>
      <c r="BD343" s="27"/>
      <c r="BE343" s="27"/>
      <c r="BF343" s="27"/>
      <c r="BG343" s="27"/>
      <c r="BH343" s="27"/>
      <c r="BI343" s="27"/>
      <c r="BJ343" s="27"/>
      <c r="BK343" s="27"/>
      <c r="BL343" s="27"/>
      <c r="BM343" s="27"/>
      <c r="BN343" s="27"/>
      <c r="BO343" s="27"/>
      <c r="BP343" s="27"/>
      <c r="BQ343" s="27"/>
      <c r="BR343" s="27"/>
      <c r="BS343" s="27"/>
      <c r="BT343" s="27"/>
      <c r="BU343" s="27"/>
      <c r="BV343" s="27"/>
      <c r="BW343" s="27"/>
      <c r="BX343" s="27"/>
      <c r="BY343" s="27"/>
      <c r="BZ343" s="27"/>
      <c r="CA343" s="27"/>
      <c r="CB343" s="27"/>
      <c r="CC343" s="27"/>
      <c r="CD343" s="27"/>
      <c r="CE343" s="27"/>
      <c r="CF343" s="27"/>
      <c r="CG343" s="27"/>
      <c r="CH343" s="27"/>
      <c r="CI343" s="27"/>
      <c r="CJ343" s="27"/>
      <c r="CK343" s="27"/>
      <c r="CL343" s="27"/>
      <c r="CM343" s="27"/>
      <c r="CN343" s="27"/>
      <c r="CO343" s="27"/>
      <c r="CP343" s="27"/>
      <c r="CQ343" s="27"/>
      <c r="CR343" s="27"/>
      <c r="CS343" s="27"/>
      <c r="CT343" s="27"/>
    </row>
    <row r="344" spans="1:98" s="32" customFormat="1">
      <c r="A344" s="27"/>
      <c r="B344" s="33" t="s">
        <v>183</v>
      </c>
      <c r="C344" s="30"/>
      <c r="D344" s="30"/>
      <c r="E344" s="30"/>
      <c r="F344" s="30"/>
      <c r="G344" s="30"/>
      <c r="H344" s="36"/>
      <c r="I344" s="30"/>
      <c r="J344" s="30"/>
      <c r="K344" s="30"/>
      <c r="L344" s="30"/>
      <c r="M344" s="30"/>
      <c r="N344" s="30"/>
      <c r="O344" s="27"/>
      <c r="P344" s="27"/>
      <c r="Q344" s="27"/>
      <c r="R344" s="27"/>
      <c r="S344" s="27"/>
      <c r="T344" s="27"/>
      <c r="U344" s="27"/>
      <c r="V344" s="27"/>
      <c r="W344" s="27"/>
      <c r="X344" s="27"/>
      <c r="Y344" s="27"/>
      <c r="Z344" s="27"/>
      <c r="AA344" s="27"/>
      <c r="AB344" s="27"/>
      <c r="AC344" s="27"/>
      <c r="AD344" s="27"/>
      <c r="AE344" s="27"/>
      <c r="AF344" s="27"/>
      <c r="AG344" s="27"/>
      <c r="AH344" s="27"/>
      <c r="AI344" s="27"/>
      <c r="AJ344" s="27"/>
      <c r="AK344" s="27"/>
      <c r="AL344" s="27"/>
      <c r="AM344" s="27"/>
      <c r="AN344" s="27"/>
      <c r="AO344" s="27"/>
      <c r="AP344" s="27"/>
      <c r="AQ344" s="27"/>
      <c r="AR344" s="27"/>
      <c r="AS344" s="27"/>
      <c r="AT344" s="27"/>
      <c r="AU344" s="27"/>
      <c r="AV344" s="27"/>
      <c r="AW344" s="27"/>
      <c r="AX344" s="27"/>
      <c r="AY344" s="27"/>
      <c r="AZ344" s="27"/>
      <c r="BA344" s="27"/>
      <c r="BB344" s="27"/>
      <c r="BC344" s="27"/>
      <c r="BD344" s="27"/>
      <c r="BE344" s="27"/>
      <c r="BF344" s="27"/>
      <c r="BG344" s="27"/>
      <c r="BH344" s="27"/>
      <c r="BI344" s="27"/>
      <c r="BJ344" s="27"/>
      <c r="BK344" s="27"/>
      <c r="BL344" s="27"/>
      <c r="BM344" s="27"/>
      <c r="BN344" s="27"/>
      <c r="BO344" s="27"/>
      <c r="BP344" s="27"/>
      <c r="BQ344" s="27"/>
      <c r="BR344" s="27"/>
      <c r="BS344" s="27"/>
      <c r="BT344" s="27"/>
      <c r="BU344" s="27"/>
      <c r="BV344" s="27"/>
      <c r="BW344" s="27"/>
      <c r="BX344" s="27"/>
      <c r="BY344" s="27"/>
      <c r="BZ344" s="27"/>
      <c r="CA344" s="27"/>
      <c r="CB344" s="27"/>
      <c r="CC344" s="27"/>
      <c r="CD344" s="27"/>
      <c r="CE344" s="27"/>
      <c r="CF344" s="27"/>
      <c r="CG344" s="27"/>
      <c r="CH344" s="27"/>
      <c r="CI344" s="27"/>
      <c r="CJ344" s="27"/>
      <c r="CK344" s="27"/>
      <c r="CL344" s="27"/>
      <c r="CM344" s="27"/>
      <c r="CN344" s="27"/>
      <c r="CO344" s="27"/>
      <c r="CP344" s="27"/>
      <c r="CQ344" s="27"/>
      <c r="CR344" s="27"/>
      <c r="CS344" s="27"/>
      <c r="CT344" s="27"/>
    </row>
    <row r="345" spans="1:98" s="32" customFormat="1">
      <c r="A345" s="27"/>
      <c r="B345" s="33" t="s">
        <v>510</v>
      </c>
      <c r="C345" s="30"/>
      <c r="D345" s="30"/>
      <c r="E345" s="30"/>
      <c r="F345" s="30"/>
      <c r="G345" s="30"/>
      <c r="H345" s="36"/>
      <c r="I345" s="30"/>
      <c r="J345" s="30"/>
      <c r="K345" s="30"/>
      <c r="L345" s="30"/>
      <c r="M345" s="30"/>
      <c r="N345" s="30"/>
      <c r="O345" s="27"/>
      <c r="P345" s="27"/>
      <c r="Q345" s="27"/>
      <c r="R345" s="27"/>
      <c r="S345" s="27"/>
      <c r="T345" s="27"/>
      <c r="U345" s="27"/>
      <c r="V345" s="27"/>
      <c r="W345" s="27"/>
      <c r="X345" s="27"/>
      <c r="Y345" s="27"/>
      <c r="Z345" s="27"/>
      <c r="AA345" s="27"/>
      <c r="AB345" s="27"/>
      <c r="AC345" s="27"/>
      <c r="AD345" s="27"/>
      <c r="AE345" s="27"/>
      <c r="AF345" s="27"/>
      <c r="AG345" s="27"/>
      <c r="AH345" s="27"/>
      <c r="AI345" s="27"/>
      <c r="AJ345" s="27"/>
      <c r="AK345" s="27"/>
      <c r="AL345" s="27"/>
      <c r="AM345" s="27"/>
      <c r="AN345" s="27"/>
      <c r="AO345" s="27"/>
      <c r="AP345" s="27"/>
      <c r="AQ345" s="27"/>
      <c r="AR345" s="27"/>
      <c r="AS345" s="27"/>
      <c r="AT345" s="27"/>
      <c r="AU345" s="27"/>
      <c r="AV345" s="27"/>
      <c r="AW345" s="27"/>
      <c r="AX345" s="27"/>
      <c r="AY345" s="27"/>
      <c r="AZ345" s="27"/>
      <c r="BA345" s="27"/>
      <c r="BB345" s="27"/>
      <c r="BC345" s="27"/>
      <c r="BD345" s="27"/>
      <c r="BE345" s="27"/>
      <c r="BF345" s="27"/>
      <c r="BG345" s="27"/>
      <c r="BH345" s="27"/>
      <c r="BI345" s="27"/>
      <c r="BJ345" s="27"/>
      <c r="BK345" s="27"/>
      <c r="BL345" s="27"/>
      <c r="BM345" s="27"/>
      <c r="BN345" s="27"/>
      <c r="BO345" s="27"/>
      <c r="BP345" s="27"/>
      <c r="BQ345" s="27"/>
      <c r="BR345" s="27"/>
      <c r="BS345" s="27"/>
      <c r="BT345" s="27"/>
      <c r="BU345" s="27"/>
      <c r="BV345" s="27"/>
      <c r="BW345" s="27"/>
      <c r="BX345" s="27"/>
      <c r="BY345" s="27"/>
      <c r="BZ345" s="27"/>
      <c r="CA345" s="27"/>
      <c r="CB345" s="27"/>
      <c r="CC345" s="27"/>
      <c r="CD345" s="27"/>
      <c r="CE345" s="27"/>
      <c r="CF345" s="27"/>
      <c r="CG345" s="27"/>
      <c r="CH345" s="27"/>
      <c r="CI345" s="27"/>
      <c r="CJ345" s="27"/>
      <c r="CK345" s="27"/>
      <c r="CL345" s="27"/>
      <c r="CM345" s="27"/>
      <c r="CN345" s="27"/>
      <c r="CO345" s="27"/>
      <c r="CP345" s="27"/>
      <c r="CQ345" s="27"/>
      <c r="CR345" s="27"/>
      <c r="CS345" s="27"/>
      <c r="CT345" s="27"/>
    </row>
    <row r="346" spans="1:98" s="32" customFormat="1">
      <c r="A346" s="27"/>
      <c r="B346" s="38" t="s">
        <v>186</v>
      </c>
      <c r="C346" s="30"/>
      <c r="D346" s="30"/>
      <c r="E346" s="30"/>
      <c r="F346" s="30"/>
      <c r="G346" s="30"/>
      <c r="H346" s="36"/>
      <c r="I346" s="30"/>
      <c r="J346" s="30"/>
      <c r="K346" s="30"/>
      <c r="L346" s="30"/>
      <c r="M346" s="30"/>
      <c r="N346" s="30"/>
      <c r="O346" s="27"/>
      <c r="P346" s="27"/>
      <c r="Q346" s="27"/>
      <c r="R346" s="27"/>
      <c r="S346" s="27"/>
      <c r="T346" s="27"/>
      <c r="U346" s="27"/>
      <c r="V346" s="27"/>
      <c r="W346" s="27"/>
      <c r="X346" s="27"/>
      <c r="Y346" s="27"/>
      <c r="Z346" s="27"/>
      <c r="AA346" s="27"/>
      <c r="AB346" s="27"/>
      <c r="AC346" s="27"/>
      <c r="AD346" s="27"/>
      <c r="AE346" s="27"/>
      <c r="AF346" s="27"/>
      <c r="AG346" s="27"/>
      <c r="AH346" s="27"/>
      <c r="AI346" s="27"/>
      <c r="AJ346" s="27"/>
      <c r="AK346" s="27"/>
      <c r="AL346" s="27"/>
      <c r="AM346" s="27"/>
      <c r="AN346" s="27"/>
      <c r="AO346" s="27"/>
      <c r="AP346" s="27"/>
      <c r="AQ346" s="27"/>
      <c r="AR346" s="27"/>
      <c r="AS346" s="27"/>
      <c r="AT346" s="27"/>
      <c r="AU346" s="27"/>
      <c r="AV346" s="27"/>
      <c r="AW346" s="27"/>
      <c r="AX346" s="27"/>
      <c r="AY346" s="27"/>
      <c r="AZ346" s="27"/>
      <c r="BA346" s="27"/>
      <c r="BB346" s="27"/>
      <c r="BC346" s="27"/>
      <c r="BD346" s="27"/>
      <c r="BE346" s="27"/>
      <c r="BF346" s="27"/>
      <c r="BG346" s="27"/>
      <c r="BH346" s="27"/>
      <c r="BI346" s="27"/>
      <c r="BJ346" s="27"/>
      <c r="BK346" s="27"/>
      <c r="BL346" s="27"/>
      <c r="BM346" s="27"/>
      <c r="BN346" s="27"/>
      <c r="BO346" s="27"/>
      <c r="BP346" s="27"/>
      <c r="BQ346" s="27"/>
      <c r="BR346" s="27"/>
      <c r="BS346" s="27"/>
      <c r="BT346" s="27"/>
      <c r="BU346" s="27"/>
      <c r="BV346" s="27"/>
      <c r="BW346" s="27"/>
      <c r="BX346" s="27"/>
      <c r="BY346" s="27"/>
      <c r="BZ346" s="27"/>
      <c r="CA346" s="27"/>
      <c r="CB346" s="27"/>
      <c r="CC346" s="27"/>
      <c r="CD346" s="27"/>
      <c r="CE346" s="27"/>
      <c r="CF346" s="27"/>
      <c r="CG346" s="27"/>
      <c r="CH346" s="27"/>
      <c r="CI346" s="27"/>
      <c r="CJ346" s="27"/>
      <c r="CK346" s="27"/>
      <c r="CL346" s="27"/>
      <c r="CM346" s="27"/>
      <c r="CN346" s="27"/>
      <c r="CO346" s="27"/>
      <c r="CP346" s="27"/>
      <c r="CQ346" s="27"/>
      <c r="CR346" s="27"/>
      <c r="CS346" s="27"/>
      <c r="CT346" s="27"/>
    </row>
    <row r="347" spans="1:98" s="32" customFormat="1">
      <c r="A347" s="27"/>
      <c r="B347" s="33" t="s">
        <v>1090</v>
      </c>
      <c r="C347" s="30"/>
      <c r="D347" s="30"/>
      <c r="E347" s="30"/>
      <c r="F347" s="30"/>
      <c r="G347" s="30"/>
      <c r="H347" s="36"/>
      <c r="I347" s="30"/>
      <c r="J347" s="30"/>
      <c r="K347" s="30"/>
      <c r="L347" s="30"/>
      <c r="M347" s="30"/>
      <c r="N347" s="30"/>
      <c r="O347" s="27"/>
      <c r="P347" s="27"/>
      <c r="Q347" s="27"/>
      <c r="R347" s="27"/>
      <c r="S347" s="27"/>
      <c r="T347" s="27"/>
      <c r="U347" s="27"/>
      <c r="V347" s="27"/>
      <c r="W347" s="27"/>
      <c r="X347" s="27"/>
      <c r="Y347" s="27"/>
      <c r="Z347" s="27"/>
      <c r="AA347" s="27"/>
      <c r="AB347" s="27"/>
      <c r="AC347" s="27"/>
      <c r="AD347" s="27"/>
      <c r="AE347" s="27"/>
      <c r="AF347" s="27"/>
      <c r="AG347" s="27"/>
      <c r="AH347" s="27"/>
      <c r="AI347" s="27"/>
      <c r="AJ347" s="27"/>
      <c r="AK347" s="27"/>
      <c r="AL347" s="27"/>
      <c r="AM347" s="27"/>
      <c r="AN347" s="27"/>
      <c r="AO347" s="27"/>
      <c r="AP347" s="27"/>
      <c r="AQ347" s="27"/>
      <c r="AR347" s="27"/>
      <c r="AS347" s="27"/>
      <c r="AT347" s="27"/>
      <c r="AU347" s="27"/>
      <c r="AV347" s="27"/>
      <c r="AW347" s="27"/>
      <c r="AX347" s="27"/>
      <c r="AY347" s="27"/>
      <c r="AZ347" s="27"/>
      <c r="BA347" s="27"/>
      <c r="BB347" s="27"/>
      <c r="BC347" s="27"/>
      <c r="BD347" s="27"/>
      <c r="BE347" s="27"/>
      <c r="BF347" s="27"/>
      <c r="BG347" s="27"/>
      <c r="BH347" s="27"/>
      <c r="BI347" s="27"/>
      <c r="BJ347" s="27"/>
      <c r="BK347" s="27"/>
      <c r="BL347" s="27"/>
      <c r="BM347" s="27"/>
      <c r="BN347" s="27"/>
      <c r="BO347" s="27"/>
      <c r="BP347" s="27"/>
      <c r="BQ347" s="27"/>
      <c r="BR347" s="27"/>
      <c r="BS347" s="27"/>
      <c r="BT347" s="27"/>
      <c r="BU347" s="27"/>
      <c r="BV347" s="27"/>
      <c r="BW347" s="27"/>
      <c r="BX347" s="27"/>
      <c r="BY347" s="27"/>
      <c r="BZ347" s="27"/>
      <c r="CA347" s="27"/>
      <c r="CB347" s="27"/>
      <c r="CC347" s="27"/>
      <c r="CD347" s="27"/>
      <c r="CE347" s="27"/>
      <c r="CF347" s="27"/>
      <c r="CG347" s="27"/>
      <c r="CH347" s="27"/>
      <c r="CI347" s="27"/>
      <c r="CJ347" s="27"/>
      <c r="CK347" s="27"/>
      <c r="CL347" s="27"/>
      <c r="CM347" s="27"/>
      <c r="CN347" s="27"/>
      <c r="CO347" s="27"/>
      <c r="CP347" s="27"/>
      <c r="CQ347" s="27"/>
      <c r="CR347" s="27"/>
      <c r="CS347" s="27"/>
      <c r="CT347" s="27"/>
    </row>
    <row r="348" spans="1:98" s="32" customFormat="1">
      <c r="A348" s="27"/>
      <c r="B348" s="33" t="s">
        <v>1091</v>
      </c>
      <c r="C348" s="30"/>
      <c r="D348" s="30"/>
      <c r="E348" s="30"/>
      <c r="F348" s="30"/>
      <c r="G348" s="30"/>
      <c r="H348" s="36"/>
      <c r="I348" s="30"/>
      <c r="J348" s="30"/>
      <c r="K348" s="30"/>
      <c r="L348" s="30"/>
      <c r="M348" s="30"/>
      <c r="N348" s="30"/>
      <c r="O348" s="27"/>
      <c r="P348" s="27"/>
      <c r="Q348" s="27"/>
      <c r="R348" s="27"/>
      <c r="S348" s="27"/>
      <c r="T348" s="27"/>
      <c r="U348" s="27"/>
      <c r="V348" s="27"/>
      <c r="W348" s="27"/>
      <c r="X348" s="27"/>
      <c r="Y348" s="27"/>
      <c r="Z348" s="27"/>
      <c r="AA348" s="27"/>
      <c r="AB348" s="27"/>
      <c r="AC348" s="27"/>
      <c r="AD348" s="27"/>
      <c r="AE348" s="27"/>
      <c r="AF348" s="27"/>
      <c r="AG348" s="27"/>
      <c r="AH348" s="27"/>
      <c r="AI348" s="27"/>
      <c r="AJ348" s="27"/>
      <c r="AK348" s="27"/>
      <c r="AL348" s="27"/>
      <c r="AM348" s="27"/>
      <c r="AN348" s="27"/>
      <c r="AO348" s="27"/>
      <c r="AP348" s="27"/>
      <c r="AQ348" s="27"/>
      <c r="AR348" s="27"/>
      <c r="AS348" s="27"/>
      <c r="AT348" s="27"/>
      <c r="AU348" s="27"/>
      <c r="AV348" s="27"/>
      <c r="AW348" s="27"/>
      <c r="AX348" s="27"/>
      <c r="AY348" s="27"/>
      <c r="AZ348" s="27"/>
      <c r="BA348" s="27"/>
      <c r="BB348" s="27"/>
      <c r="BC348" s="27"/>
      <c r="BD348" s="27"/>
      <c r="BE348" s="27"/>
      <c r="BF348" s="27"/>
      <c r="BG348" s="27"/>
      <c r="BH348" s="27"/>
      <c r="BI348" s="27"/>
      <c r="BJ348" s="27"/>
      <c r="BK348" s="27"/>
      <c r="BL348" s="27"/>
      <c r="BM348" s="27"/>
      <c r="BN348" s="27"/>
      <c r="BO348" s="27"/>
      <c r="BP348" s="27"/>
      <c r="BQ348" s="27"/>
      <c r="BR348" s="27"/>
      <c r="BS348" s="27"/>
      <c r="BT348" s="27"/>
      <c r="BU348" s="27"/>
      <c r="BV348" s="27"/>
      <c r="BW348" s="27"/>
      <c r="BX348" s="27"/>
      <c r="BY348" s="27"/>
      <c r="BZ348" s="27"/>
      <c r="CA348" s="27"/>
      <c r="CB348" s="27"/>
      <c r="CC348" s="27"/>
      <c r="CD348" s="27"/>
      <c r="CE348" s="27"/>
      <c r="CF348" s="27"/>
      <c r="CG348" s="27"/>
      <c r="CH348" s="27"/>
      <c r="CI348" s="27"/>
      <c r="CJ348" s="27"/>
      <c r="CK348" s="27"/>
      <c r="CL348" s="27"/>
      <c r="CM348" s="27"/>
      <c r="CN348" s="27"/>
      <c r="CO348" s="27"/>
      <c r="CP348" s="27"/>
      <c r="CQ348" s="27"/>
      <c r="CR348" s="27"/>
      <c r="CS348" s="27"/>
      <c r="CT348" s="27"/>
    </row>
    <row r="349" spans="1:98" s="32" customFormat="1">
      <c r="A349" s="27"/>
      <c r="B349" s="38" t="s">
        <v>1092</v>
      </c>
      <c r="C349" s="30"/>
      <c r="D349" s="30"/>
      <c r="E349" s="30"/>
      <c r="F349" s="30"/>
      <c r="G349" s="30"/>
      <c r="H349" s="36"/>
      <c r="I349" s="30"/>
      <c r="J349" s="30"/>
      <c r="K349" s="30"/>
      <c r="L349" s="30"/>
      <c r="M349" s="30"/>
      <c r="N349" s="30"/>
      <c r="O349" s="27"/>
      <c r="P349" s="27"/>
      <c r="Q349" s="27"/>
      <c r="R349" s="27"/>
      <c r="S349" s="27"/>
      <c r="T349" s="27"/>
      <c r="U349" s="27"/>
      <c r="V349" s="27"/>
      <c r="W349" s="27"/>
      <c r="X349" s="27"/>
      <c r="Y349" s="27"/>
      <c r="Z349" s="27"/>
      <c r="AA349" s="27"/>
      <c r="AB349" s="27"/>
      <c r="AC349" s="27"/>
      <c r="AD349" s="27"/>
      <c r="AE349" s="27"/>
      <c r="AF349" s="27"/>
      <c r="AG349" s="27"/>
      <c r="AH349" s="27"/>
      <c r="AI349" s="27"/>
      <c r="AJ349" s="27"/>
      <c r="AK349" s="27"/>
      <c r="AL349" s="27"/>
      <c r="AM349" s="27"/>
      <c r="AN349" s="27"/>
      <c r="AO349" s="27"/>
      <c r="AP349" s="27"/>
      <c r="AQ349" s="27"/>
      <c r="AR349" s="27"/>
      <c r="AS349" s="27"/>
      <c r="AT349" s="27"/>
      <c r="AU349" s="27"/>
      <c r="AV349" s="27"/>
      <c r="AW349" s="27"/>
      <c r="AX349" s="27"/>
      <c r="AY349" s="27"/>
      <c r="AZ349" s="27"/>
      <c r="BA349" s="27"/>
      <c r="BB349" s="27"/>
      <c r="BC349" s="27"/>
      <c r="BD349" s="27"/>
      <c r="BE349" s="27"/>
      <c r="BF349" s="27"/>
      <c r="BG349" s="27"/>
      <c r="BH349" s="27"/>
      <c r="BI349" s="27"/>
      <c r="BJ349" s="27"/>
      <c r="BK349" s="27"/>
      <c r="BL349" s="27"/>
      <c r="BM349" s="27"/>
      <c r="BN349" s="27"/>
      <c r="BO349" s="27"/>
      <c r="BP349" s="27"/>
      <c r="BQ349" s="27"/>
      <c r="BR349" s="27"/>
      <c r="BS349" s="27"/>
      <c r="BT349" s="27"/>
      <c r="BU349" s="27"/>
      <c r="BV349" s="27"/>
      <c r="BW349" s="27"/>
      <c r="BX349" s="27"/>
      <c r="BY349" s="27"/>
      <c r="BZ349" s="27"/>
      <c r="CA349" s="27"/>
      <c r="CB349" s="27"/>
      <c r="CC349" s="27"/>
      <c r="CD349" s="27"/>
      <c r="CE349" s="27"/>
      <c r="CF349" s="27"/>
      <c r="CG349" s="27"/>
      <c r="CH349" s="27"/>
      <c r="CI349" s="27"/>
      <c r="CJ349" s="27"/>
      <c r="CK349" s="27"/>
      <c r="CL349" s="27"/>
      <c r="CM349" s="27"/>
      <c r="CN349" s="27"/>
      <c r="CO349" s="27"/>
      <c r="CP349" s="27"/>
      <c r="CQ349" s="27"/>
      <c r="CR349" s="27"/>
      <c r="CS349" s="27"/>
      <c r="CT349" s="27"/>
    </row>
    <row r="350" spans="1:98" s="32" customFormat="1">
      <c r="A350" s="27"/>
      <c r="B350" s="33" t="s">
        <v>1093</v>
      </c>
      <c r="C350" s="30"/>
      <c r="D350" s="30"/>
      <c r="E350" s="30"/>
      <c r="F350" s="30"/>
      <c r="G350" s="30"/>
      <c r="H350" s="36"/>
      <c r="I350" s="30"/>
      <c r="J350" s="30"/>
      <c r="K350" s="30"/>
      <c r="L350" s="30"/>
      <c r="M350" s="30"/>
      <c r="N350" s="30"/>
      <c r="O350" s="27"/>
      <c r="P350" s="27"/>
      <c r="Q350" s="27"/>
      <c r="R350" s="27"/>
      <c r="S350" s="27"/>
      <c r="T350" s="27"/>
      <c r="U350" s="27"/>
      <c r="V350" s="27"/>
      <c r="W350" s="27"/>
      <c r="X350" s="27"/>
      <c r="Y350" s="27"/>
      <c r="Z350" s="27"/>
      <c r="AA350" s="27"/>
      <c r="AB350" s="27"/>
      <c r="AC350" s="27"/>
      <c r="AD350" s="27"/>
      <c r="AE350" s="27"/>
      <c r="AF350" s="27"/>
      <c r="AG350" s="27"/>
      <c r="AH350" s="27"/>
      <c r="AI350" s="27"/>
      <c r="AJ350" s="27"/>
      <c r="AK350" s="27"/>
      <c r="AL350" s="27"/>
      <c r="AM350" s="27"/>
      <c r="AN350" s="27"/>
      <c r="AO350" s="27"/>
      <c r="AP350" s="27"/>
      <c r="AQ350" s="27"/>
      <c r="AR350" s="27"/>
      <c r="AS350" s="27"/>
      <c r="AT350" s="27"/>
      <c r="AU350" s="27"/>
      <c r="AV350" s="27"/>
      <c r="AW350" s="27"/>
      <c r="AX350" s="27"/>
      <c r="AY350" s="27"/>
      <c r="AZ350" s="27"/>
      <c r="BA350" s="27"/>
      <c r="BB350" s="27"/>
      <c r="BC350" s="27"/>
      <c r="BD350" s="27"/>
      <c r="BE350" s="27"/>
      <c r="BF350" s="27"/>
      <c r="BG350" s="27"/>
      <c r="BH350" s="27"/>
      <c r="BI350" s="27"/>
      <c r="BJ350" s="27"/>
      <c r="BK350" s="27"/>
      <c r="BL350" s="27"/>
      <c r="BM350" s="27"/>
      <c r="BN350" s="27"/>
      <c r="BO350" s="27"/>
      <c r="BP350" s="27"/>
      <c r="BQ350" s="27"/>
      <c r="BR350" s="27"/>
      <c r="BS350" s="27"/>
      <c r="BT350" s="27"/>
      <c r="BU350" s="27"/>
      <c r="BV350" s="27"/>
      <c r="BW350" s="27"/>
      <c r="BX350" s="27"/>
      <c r="BY350" s="27"/>
      <c r="BZ350" s="27"/>
      <c r="CA350" s="27"/>
      <c r="CB350" s="27"/>
      <c r="CC350" s="27"/>
      <c r="CD350" s="27"/>
      <c r="CE350" s="27"/>
      <c r="CF350" s="27"/>
      <c r="CG350" s="27"/>
      <c r="CH350" s="27"/>
      <c r="CI350" s="27"/>
      <c r="CJ350" s="27"/>
      <c r="CK350" s="27"/>
      <c r="CL350" s="27"/>
      <c r="CM350" s="27"/>
      <c r="CN350" s="27"/>
      <c r="CO350" s="27"/>
      <c r="CP350" s="27"/>
      <c r="CQ350" s="27"/>
      <c r="CR350" s="27"/>
      <c r="CS350" s="27"/>
      <c r="CT350" s="27"/>
    </row>
    <row r="351" spans="1:98" s="32" customFormat="1">
      <c r="A351" s="27"/>
      <c r="B351" s="33" t="s">
        <v>1094</v>
      </c>
      <c r="C351" s="30"/>
      <c r="D351" s="30"/>
      <c r="E351" s="30"/>
      <c r="F351" s="30"/>
      <c r="G351" s="30"/>
      <c r="H351" s="36"/>
      <c r="I351" s="30"/>
      <c r="J351" s="30"/>
      <c r="K351" s="30"/>
      <c r="L351" s="30"/>
      <c r="M351" s="30"/>
      <c r="N351" s="30"/>
      <c r="O351" s="27"/>
      <c r="P351" s="27"/>
      <c r="Q351" s="27"/>
      <c r="R351" s="27"/>
      <c r="S351" s="27"/>
      <c r="T351" s="27"/>
      <c r="U351" s="27"/>
      <c r="V351" s="27"/>
      <c r="W351" s="27"/>
      <c r="X351" s="27"/>
      <c r="Y351" s="27"/>
      <c r="Z351" s="27"/>
      <c r="AA351" s="27"/>
      <c r="AB351" s="27"/>
      <c r="AC351" s="27"/>
      <c r="AD351" s="27"/>
      <c r="AE351" s="27"/>
      <c r="AF351" s="27"/>
      <c r="AG351" s="27"/>
      <c r="AH351" s="27"/>
      <c r="AI351" s="27"/>
      <c r="AJ351" s="27"/>
      <c r="AK351" s="27"/>
      <c r="AL351" s="27"/>
      <c r="AM351" s="27"/>
      <c r="AN351" s="27"/>
      <c r="AO351" s="27"/>
      <c r="AP351" s="27"/>
      <c r="AQ351" s="27"/>
      <c r="AR351" s="27"/>
      <c r="AS351" s="27"/>
      <c r="AT351" s="27"/>
      <c r="AU351" s="27"/>
      <c r="AV351" s="27"/>
      <c r="AW351" s="27"/>
      <c r="AX351" s="27"/>
      <c r="AY351" s="27"/>
      <c r="AZ351" s="27"/>
      <c r="BA351" s="27"/>
      <c r="BB351" s="27"/>
      <c r="BC351" s="27"/>
      <c r="BD351" s="27"/>
      <c r="BE351" s="27"/>
      <c r="BF351" s="27"/>
      <c r="BG351" s="27"/>
      <c r="BH351" s="27"/>
      <c r="BI351" s="27"/>
      <c r="BJ351" s="27"/>
      <c r="BK351" s="27"/>
      <c r="BL351" s="27"/>
      <c r="BM351" s="27"/>
      <c r="BN351" s="27"/>
      <c r="BO351" s="27"/>
      <c r="BP351" s="27"/>
      <c r="BQ351" s="27"/>
      <c r="BR351" s="27"/>
      <c r="BS351" s="27"/>
      <c r="BT351" s="27"/>
      <c r="BU351" s="27"/>
      <c r="BV351" s="27"/>
      <c r="BW351" s="27"/>
      <c r="BX351" s="27"/>
      <c r="BY351" s="27"/>
      <c r="BZ351" s="27"/>
      <c r="CA351" s="27"/>
      <c r="CB351" s="27"/>
      <c r="CC351" s="27"/>
      <c r="CD351" s="27"/>
      <c r="CE351" s="27"/>
      <c r="CF351" s="27"/>
      <c r="CG351" s="27"/>
      <c r="CH351" s="27"/>
      <c r="CI351" s="27"/>
      <c r="CJ351" s="27"/>
      <c r="CK351" s="27"/>
      <c r="CL351" s="27"/>
      <c r="CM351" s="27"/>
      <c r="CN351" s="27"/>
      <c r="CO351" s="27"/>
      <c r="CP351" s="27"/>
      <c r="CQ351" s="27"/>
      <c r="CR351" s="27"/>
      <c r="CS351" s="27"/>
      <c r="CT351" s="27"/>
    </row>
    <row r="352" spans="1:98" s="32" customFormat="1">
      <c r="A352" s="27"/>
      <c r="B352" s="33" t="s">
        <v>1095</v>
      </c>
      <c r="C352" s="30"/>
      <c r="D352" s="30"/>
      <c r="E352" s="30"/>
      <c r="F352" s="30"/>
      <c r="G352" s="30"/>
      <c r="H352" s="36"/>
      <c r="I352" s="30"/>
      <c r="J352" s="30"/>
      <c r="K352" s="30"/>
      <c r="L352" s="30"/>
      <c r="M352" s="30"/>
      <c r="N352" s="30"/>
      <c r="O352" s="27"/>
      <c r="P352" s="27"/>
      <c r="Q352" s="27"/>
      <c r="R352" s="27"/>
      <c r="S352" s="27"/>
      <c r="T352" s="27"/>
      <c r="U352" s="27"/>
      <c r="V352" s="27"/>
      <c r="W352" s="27"/>
      <c r="X352" s="27"/>
      <c r="Y352" s="27"/>
      <c r="Z352" s="27"/>
      <c r="AA352" s="27"/>
      <c r="AB352" s="27"/>
      <c r="AC352" s="27"/>
      <c r="AD352" s="27"/>
      <c r="AE352" s="27"/>
      <c r="AF352" s="27"/>
      <c r="AG352" s="27"/>
      <c r="AH352" s="27"/>
      <c r="AI352" s="27"/>
      <c r="AJ352" s="27"/>
      <c r="AK352" s="27"/>
      <c r="AL352" s="27"/>
      <c r="AM352" s="27"/>
      <c r="AN352" s="27"/>
      <c r="AO352" s="27"/>
      <c r="AP352" s="27"/>
      <c r="AQ352" s="27"/>
      <c r="AR352" s="27"/>
      <c r="AS352" s="27"/>
      <c r="AT352" s="27"/>
      <c r="AU352" s="27"/>
      <c r="AV352" s="27"/>
      <c r="AW352" s="27"/>
      <c r="AX352" s="27"/>
      <c r="AY352" s="27"/>
      <c r="AZ352" s="27"/>
      <c r="BA352" s="27"/>
      <c r="BB352" s="27"/>
      <c r="BC352" s="27"/>
      <c r="BD352" s="27"/>
      <c r="BE352" s="27"/>
      <c r="BF352" s="27"/>
      <c r="BG352" s="27"/>
      <c r="BH352" s="27"/>
      <c r="BI352" s="27"/>
      <c r="BJ352" s="27"/>
      <c r="BK352" s="27"/>
      <c r="BL352" s="27"/>
      <c r="BM352" s="27"/>
      <c r="BN352" s="27"/>
      <c r="BO352" s="27"/>
      <c r="BP352" s="27"/>
      <c r="BQ352" s="27"/>
      <c r="BR352" s="27"/>
      <c r="BS352" s="27"/>
      <c r="BT352" s="27"/>
      <c r="BU352" s="27"/>
      <c r="BV352" s="27"/>
      <c r="BW352" s="27"/>
      <c r="BX352" s="27"/>
      <c r="BY352" s="27"/>
      <c r="BZ352" s="27"/>
      <c r="CA352" s="27"/>
      <c r="CB352" s="27"/>
      <c r="CC352" s="27"/>
      <c r="CD352" s="27"/>
      <c r="CE352" s="27"/>
      <c r="CF352" s="27"/>
      <c r="CG352" s="27"/>
      <c r="CH352" s="27"/>
      <c r="CI352" s="27"/>
      <c r="CJ352" s="27"/>
      <c r="CK352" s="27"/>
      <c r="CL352" s="27"/>
      <c r="CM352" s="27"/>
      <c r="CN352" s="27"/>
      <c r="CO352" s="27"/>
      <c r="CP352" s="27"/>
      <c r="CQ352" s="27"/>
      <c r="CR352" s="27"/>
      <c r="CS352" s="27"/>
      <c r="CT352" s="27"/>
    </row>
    <row r="353" spans="1:98" s="32" customFormat="1">
      <c r="A353" s="27"/>
      <c r="B353" s="33" t="s">
        <v>1096</v>
      </c>
      <c r="C353" s="30"/>
      <c r="D353" s="30"/>
      <c r="E353" s="30"/>
      <c r="F353" s="30"/>
      <c r="G353" s="30"/>
      <c r="H353" s="36"/>
      <c r="I353" s="30"/>
      <c r="J353" s="30"/>
      <c r="K353" s="30"/>
      <c r="L353" s="30"/>
      <c r="M353" s="30"/>
      <c r="N353" s="30"/>
      <c r="O353" s="27"/>
      <c r="P353" s="27"/>
      <c r="Q353" s="27"/>
      <c r="R353" s="27"/>
      <c r="S353" s="27"/>
      <c r="T353" s="27"/>
      <c r="U353" s="27"/>
      <c r="V353" s="27"/>
      <c r="W353" s="27"/>
      <c r="X353" s="27"/>
      <c r="Y353" s="27"/>
      <c r="Z353" s="27"/>
      <c r="AA353" s="27"/>
      <c r="AB353" s="27"/>
      <c r="AC353" s="27"/>
      <c r="AD353" s="27"/>
      <c r="AE353" s="27"/>
      <c r="AF353" s="27"/>
      <c r="AG353" s="27"/>
      <c r="AH353" s="27"/>
      <c r="AI353" s="27"/>
      <c r="AJ353" s="27"/>
      <c r="AK353" s="27"/>
      <c r="AL353" s="27"/>
      <c r="AM353" s="27"/>
      <c r="AN353" s="27"/>
      <c r="AO353" s="27"/>
      <c r="AP353" s="27"/>
      <c r="AQ353" s="27"/>
      <c r="AR353" s="27"/>
      <c r="AS353" s="27"/>
      <c r="AT353" s="27"/>
      <c r="AU353" s="27"/>
      <c r="AV353" s="27"/>
      <c r="AW353" s="27"/>
      <c r="AX353" s="27"/>
      <c r="AY353" s="27"/>
      <c r="AZ353" s="27"/>
      <c r="BA353" s="27"/>
      <c r="BB353" s="27"/>
      <c r="BC353" s="27"/>
      <c r="BD353" s="27"/>
      <c r="BE353" s="27"/>
      <c r="BF353" s="27"/>
      <c r="BG353" s="27"/>
      <c r="BH353" s="27"/>
      <c r="BI353" s="27"/>
      <c r="BJ353" s="27"/>
      <c r="BK353" s="27"/>
      <c r="BL353" s="27"/>
      <c r="BM353" s="27"/>
      <c r="BN353" s="27"/>
      <c r="BO353" s="27"/>
      <c r="BP353" s="27"/>
      <c r="BQ353" s="27"/>
      <c r="BR353" s="27"/>
      <c r="BS353" s="27"/>
      <c r="BT353" s="27"/>
      <c r="BU353" s="27"/>
      <c r="BV353" s="27"/>
      <c r="BW353" s="27"/>
      <c r="BX353" s="27"/>
      <c r="BY353" s="27"/>
      <c r="BZ353" s="27"/>
      <c r="CA353" s="27"/>
      <c r="CB353" s="27"/>
      <c r="CC353" s="27"/>
      <c r="CD353" s="27"/>
      <c r="CE353" s="27"/>
      <c r="CF353" s="27"/>
      <c r="CG353" s="27"/>
      <c r="CH353" s="27"/>
      <c r="CI353" s="27"/>
      <c r="CJ353" s="27"/>
      <c r="CK353" s="27"/>
      <c r="CL353" s="27"/>
      <c r="CM353" s="27"/>
      <c r="CN353" s="27"/>
      <c r="CO353" s="27"/>
      <c r="CP353" s="27"/>
      <c r="CQ353" s="27"/>
      <c r="CR353" s="27"/>
      <c r="CS353" s="27"/>
      <c r="CT353" s="27"/>
    </row>
    <row r="354" spans="1:98" s="32" customFormat="1">
      <c r="A354" s="27"/>
      <c r="B354" s="33" t="s">
        <v>1097</v>
      </c>
      <c r="C354" s="30"/>
      <c r="D354" s="30"/>
      <c r="E354" s="30"/>
      <c r="F354" s="30"/>
      <c r="G354" s="30"/>
      <c r="H354" s="36"/>
      <c r="I354" s="30"/>
      <c r="J354" s="30"/>
      <c r="K354" s="30"/>
      <c r="L354" s="30"/>
      <c r="M354" s="30"/>
      <c r="N354" s="30"/>
      <c r="O354" s="27"/>
      <c r="P354" s="27"/>
      <c r="Q354" s="27"/>
      <c r="R354" s="27"/>
      <c r="S354" s="27"/>
      <c r="T354" s="27"/>
      <c r="U354" s="27"/>
      <c r="V354" s="27"/>
      <c r="W354" s="27"/>
      <c r="X354" s="27"/>
      <c r="Y354" s="27"/>
      <c r="Z354" s="27"/>
      <c r="AA354" s="27"/>
      <c r="AB354" s="27"/>
      <c r="AC354" s="27"/>
      <c r="AD354" s="27"/>
      <c r="AE354" s="27"/>
      <c r="AF354" s="27"/>
      <c r="AG354" s="27"/>
      <c r="AH354" s="27"/>
      <c r="AI354" s="27"/>
      <c r="AJ354" s="27"/>
      <c r="AK354" s="27"/>
      <c r="AL354" s="27"/>
      <c r="AM354" s="27"/>
      <c r="AN354" s="27"/>
      <c r="AO354" s="27"/>
      <c r="AP354" s="27"/>
      <c r="AQ354" s="27"/>
      <c r="AR354" s="27"/>
      <c r="AS354" s="27"/>
      <c r="AT354" s="27"/>
      <c r="AU354" s="27"/>
      <c r="AV354" s="27"/>
      <c r="AW354" s="27"/>
      <c r="AX354" s="27"/>
      <c r="AY354" s="27"/>
      <c r="AZ354" s="27"/>
      <c r="BA354" s="27"/>
      <c r="BB354" s="27"/>
      <c r="BC354" s="27"/>
      <c r="BD354" s="27"/>
      <c r="BE354" s="27"/>
      <c r="BF354" s="27"/>
      <c r="BG354" s="27"/>
      <c r="BH354" s="27"/>
      <c r="BI354" s="27"/>
      <c r="BJ354" s="27"/>
      <c r="BK354" s="27"/>
      <c r="BL354" s="27"/>
      <c r="BM354" s="27"/>
      <c r="BN354" s="27"/>
      <c r="BO354" s="27"/>
      <c r="BP354" s="27"/>
      <c r="BQ354" s="27"/>
      <c r="BR354" s="27"/>
      <c r="BS354" s="27"/>
      <c r="BT354" s="27"/>
      <c r="BU354" s="27"/>
      <c r="BV354" s="27"/>
      <c r="BW354" s="27"/>
      <c r="BX354" s="27"/>
      <c r="BY354" s="27"/>
      <c r="BZ354" s="27"/>
      <c r="CA354" s="27"/>
      <c r="CB354" s="27"/>
      <c r="CC354" s="27"/>
      <c r="CD354" s="27"/>
      <c r="CE354" s="27"/>
      <c r="CF354" s="27"/>
      <c r="CG354" s="27"/>
      <c r="CH354" s="27"/>
      <c r="CI354" s="27"/>
      <c r="CJ354" s="27"/>
      <c r="CK354" s="27"/>
      <c r="CL354" s="27"/>
      <c r="CM354" s="27"/>
      <c r="CN354" s="27"/>
      <c r="CO354" s="27"/>
      <c r="CP354" s="27"/>
      <c r="CQ354" s="27"/>
      <c r="CR354" s="27"/>
      <c r="CS354" s="27"/>
      <c r="CT354" s="27"/>
    </row>
    <row r="355" spans="1:98" s="32" customFormat="1">
      <c r="A355" s="27"/>
      <c r="B355" s="33" t="s">
        <v>1098</v>
      </c>
      <c r="C355" s="30"/>
      <c r="D355" s="30"/>
      <c r="E355" s="30"/>
      <c r="F355" s="30"/>
      <c r="G355" s="30"/>
      <c r="H355" s="36"/>
      <c r="I355" s="30"/>
      <c r="J355" s="30"/>
      <c r="K355" s="30"/>
      <c r="L355" s="30"/>
      <c r="M355" s="30"/>
      <c r="N355" s="30"/>
      <c r="O355" s="27"/>
      <c r="P355" s="27"/>
      <c r="Q355" s="27"/>
      <c r="R355" s="27"/>
      <c r="S355" s="27"/>
      <c r="T355" s="27"/>
      <c r="U355" s="27"/>
      <c r="V355" s="27"/>
      <c r="W355" s="27"/>
      <c r="X355" s="27"/>
      <c r="Y355" s="27"/>
      <c r="Z355" s="27"/>
      <c r="AA355" s="27"/>
      <c r="AB355" s="27"/>
      <c r="AC355" s="27"/>
      <c r="AD355" s="27"/>
      <c r="AE355" s="27"/>
      <c r="AF355" s="27"/>
      <c r="AG355" s="27"/>
      <c r="AH355" s="27"/>
      <c r="AI355" s="27"/>
      <c r="AJ355" s="27"/>
      <c r="AK355" s="27"/>
      <c r="AL355" s="27"/>
      <c r="AM355" s="27"/>
      <c r="AN355" s="27"/>
      <c r="AO355" s="27"/>
      <c r="AP355" s="27"/>
      <c r="AQ355" s="27"/>
      <c r="AR355" s="27"/>
      <c r="AS355" s="27"/>
      <c r="AT355" s="27"/>
      <c r="AU355" s="27"/>
      <c r="AV355" s="27"/>
      <c r="AW355" s="27"/>
      <c r="AX355" s="27"/>
      <c r="AY355" s="27"/>
      <c r="AZ355" s="27"/>
      <c r="BA355" s="27"/>
      <c r="BB355" s="27"/>
      <c r="BC355" s="27"/>
      <c r="BD355" s="27"/>
      <c r="BE355" s="27"/>
      <c r="BF355" s="27"/>
      <c r="BG355" s="27"/>
      <c r="BH355" s="27"/>
      <c r="BI355" s="27"/>
      <c r="BJ355" s="27"/>
      <c r="BK355" s="27"/>
      <c r="BL355" s="27"/>
      <c r="BM355" s="27"/>
      <c r="BN355" s="27"/>
      <c r="BO355" s="27"/>
      <c r="BP355" s="27"/>
      <c r="BQ355" s="27"/>
      <c r="BR355" s="27"/>
      <c r="BS355" s="27"/>
      <c r="BT355" s="27"/>
      <c r="BU355" s="27"/>
      <c r="BV355" s="27"/>
      <c r="BW355" s="27"/>
      <c r="BX355" s="27"/>
      <c r="BY355" s="27"/>
      <c r="BZ355" s="27"/>
      <c r="CA355" s="27"/>
      <c r="CB355" s="27"/>
      <c r="CC355" s="27"/>
      <c r="CD355" s="27"/>
      <c r="CE355" s="27"/>
      <c r="CF355" s="27"/>
      <c r="CG355" s="27"/>
      <c r="CH355" s="27"/>
      <c r="CI355" s="27"/>
      <c r="CJ355" s="27"/>
      <c r="CK355" s="27"/>
      <c r="CL355" s="27"/>
      <c r="CM355" s="27"/>
      <c r="CN355" s="27"/>
      <c r="CO355" s="27"/>
      <c r="CP355" s="27"/>
      <c r="CQ355" s="27"/>
      <c r="CR355" s="27"/>
      <c r="CS355" s="27"/>
      <c r="CT355" s="27"/>
    </row>
    <row r="356" spans="1:98" s="32" customFormat="1">
      <c r="A356" s="27"/>
      <c r="B356" s="33" t="s">
        <v>1099</v>
      </c>
      <c r="C356" s="30"/>
      <c r="D356" s="30"/>
      <c r="E356" s="30"/>
      <c r="F356" s="30"/>
      <c r="G356" s="30"/>
      <c r="H356" s="36"/>
      <c r="I356" s="30"/>
      <c r="J356" s="30"/>
      <c r="K356" s="30"/>
      <c r="L356" s="30"/>
      <c r="M356" s="30"/>
      <c r="N356" s="30"/>
      <c r="O356" s="27"/>
      <c r="P356" s="27"/>
      <c r="Q356" s="27"/>
      <c r="R356" s="27"/>
      <c r="S356" s="27"/>
      <c r="T356" s="27"/>
      <c r="U356" s="27"/>
      <c r="V356" s="27"/>
      <c r="W356" s="27"/>
      <c r="X356" s="27"/>
      <c r="Y356" s="27"/>
      <c r="Z356" s="27"/>
      <c r="AA356" s="27"/>
      <c r="AB356" s="27"/>
      <c r="AC356" s="27"/>
      <c r="AD356" s="27"/>
      <c r="AE356" s="27"/>
      <c r="AF356" s="27"/>
      <c r="AG356" s="27"/>
      <c r="AH356" s="27"/>
      <c r="AI356" s="27"/>
      <c r="AJ356" s="27"/>
      <c r="AK356" s="27"/>
      <c r="AL356" s="27"/>
      <c r="AM356" s="27"/>
      <c r="AN356" s="27"/>
      <c r="AO356" s="27"/>
      <c r="AP356" s="27"/>
      <c r="AQ356" s="27"/>
      <c r="AR356" s="27"/>
      <c r="AS356" s="27"/>
      <c r="AT356" s="27"/>
      <c r="AU356" s="27"/>
      <c r="AV356" s="27"/>
      <c r="AW356" s="27"/>
      <c r="AX356" s="27"/>
      <c r="AY356" s="27"/>
      <c r="AZ356" s="27"/>
      <c r="BA356" s="27"/>
      <c r="BB356" s="27"/>
      <c r="BC356" s="27"/>
      <c r="BD356" s="27"/>
      <c r="BE356" s="27"/>
      <c r="BF356" s="27"/>
      <c r="BG356" s="27"/>
      <c r="BH356" s="27"/>
      <c r="BI356" s="27"/>
      <c r="BJ356" s="27"/>
      <c r="BK356" s="27"/>
      <c r="BL356" s="27"/>
      <c r="BM356" s="27"/>
      <c r="BN356" s="27"/>
      <c r="BO356" s="27"/>
      <c r="BP356" s="27"/>
      <c r="BQ356" s="27"/>
      <c r="BR356" s="27"/>
      <c r="BS356" s="27"/>
      <c r="BT356" s="27"/>
      <c r="BU356" s="27"/>
      <c r="BV356" s="27"/>
      <c r="BW356" s="27"/>
      <c r="BX356" s="27"/>
      <c r="BY356" s="27"/>
      <c r="BZ356" s="27"/>
      <c r="CA356" s="27"/>
      <c r="CB356" s="27"/>
      <c r="CC356" s="27"/>
      <c r="CD356" s="27"/>
      <c r="CE356" s="27"/>
      <c r="CF356" s="27"/>
      <c r="CG356" s="27"/>
      <c r="CH356" s="27"/>
      <c r="CI356" s="27"/>
      <c r="CJ356" s="27"/>
      <c r="CK356" s="27"/>
      <c r="CL356" s="27"/>
      <c r="CM356" s="27"/>
      <c r="CN356" s="27"/>
      <c r="CO356" s="27"/>
      <c r="CP356" s="27"/>
      <c r="CQ356" s="27"/>
      <c r="CR356" s="27"/>
      <c r="CS356" s="27"/>
      <c r="CT356" s="27"/>
    </row>
    <row r="357" spans="1:98" s="32" customFormat="1">
      <c r="A357" s="27"/>
      <c r="B357" s="33" t="s">
        <v>1100</v>
      </c>
      <c r="C357" s="30"/>
      <c r="D357" s="30"/>
      <c r="E357" s="30"/>
      <c r="F357" s="30"/>
      <c r="G357" s="30"/>
      <c r="H357" s="36"/>
      <c r="I357" s="30"/>
      <c r="J357" s="30"/>
      <c r="K357" s="30"/>
      <c r="L357" s="30"/>
      <c r="M357" s="30"/>
      <c r="N357" s="30"/>
      <c r="O357" s="27"/>
      <c r="P357" s="27"/>
      <c r="Q357" s="27"/>
      <c r="R357" s="27"/>
      <c r="S357" s="27"/>
      <c r="T357" s="27"/>
      <c r="U357" s="27"/>
      <c r="V357" s="27"/>
      <c r="W357" s="27"/>
      <c r="X357" s="27"/>
      <c r="Y357" s="27"/>
      <c r="Z357" s="27"/>
      <c r="AA357" s="27"/>
      <c r="AB357" s="27"/>
      <c r="AC357" s="27"/>
      <c r="AD357" s="27"/>
      <c r="AE357" s="27"/>
      <c r="AF357" s="27"/>
      <c r="AG357" s="27"/>
      <c r="AH357" s="27"/>
      <c r="AI357" s="27"/>
      <c r="AJ357" s="27"/>
      <c r="AK357" s="27"/>
      <c r="AL357" s="27"/>
      <c r="AM357" s="27"/>
      <c r="AN357" s="27"/>
      <c r="AO357" s="27"/>
      <c r="AP357" s="27"/>
      <c r="AQ357" s="27"/>
      <c r="AR357" s="27"/>
      <c r="AS357" s="27"/>
      <c r="AT357" s="27"/>
      <c r="AU357" s="27"/>
      <c r="AV357" s="27"/>
      <c r="AW357" s="27"/>
      <c r="AX357" s="27"/>
      <c r="AY357" s="27"/>
      <c r="AZ357" s="27"/>
      <c r="BA357" s="27"/>
      <c r="BB357" s="27"/>
      <c r="BC357" s="27"/>
      <c r="BD357" s="27"/>
      <c r="BE357" s="27"/>
      <c r="BF357" s="27"/>
      <c r="BG357" s="27"/>
      <c r="BH357" s="27"/>
      <c r="BI357" s="27"/>
      <c r="BJ357" s="27"/>
      <c r="BK357" s="27"/>
      <c r="BL357" s="27"/>
      <c r="BM357" s="27"/>
      <c r="BN357" s="27"/>
      <c r="BO357" s="27"/>
      <c r="BP357" s="27"/>
      <c r="BQ357" s="27"/>
      <c r="BR357" s="27"/>
      <c r="BS357" s="27"/>
      <c r="BT357" s="27"/>
      <c r="BU357" s="27"/>
      <c r="BV357" s="27"/>
      <c r="BW357" s="27"/>
      <c r="BX357" s="27"/>
      <c r="BY357" s="27"/>
      <c r="BZ357" s="27"/>
      <c r="CA357" s="27"/>
      <c r="CB357" s="27"/>
      <c r="CC357" s="27"/>
      <c r="CD357" s="27"/>
      <c r="CE357" s="27"/>
      <c r="CF357" s="27"/>
      <c r="CG357" s="27"/>
      <c r="CH357" s="27"/>
      <c r="CI357" s="27"/>
      <c r="CJ357" s="27"/>
      <c r="CK357" s="27"/>
      <c r="CL357" s="27"/>
      <c r="CM357" s="27"/>
      <c r="CN357" s="27"/>
      <c r="CO357" s="27"/>
      <c r="CP357" s="27"/>
      <c r="CQ357" s="27"/>
      <c r="CR357" s="27"/>
      <c r="CS357" s="27"/>
      <c r="CT357" s="27"/>
    </row>
    <row r="358" spans="1:98" s="32" customFormat="1">
      <c r="A358" s="27"/>
      <c r="B358" s="33" t="s">
        <v>1101</v>
      </c>
      <c r="C358" s="30"/>
      <c r="D358" s="30"/>
      <c r="E358" s="30"/>
      <c r="F358" s="30"/>
      <c r="G358" s="30"/>
      <c r="H358" s="36"/>
      <c r="I358" s="30"/>
      <c r="J358" s="30"/>
      <c r="K358" s="30"/>
      <c r="L358" s="30"/>
      <c r="M358" s="30"/>
      <c r="N358" s="30"/>
      <c r="O358" s="27"/>
      <c r="P358" s="27"/>
      <c r="Q358" s="27"/>
      <c r="R358" s="27"/>
      <c r="S358" s="27"/>
      <c r="T358" s="27"/>
      <c r="U358" s="27"/>
      <c r="V358" s="27"/>
      <c r="W358" s="27"/>
      <c r="X358" s="27"/>
      <c r="Y358" s="27"/>
      <c r="Z358" s="27"/>
      <c r="AA358" s="27"/>
      <c r="AB358" s="27"/>
      <c r="AC358" s="27"/>
      <c r="AD358" s="27"/>
      <c r="AE358" s="27"/>
      <c r="AF358" s="27"/>
      <c r="AG358" s="27"/>
      <c r="AH358" s="27"/>
      <c r="AI358" s="27"/>
      <c r="AJ358" s="27"/>
      <c r="AK358" s="27"/>
      <c r="AL358" s="27"/>
      <c r="AM358" s="27"/>
      <c r="AN358" s="27"/>
      <c r="AO358" s="27"/>
      <c r="AP358" s="27"/>
      <c r="AQ358" s="27"/>
      <c r="AR358" s="27"/>
      <c r="AS358" s="27"/>
      <c r="AT358" s="27"/>
      <c r="AU358" s="27"/>
      <c r="AV358" s="27"/>
      <c r="AW358" s="27"/>
      <c r="AX358" s="27"/>
      <c r="AY358" s="27"/>
      <c r="AZ358" s="27"/>
      <c r="BA358" s="27"/>
      <c r="BB358" s="27"/>
      <c r="BC358" s="27"/>
      <c r="BD358" s="27"/>
      <c r="BE358" s="27"/>
      <c r="BF358" s="27"/>
      <c r="BG358" s="27"/>
      <c r="BH358" s="27"/>
      <c r="BI358" s="27"/>
      <c r="BJ358" s="27"/>
      <c r="BK358" s="27"/>
      <c r="BL358" s="27"/>
      <c r="BM358" s="27"/>
      <c r="BN358" s="27"/>
      <c r="BO358" s="27"/>
      <c r="BP358" s="27"/>
      <c r="BQ358" s="27"/>
      <c r="BR358" s="27"/>
      <c r="BS358" s="27"/>
      <c r="BT358" s="27"/>
      <c r="BU358" s="27"/>
      <c r="BV358" s="27"/>
      <c r="BW358" s="27"/>
      <c r="BX358" s="27"/>
      <c r="BY358" s="27"/>
      <c r="BZ358" s="27"/>
      <c r="CA358" s="27"/>
      <c r="CB358" s="27"/>
      <c r="CC358" s="27"/>
      <c r="CD358" s="27"/>
      <c r="CE358" s="27"/>
      <c r="CF358" s="27"/>
      <c r="CG358" s="27"/>
      <c r="CH358" s="27"/>
      <c r="CI358" s="27"/>
      <c r="CJ358" s="27"/>
      <c r="CK358" s="27"/>
      <c r="CL358" s="27"/>
      <c r="CM358" s="27"/>
      <c r="CN358" s="27"/>
      <c r="CO358" s="27"/>
      <c r="CP358" s="27"/>
      <c r="CQ358" s="27"/>
      <c r="CR358" s="27"/>
      <c r="CS358" s="27"/>
      <c r="CT358" s="27"/>
    </row>
    <row r="359" spans="1:98" s="32" customFormat="1">
      <c r="A359" s="27"/>
      <c r="B359" s="38" t="s">
        <v>1102</v>
      </c>
      <c r="C359" s="30"/>
      <c r="D359" s="30"/>
      <c r="E359" s="30"/>
      <c r="F359" s="30"/>
      <c r="G359" s="30"/>
      <c r="H359" s="36"/>
      <c r="I359" s="30"/>
      <c r="J359" s="30"/>
      <c r="K359" s="30"/>
      <c r="L359" s="30"/>
      <c r="M359" s="30"/>
      <c r="N359" s="30"/>
      <c r="O359" s="27"/>
      <c r="P359" s="27"/>
      <c r="Q359" s="27"/>
      <c r="R359" s="27"/>
      <c r="S359" s="27"/>
      <c r="T359" s="27"/>
      <c r="U359" s="27"/>
      <c r="V359" s="27"/>
      <c r="W359" s="27"/>
      <c r="X359" s="27"/>
      <c r="Y359" s="27"/>
      <c r="Z359" s="27"/>
      <c r="AA359" s="27"/>
      <c r="AB359" s="27"/>
      <c r="AC359" s="27"/>
      <c r="AD359" s="27"/>
      <c r="AE359" s="27"/>
      <c r="AF359" s="27"/>
      <c r="AG359" s="27"/>
      <c r="AH359" s="27"/>
      <c r="AI359" s="27"/>
      <c r="AJ359" s="27"/>
      <c r="AK359" s="27"/>
      <c r="AL359" s="27"/>
      <c r="AM359" s="27"/>
      <c r="AN359" s="27"/>
      <c r="AO359" s="27"/>
      <c r="AP359" s="27"/>
      <c r="AQ359" s="27"/>
      <c r="AR359" s="27"/>
      <c r="AS359" s="27"/>
      <c r="AT359" s="27"/>
      <c r="AU359" s="27"/>
      <c r="AV359" s="27"/>
      <c r="AW359" s="27"/>
      <c r="AX359" s="27"/>
      <c r="AY359" s="27"/>
      <c r="AZ359" s="27"/>
      <c r="BA359" s="27"/>
      <c r="BB359" s="27"/>
      <c r="BC359" s="27"/>
      <c r="BD359" s="27"/>
      <c r="BE359" s="27"/>
      <c r="BF359" s="27"/>
      <c r="BG359" s="27"/>
      <c r="BH359" s="27"/>
      <c r="BI359" s="27"/>
      <c r="BJ359" s="27"/>
      <c r="BK359" s="27"/>
      <c r="BL359" s="27"/>
      <c r="BM359" s="27"/>
      <c r="BN359" s="27"/>
      <c r="BO359" s="27"/>
      <c r="BP359" s="27"/>
      <c r="BQ359" s="27"/>
      <c r="BR359" s="27"/>
      <c r="BS359" s="27"/>
      <c r="BT359" s="27"/>
      <c r="BU359" s="27"/>
      <c r="BV359" s="27"/>
      <c r="BW359" s="27"/>
      <c r="BX359" s="27"/>
      <c r="BY359" s="27"/>
      <c r="BZ359" s="27"/>
      <c r="CA359" s="27"/>
      <c r="CB359" s="27"/>
      <c r="CC359" s="27"/>
      <c r="CD359" s="27"/>
      <c r="CE359" s="27"/>
      <c r="CF359" s="27"/>
      <c r="CG359" s="27"/>
      <c r="CH359" s="27"/>
      <c r="CI359" s="27"/>
      <c r="CJ359" s="27"/>
      <c r="CK359" s="27"/>
      <c r="CL359" s="27"/>
      <c r="CM359" s="27"/>
      <c r="CN359" s="27"/>
      <c r="CO359" s="27"/>
      <c r="CP359" s="27"/>
      <c r="CQ359" s="27"/>
      <c r="CR359" s="27"/>
      <c r="CS359" s="27"/>
      <c r="CT359" s="27"/>
    </row>
    <row r="360" spans="1:98" s="32" customFormat="1">
      <c r="A360" s="27"/>
      <c r="B360" s="33" t="s">
        <v>1103</v>
      </c>
      <c r="C360" s="30"/>
      <c r="D360" s="30"/>
      <c r="E360" s="30"/>
      <c r="F360" s="30"/>
      <c r="G360" s="30"/>
      <c r="H360" s="36"/>
      <c r="I360" s="30"/>
      <c r="J360" s="30"/>
      <c r="K360" s="30"/>
      <c r="L360" s="30"/>
      <c r="M360" s="30"/>
      <c r="N360" s="30"/>
      <c r="O360" s="27"/>
      <c r="P360" s="27"/>
      <c r="Q360" s="27"/>
      <c r="R360" s="27"/>
      <c r="S360" s="27"/>
      <c r="T360" s="27"/>
      <c r="U360" s="27"/>
      <c r="V360" s="27"/>
      <c r="W360" s="27"/>
      <c r="X360" s="27"/>
      <c r="Y360" s="27"/>
      <c r="Z360" s="27"/>
      <c r="AA360" s="27"/>
      <c r="AB360" s="27"/>
      <c r="AC360" s="27"/>
      <c r="AD360" s="27"/>
      <c r="AE360" s="27"/>
      <c r="AF360" s="27"/>
      <c r="AG360" s="27"/>
      <c r="AH360" s="27"/>
      <c r="AI360" s="27"/>
      <c r="AJ360" s="27"/>
      <c r="AK360" s="27"/>
      <c r="AL360" s="27"/>
      <c r="AM360" s="27"/>
      <c r="AN360" s="27"/>
      <c r="AO360" s="27"/>
      <c r="AP360" s="27"/>
      <c r="AQ360" s="27"/>
      <c r="AR360" s="27"/>
      <c r="AS360" s="27"/>
      <c r="AT360" s="27"/>
      <c r="AU360" s="27"/>
      <c r="AV360" s="27"/>
      <c r="AW360" s="27"/>
      <c r="AX360" s="27"/>
      <c r="AY360" s="27"/>
      <c r="AZ360" s="27"/>
      <c r="BA360" s="27"/>
      <c r="BB360" s="27"/>
      <c r="BC360" s="27"/>
      <c r="BD360" s="27"/>
      <c r="BE360" s="27"/>
      <c r="BF360" s="27"/>
      <c r="BG360" s="27"/>
      <c r="BH360" s="27"/>
      <c r="BI360" s="27"/>
      <c r="BJ360" s="27"/>
      <c r="BK360" s="27"/>
      <c r="BL360" s="27"/>
      <c r="BM360" s="27"/>
      <c r="BN360" s="27"/>
      <c r="BO360" s="27"/>
      <c r="BP360" s="27"/>
      <c r="BQ360" s="27"/>
      <c r="BR360" s="27"/>
      <c r="BS360" s="27"/>
      <c r="BT360" s="27"/>
      <c r="BU360" s="27"/>
      <c r="BV360" s="27"/>
      <c r="BW360" s="27"/>
      <c r="BX360" s="27"/>
      <c r="BY360" s="27"/>
      <c r="BZ360" s="27"/>
      <c r="CA360" s="27"/>
      <c r="CB360" s="27"/>
      <c r="CC360" s="27"/>
      <c r="CD360" s="27"/>
      <c r="CE360" s="27"/>
      <c r="CF360" s="27"/>
      <c r="CG360" s="27"/>
      <c r="CH360" s="27"/>
      <c r="CI360" s="27"/>
      <c r="CJ360" s="27"/>
      <c r="CK360" s="27"/>
      <c r="CL360" s="27"/>
      <c r="CM360" s="27"/>
      <c r="CN360" s="27"/>
      <c r="CO360" s="27"/>
      <c r="CP360" s="27"/>
      <c r="CQ360" s="27"/>
      <c r="CR360" s="27"/>
      <c r="CS360" s="27"/>
      <c r="CT360" s="27"/>
    </row>
    <row r="361" spans="1:98" s="32" customFormat="1">
      <c r="A361" s="27"/>
      <c r="B361" s="33" t="s">
        <v>1104</v>
      </c>
      <c r="C361" s="30"/>
      <c r="D361" s="30"/>
      <c r="E361" s="30"/>
      <c r="F361" s="30"/>
      <c r="G361" s="30"/>
      <c r="H361" s="36"/>
      <c r="I361" s="30"/>
      <c r="J361" s="30"/>
      <c r="K361" s="30"/>
      <c r="L361" s="30"/>
      <c r="M361" s="30"/>
      <c r="N361" s="30"/>
      <c r="O361" s="27"/>
      <c r="P361" s="27"/>
      <c r="Q361" s="27"/>
      <c r="R361" s="27"/>
      <c r="S361" s="27"/>
      <c r="T361" s="27"/>
      <c r="U361" s="27"/>
      <c r="V361" s="27"/>
      <c r="W361" s="27"/>
      <c r="X361" s="27"/>
      <c r="Y361" s="27"/>
      <c r="Z361" s="27"/>
      <c r="AA361" s="27"/>
      <c r="AB361" s="27"/>
      <c r="AC361" s="27"/>
      <c r="AD361" s="27"/>
      <c r="AE361" s="27"/>
      <c r="AF361" s="27"/>
      <c r="AG361" s="27"/>
      <c r="AH361" s="27"/>
      <c r="AI361" s="27"/>
      <c r="AJ361" s="27"/>
      <c r="AK361" s="27"/>
      <c r="AL361" s="27"/>
      <c r="AM361" s="27"/>
      <c r="AN361" s="27"/>
      <c r="AO361" s="27"/>
      <c r="AP361" s="27"/>
      <c r="AQ361" s="27"/>
      <c r="AR361" s="27"/>
      <c r="AS361" s="27"/>
      <c r="AT361" s="27"/>
      <c r="AU361" s="27"/>
      <c r="AV361" s="27"/>
      <c r="AW361" s="27"/>
      <c r="AX361" s="27"/>
      <c r="AY361" s="27"/>
      <c r="AZ361" s="27"/>
      <c r="BA361" s="27"/>
      <c r="BB361" s="27"/>
      <c r="BC361" s="27"/>
      <c r="BD361" s="27"/>
      <c r="BE361" s="27"/>
      <c r="BF361" s="27"/>
      <c r="BG361" s="27"/>
      <c r="BH361" s="27"/>
      <c r="BI361" s="27"/>
      <c r="BJ361" s="27"/>
      <c r="BK361" s="27"/>
      <c r="BL361" s="27"/>
      <c r="BM361" s="27"/>
      <c r="BN361" s="27"/>
      <c r="BO361" s="27"/>
      <c r="BP361" s="27"/>
      <c r="BQ361" s="27"/>
      <c r="BR361" s="27"/>
      <c r="BS361" s="27"/>
      <c r="BT361" s="27"/>
      <c r="BU361" s="27"/>
      <c r="BV361" s="27"/>
      <c r="BW361" s="27"/>
      <c r="BX361" s="27"/>
      <c r="BY361" s="27"/>
      <c r="BZ361" s="27"/>
      <c r="CA361" s="27"/>
      <c r="CB361" s="27"/>
      <c r="CC361" s="27"/>
      <c r="CD361" s="27"/>
      <c r="CE361" s="27"/>
      <c r="CF361" s="27"/>
      <c r="CG361" s="27"/>
      <c r="CH361" s="27"/>
      <c r="CI361" s="27"/>
      <c r="CJ361" s="27"/>
      <c r="CK361" s="27"/>
      <c r="CL361" s="27"/>
      <c r="CM361" s="27"/>
      <c r="CN361" s="27"/>
      <c r="CO361" s="27"/>
      <c r="CP361" s="27"/>
      <c r="CQ361" s="27"/>
      <c r="CR361" s="27"/>
      <c r="CS361" s="27"/>
      <c r="CT361" s="27"/>
    </row>
    <row r="362" spans="1:98" s="32" customFormat="1">
      <c r="A362" s="27"/>
      <c r="B362" s="33" t="s">
        <v>1105</v>
      </c>
      <c r="C362" s="30"/>
      <c r="D362" s="30"/>
      <c r="E362" s="30"/>
      <c r="F362" s="30"/>
      <c r="G362" s="30"/>
      <c r="H362" s="36"/>
      <c r="I362" s="30"/>
      <c r="J362" s="30"/>
      <c r="K362" s="30"/>
      <c r="L362" s="30"/>
      <c r="M362" s="30"/>
      <c r="N362" s="30"/>
      <c r="O362" s="27"/>
      <c r="P362" s="27"/>
      <c r="Q362" s="27"/>
      <c r="R362" s="27"/>
      <c r="S362" s="27"/>
      <c r="T362" s="27"/>
      <c r="U362" s="27"/>
      <c r="V362" s="27"/>
      <c r="W362" s="27"/>
      <c r="X362" s="27"/>
      <c r="Y362" s="27"/>
      <c r="Z362" s="27"/>
      <c r="AA362" s="27"/>
      <c r="AB362" s="27"/>
      <c r="AC362" s="27"/>
      <c r="AD362" s="27"/>
      <c r="AE362" s="27"/>
      <c r="AF362" s="27"/>
      <c r="AG362" s="27"/>
      <c r="AH362" s="27"/>
      <c r="AI362" s="27"/>
      <c r="AJ362" s="27"/>
      <c r="AK362" s="27"/>
      <c r="AL362" s="27"/>
      <c r="AM362" s="27"/>
      <c r="AN362" s="27"/>
      <c r="AO362" s="27"/>
      <c r="AP362" s="27"/>
      <c r="AQ362" s="27"/>
      <c r="AR362" s="27"/>
      <c r="AS362" s="27"/>
      <c r="AT362" s="27"/>
      <c r="AU362" s="27"/>
      <c r="AV362" s="27"/>
      <c r="AW362" s="27"/>
      <c r="AX362" s="27"/>
      <c r="AY362" s="27"/>
      <c r="AZ362" s="27"/>
      <c r="BA362" s="27"/>
      <c r="BB362" s="27"/>
      <c r="BC362" s="27"/>
      <c r="BD362" s="27"/>
      <c r="BE362" s="27"/>
      <c r="BF362" s="27"/>
      <c r="BG362" s="27"/>
      <c r="BH362" s="27"/>
      <c r="BI362" s="27"/>
      <c r="BJ362" s="27"/>
      <c r="BK362" s="27"/>
      <c r="BL362" s="27"/>
      <c r="BM362" s="27"/>
      <c r="BN362" s="27"/>
      <c r="BO362" s="27"/>
      <c r="BP362" s="27"/>
      <c r="BQ362" s="27"/>
      <c r="BR362" s="27"/>
      <c r="BS362" s="27"/>
      <c r="BT362" s="27"/>
      <c r="BU362" s="27"/>
      <c r="BV362" s="27"/>
      <c r="BW362" s="27"/>
      <c r="BX362" s="27"/>
      <c r="BY362" s="27"/>
      <c r="BZ362" s="27"/>
      <c r="CA362" s="27"/>
      <c r="CB362" s="27"/>
      <c r="CC362" s="27"/>
      <c r="CD362" s="27"/>
      <c r="CE362" s="27"/>
      <c r="CF362" s="27"/>
      <c r="CG362" s="27"/>
      <c r="CH362" s="27"/>
      <c r="CI362" s="27"/>
      <c r="CJ362" s="27"/>
      <c r="CK362" s="27"/>
      <c r="CL362" s="27"/>
      <c r="CM362" s="27"/>
      <c r="CN362" s="27"/>
      <c r="CO362" s="27"/>
      <c r="CP362" s="27"/>
      <c r="CQ362" s="27"/>
      <c r="CR362" s="27"/>
      <c r="CS362" s="27"/>
      <c r="CT362" s="27"/>
    </row>
    <row r="363" spans="1:98" s="32" customFormat="1">
      <c r="A363" s="27"/>
      <c r="B363" s="33" t="s">
        <v>1106</v>
      </c>
      <c r="C363" s="30"/>
      <c r="D363" s="30"/>
      <c r="E363" s="30"/>
      <c r="F363" s="30"/>
      <c r="G363" s="30"/>
      <c r="H363" s="36"/>
      <c r="I363" s="30"/>
      <c r="J363" s="30"/>
      <c r="K363" s="30"/>
      <c r="L363" s="30"/>
      <c r="M363" s="30"/>
      <c r="N363" s="30"/>
      <c r="O363" s="27"/>
      <c r="P363" s="27"/>
      <c r="Q363" s="27"/>
      <c r="R363" s="27"/>
      <c r="S363" s="27"/>
      <c r="T363" s="27"/>
      <c r="U363" s="27"/>
      <c r="V363" s="27"/>
      <c r="W363" s="27"/>
      <c r="X363" s="27"/>
      <c r="Y363" s="27"/>
      <c r="Z363" s="27"/>
      <c r="AA363" s="27"/>
      <c r="AB363" s="27"/>
      <c r="AC363" s="27"/>
      <c r="AD363" s="27"/>
      <c r="AE363" s="27"/>
      <c r="AF363" s="27"/>
      <c r="AG363" s="27"/>
      <c r="AH363" s="27"/>
      <c r="AI363" s="27"/>
      <c r="AJ363" s="27"/>
      <c r="AK363" s="27"/>
      <c r="AL363" s="27"/>
      <c r="AM363" s="27"/>
      <c r="AN363" s="27"/>
      <c r="AO363" s="27"/>
      <c r="AP363" s="27"/>
      <c r="AQ363" s="27"/>
      <c r="AR363" s="27"/>
      <c r="AS363" s="27"/>
      <c r="AT363" s="27"/>
      <c r="AU363" s="27"/>
      <c r="AV363" s="27"/>
      <c r="AW363" s="27"/>
      <c r="AX363" s="27"/>
      <c r="AY363" s="27"/>
      <c r="AZ363" s="27"/>
      <c r="BA363" s="27"/>
      <c r="BB363" s="27"/>
      <c r="BC363" s="27"/>
      <c r="BD363" s="27"/>
      <c r="BE363" s="27"/>
      <c r="BF363" s="27"/>
      <c r="BG363" s="27"/>
      <c r="BH363" s="27"/>
      <c r="BI363" s="27"/>
      <c r="BJ363" s="27"/>
      <c r="BK363" s="27"/>
      <c r="BL363" s="27"/>
      <c r="BM363" s="27"/>
      <c r="BN363" s="27"/>
      <c r="BO363" s="27"/>
      <c r="BP363" s="27"/>
      <c r="BQ363" s="27"/>
      <c r="BR363" s="27"/>
      <c r="BS363" s="27"/>
      <c r="BT363" s="27"/>
      <c r="BU363" s="27"/>
      <c r="BV363" s="27"/>
      <c r="BW363" s="27"/>
      <c r="BX363" s="27"/>
      <c r="BY363" s="27"/>
      <c r="BZ363" s="27"/>
      <c r="CA363" s="27"/>
      <c r="CB363" s="27"/>
      <c r="CC363" s="27"/>
      <c r="CD363" s="27"/>
      <c r="CE363" s="27"/>
      <c r="CF363" s="27"/>
      <c r="CG363" s="27"/>
      <c r="CH363" s="27"/>
      <c r="CI363" s="27"/>
      <c r="CJ363" s="27"/>
      <c r="CK363" s="27"/>
      <c r="CL363" s="27"/>
      <c r="CM363" s="27"/>
      <c r="CN363" s="27"/>
      <c r="CO363" s="27"/>
      <c r="CP363" s="27"/>
      <c r="CQ363" s="27"/>
      <c r="CR363" s="27"/>
      <c r="CS363" s="27"/>
      <c r="CT363" s="27"/>
    </row>
    <row r="364" spans="1:98" s="32" customFormat="1">
      <c r="A364" s="27"/>
      <c r="B364" s="33" t="s">
        <v>1107</v>
      </c>
      <c r="C364" s="30"/>
      <c r="D364" s="30"/>
      <c r="E364" s="30"/>
      <c r="F364" s="30"/>
      <c r="G364" s="30"/>
      <c r="H364" s="36"/>
      <c r="I364" s="30"/>
      <c r="J364" s="30"/>
      <c r="K364" s="30"/>
      <c r="L364" s="30"/>
      <c r="M364" s="30"/>
      <c r="N364" s="30"/>
      <c r="O364" s="27"/>
      <c r="P364" s="27"/>
      <c r="Q364" s="27"/>
      <c r="R364" s="27"/>
      <c r="S364" s="27"/>
      <c r="T364" s="27"/>
      <c r="U364" s="27"/>
      <c r="V364" s="27"/>
      <c r="W364" s="27"/>
      <c r="X364" s="27"/>
      <c r="Y364" s="27"/>
      <c r="Z364" s="27"/>
      <c r="AA364" s="27"/>
      <c r="AB364" s="27"/>
      <c r="AC364" s="27"/>
      <c r="AD364" s="27"/>
      <c r="AE364" s="27"/>
      <c r="AF364" s="27"/>
      <c r="AG364" s="27"/>
      <c r="AH364" s="27"/>
      <c r="AI364" s="27"/>
      <c r="AJ364" s="27"/>
      <c r="AK364" s="27"/>
      <c r="AL364" s="27"/>
      <c r="AM364" s="27"/>
      <c r="AN364" s="27"/>
      <c r="AO364" s="27"/>
      <c r="AP364" s="27"/>
      <c r="AQ364" s="27"/>
      <c r="AR364" s="27"/>
      <c r="AS364" s="27"/>
      <c r="AT364" s="27"/>
      <c r="AU364" s="27"/>
      <c r="AV364" s="27"/>
      <c r="AW364" s="27"/>
      <c r="AX364" s="27"/>
      <c r="AY364" s="27"/>
      <c r="AZ364" s="27"/>
      <c r="BA364" s="27"/>
      <c r="BB364" s="27"/>
      <c r="BC364" s="27"/>
      <c r="BD364" s="27"/>
      <c r="BE364" s="27"/>
      <c r="BF364" s="27"/>
      <c r="BG364" s="27"/>
      <c r="BH364" s="27"/>
      <c r="BI364" s="27"/>
      <c r="BJ364" s="27"/>
      <c r="BK364" s="27"/>
      <c r="BL364" s="27"/>
      <c r="BM364" s="27"/>
      <c r="BN364" s="27"/>
      <c r="BO364" s="27"/>
      <c r="BP364" s="27"/>
      <c r="BQ364" s="27"/>
      <c r="BR364" s="27"/>
      <c r="BS364" s="27"/>
      <c r="BT364" s="27"/>
      <c r="BU364" s="27"/>
      <c r="BV364" s="27"/>
      <c r="BW364" s="27"/>
      <c r="BX364" s="27"/>
      <c r="BY364" s="27"/>
      <c r="BZ364" s="27"/>
      <c r="CA364" s="27"/>
      <c r="CB364" s="27"/>
      <c r="CC364" s="27"/>
      <c r="CD364" s="27"/>
      <c r="CE364" s="27"/>
      <c r="CF364" s="27"/>
      <c r="CG364" s="27"/>
      <c r="CH364" s="27"/>
      <c r="CI364" s="27"/>
      <c r="CJ364" s="27"/>
      <c r="CK364" s="27"/>
      <c r="CL364" s="27"/>
      <c r="CM364" s="27"/>
      <c r="CN364" s="27"/>
      <c r="CO364" s="27"/>
      <c r="CP364" s="27"/>
      <c r="CQ364" s="27"/>
      <c r="CR364" s="27"/>
      <c r="CS364" s="27"/>
      <c r="CT364" s="27"/>
    </row>
    <row r="365" spans="1:98" s="32" customFormat="1">
      <c r="A365" s="27"/>
      <c r="B365" s="33" t="s">
        <v>1108</v>
      </c>
      <c r="C365" s="30"/>
      <c r="D365" s="30"/>
      <c r="E365" s="30"/>
      <c r="F365" s="30"/>
      <c r="G365" s="30"/>
      <c r="H365" s="36"/>
      <c r="I365" s="30"/>
      <c r="J365" s="30"/>
      <c r="K365" s="30"/>
      <c r="L365" s="30"/>
      <c r="M365" s="30"/>
      <c r="N365" s="30"/>
      <c r="O365" s="27"/>
      <c r="P365" s="27"/>
      <c r="Q365" s="27"/>
      <c r="R365" s="27"/>
      <c r="S365" s="27"/>
      <c r="T365" s="27"/>
      <c r="U365" s="27"/>
      <c r="V365" s="27"/>
      <c r="W365" s="27"/>
      <c r="X365" s="27"/>
      <c r="Y365" s="27"/>
      <c r="Z365" s="27"/>
      <c r="AA365" s="27"/>
      <c r="AB365" s="27"/>
      <c r="AC365" s="27"/>
      <c r="AD365" s="27"/>
      <c r="AE365" s="27"/>
      <c r="AF365" s="27"/>
      <c r="AG365" s="27"/>
      <c r="AH365" s="27"/>
      <c r="AI365" s="27"/>
      <c r="AJ365" s="27"/>
      <c r="AK365" s="27"/>
      <c r="AL365" s="27"/>
      <c r="AM365" s="27"/>
      <c r="AN365" s="27"/>
      <c r="AO365" s="27"/>
      <c r="AP365" s="27"/>
      <c r="AQ365" s="27"/>
      <c r="AR365" s="27"/>
      <c r="AS365" s="27"/>
      <c r="AT365" s="27"/>
      <c r="AU365" s="27"/>
      <c r="AV365" s="27"/>
      <c r="AW365" s="27"/>
      <c r="AX365" s="27"/>
      <c r="AY365" s="27"/>
      <c r="AZ365" s="27"/>
      <c r="BA365" s="27"/>
      <c r="BB365" s="27"/>
      <c r="BC365" s="27"/>
      <c r="BD365" s="27"/>
      <c r="BE365" s="27"/>
      <c r="BF365" s="27"/>
      <c r="BG365" s="27"/>
      <c r="BH365" s="27"/>
      <c r="BI365" s="27"/>
      <c r="BJ365" s="27"/>
      <c r="BK365" s="27"/>
      <c r="BL365" s="27"/>
      <c r="BM365" s="27"/>
      <c r="BN365" s="27"/>
      <c r="BO365" s="27"/>
      <c r="BP365" s="27"/>
      <c r="BQ365" s="27"/>
      <c r="BR365" s="27"/>
      <c r="BS365" s="27"/>
      <c r="BT365" s="27"/>
      <c r="BU365" s="27"/>
      <c r="BV365" s="27"/>
      <c r="BW365" s="27"/>
      <c r="BX365" s="27"/>
      <c r="BY365" s="27"/>
      <c r="BZ365" s="27"/>
      <c r="CA365" s="27"/>
      <c r="CB365" s="27"/>
      <c r="CC365" s="27"/>
      <c r="CD365" s="27"/>
      <c r="CE365" s="27"/>
      <c r="CF365" s="27"/>
      <c r="CG365" s="27"/>
      <c r="CH365" s="27"/>
      <c r="CI365" s="27"/>
      <c r="CJ365" s="27"/>
      <c r="CK365" s="27"/>
      <c r="CL365" s="27"/>
      <c r="CM365" s="27"/>
      <c r="CN365" s="27"/>
      <c r="CO365" s="27"/>
      <c r="CP365" s="27"/>
      <c r="CQ365" s="27"/>
      <c r="CR365" s="27"/>
      <c r="CS365" s="27"/>
      <c r="CT365" s="27"/>
    </row>
    <row r="366" spans="1:98" s="32" customFormat="1">
      <c r="A366" s="27"/>
      <c r="B366" s="33" t="s">
        <v>1109</v>
      </c>
      <c r="C366" s="30"/>
      <c r="D366" s="30"/>
      <c r="E366" s="30"/>
      <c r="F366" s="30"/>
      <c r="G366" s="30"/>
      <c r="H366" s="36"/>
      <c r="I366" s="30"/>
      <c r="J366" s="30"/>
      <c r="K366" s="30"/>
      <c r="L366" s="30"/>
      <c r="M366" s="30"/>
      <c r="N366" s="30"/>
      <c r="O366" s="27"/>
      <c r="P366" s="27"/>
      <c r="Q366" s="27"/>
      <c r="R366" s="27"/>
      <c r="S366" s="27"/>
      <c r="T366" s="27"/>
      <c r="U366" s="27"/>
      <c r="V366" s="27"/>
      <c r="W366" s="27"/>
      <c r="X366" s="27"/>
      <c r="Y366" s="27"/>
      <c r="Z366" s="27"/>
      <c r="AA366" s="27"/>
      <c r="AB366" s="27"/>
      <c r="AC366" s="27"/>
      <c r="AD366" s="27"/>
      <c r="AE366" s="27"/>
      <c r="AF366" s="27"/>
      <c r="AG366" s="27"/>
      <c r="AH366" s="27"/>
      <c r="AI366" s="27"/>
      <c r="AJ366" s="27"/>
      <c r="AK366" s="27"/>
      <c r="AL366" s="27"/>
      <c r="AM366" s="27"/>
      <c r="AN366" s="27"/>
      <c r="AO366" s="27"/>
      <c r="AP366" s="27"/>
      <c r="AQ366" s="27"/>
      <c r="AR366" s="27"/>
      <c r="AS366" s="27"/>
      <c r="AT366" s="27"/>
      <c r="AU366" s="27"/>
      <c r="AV366" s="27"/>
      <c r="AW366" s="27"/>
      <c r="AX366" s="27"/>
      <c r="AY366" s="27"/>
      <c r="AZ366" s="27"/>
      <c r="BA366" s="27"/>
      <c r="BB366" s="27"/>
      <c r="BC366" s="27"/>
      <c r="BD366" s="27"/>
      <c r="BE366" s="27"/>
      <c r="BF366" s="27"/>
      <c r="BG366" s="27"/>
      <c r="BH366" s="27"/>
      <c r="BI366" s="27"/>
      <c r="BJ366" s="27"/>
      <c r="BK366" s="27"/>
      <c r="BL366" s="27"/>
      <c r="BM366" s="27"/>
      <c r="BN366" s="27"/>
      <c r="BO366" s="27"/>
      <c r="BP366" s="27"/>
      <c r="BQ366" s="27"/>
      <c r="BR366" s="27"/>
      <c r="BS366" s="27"/>
      <c r="BT366" s="27"/>
      <c r="BU366" s="27"/>
      <c r="BV366" s="27"/>
      <c r="BW366" s="27"/>
      <c r="BX366" s="27"/>
      <c r="BY366" s="27"/>
      <c r="BZ366" s="27"/>
      <c r="CA366" s="27"/>
      <c r="CB366" s="27"/>
      <c r="CC366" s="27"/>
      <c r="CD366" s="27"/>
      <c r="CE366" s="27"/>
      <c r="CF366" s="27"/>
      <c r="CG366" s="27"/>
      <c r="CH366" s="27"/>
      <c r="CI366" s="27"/>
      <c r="CJ366" s="27"/>
      <c r="CK366" s="27"/>
      <c r="CL366" s="27"/>
      <c r="CM366" s="27"/>
      <c r="CN366" s="27"/>
      <c r="CO366" s="27"/>
      <c r="CP366" s="27"/>
      <c r="CQ366" s="27"/>
      <c r="CR366" s="27"/>
      <c r="CS366" s="27"/>
      <c r="CT366" s="27"/>
    </row>
    <row r="367" spans="1:98" s="32" customFormat="1">
      <c r="A367" s="27"/>
      <c r="B367" s="33" t="s">
        <v>524</v>
      </c>
      <c r="C367" s="30"/>
      <c r="D367" s="30"/>
      <c r="E367" s="30"/>
      <c r="F367" s="30"/>
      <c r="G367" s="30"/>
      <c r="H367" s="36"/>
      <c r="I367" s="30"/>
      <c r="J367" s="30"/>
      <c r="K367" s="30"/>
      <c r="L367" s="30"/>
      <c r="M367" s="30"/>
      <c r="N367" s="30"/>
      <c r="O367" s="27"/>
      <c r="P367" s="27"/>
      <c r="Q367" s="27"/>
      <c r="R367" s="27"/>
      <c r="S367" s="27"/>
      <c r="T367" s="27"/>
      <c r="U367" s="27"/>
      <c r="V367" s="27"/>
      <c r="W367" s="27"/>
      <c r="X367" s="27"/>
      <c r="Y367" s="27"/>
      <c r="Z367" s="27"/>
      <c r="AA367" s="27"/>
      <c r="AB367" s="27"/>
      <c r="AC367" s="27"/>
      <c r="AD367" s="27"/>
      <c r="AE367" s="27"/>
      <c r="AF367" s="27"/>
      <c r="AG367" s="27"/>
      <c r="AH367" s="27"/>
      <c r="AI367" s="27"/>
      <c r="AJ367" s="27"/>
      <c r="AK367" s="27"/>
      <c r="AL367" s="27"/>
      <c r="AM367" s="27"/>
      <c r="AN367" s="27"/>
      <c r="AO367" s="27"/>
      <c r="AP367" s="27"/>
      <c r="AQ367" s="27"/>
      <c r="AR367" s="27"/>
      <c r="AS367" s="27"/>
      <c r="AT367" s="27"/>
      <c r="AU367" s="27"/>
      <c r="AV367" s="27"/>
      <c r="AW367" s="27"/>
      <c r="AX367" s="27"/>
      <c r="AY367" s="27"/>
      <c r="AZ367" s="27"/>
      <c r="BA367" s="27"/>
      <c r="BB367" s="27"/>
      <c r="BC367" s="27"/>
      <c r="BD367" s="27"/>
      <c r="BE367" s="27"/>
      <c r="BF367" s="27"/>
      <c r="BG367" s="27"/>
      <c r="BH367" s="27"/>
      <c r="BI367" s="27"/>
      <c r="BJ367" s="27"/>
      <c r="BK367" s="27"/>
      <c r="BL367" s="27"/>
      <c r="BM367" s="27"/>
      <c r="BN367" s="27"/>
      <c r="BO367" s="27"/>
      <c r="BP367" s="27"/>
      <c r="BQ367" s="27"/>
      <c r="BR367" s="27"/>
      <c r="BS367" s="27"/>
      <c r="BT367" s="27"/>
      <c r="BU367" s="27"/>
      <c r="BV367" s="27"/>
      <c r="BW367" s="27"/>
      <c r="BX367" s="27"/>
      <c r="BY367" s="27"/>
      <c r="BZ367" s="27"/>
      <c r="CA367" s="27"/>
      <c r="CB367" s="27"/>
      <c r="CC367" s="27"/>
      <c r="CD367" s="27"/>
      <c r="CE367" s="27"/>
      <c r="CF367" s="27"/>
      <c r="CG367" s="27"/>
      <c r="CH367" s="27"/>
      <c r="CI367" s="27"/>
      <c r="CJ367" s="27"/>
      <c r="CK367" s="27"/>
      <c r="CL367" s="27"/>
      <c r="CM367" s="27"/>
      <c r="CN367" s="27"/>
      <c r="CO367" s="27"/>
      <c r="CP367" s="27"/>
      <c r="CQ367" s="27"/>
      <c r="CR367" s="27"/>
      <c r="CS367" s="27"/>
      <c r="CT367" s="27"/>
    </row>
    <row r="368" spans="1:98" s="32" customFormat="1">
      <c r="A368" s="27"/>
      <c r="B368" s="33" t="s">
        <v>526</v>
      </c>
      <c r="C368" s="30"/>
      <c r="D368" s="30"/>
      <c r="E368" s="30"/>
      <c r="F368" s="30"/>
      <c r="G368" s="30"/>
      <c r="H368" s="36"/>
      <c r="I368" s="30"/>
      <c r="J368" s="30"/>
      <c r="K368" s="30"/>
      <c r="L368" s="30"/>
      <c r="M368" s="30"/>
      <c r="N368" s="30"/>
      <c r="O368" s="27"/>
      <c r="P368" s="27"/>
      <c r="Q368" s="27"/>
      <c r="R368" s="27"/>
      <c r="S368" s="27"/>
      <c r="T368" s="27"/>
      <c r="U368" s="27"/>
      <c r="V368" s="27"/>
      <c r="W368" s="27"/>
      <c r="X368" s="27"/>
      <c r="Y368" s="27"/>
      <c r="Z368" s="27"/>
      <c r="AA368" s="27"/>
      <c r="AB368" s="27"/>
      <c r="AC368" s="27"/>
      <c r="AD368" s="27"/>
      <c r="AE368" s="27"/>
      <c r="AF368" s="27"/>
      <c r="AG368" s="27"/>
      <c r="AH368" s="27"/>
      <c r="AI368" s="27"/>
      <c r="AJ368" s="27"/>
      <c r="AK368" s="27"/>
      <c r="AL368" s="27"/>
      <c r="AM368" s="27"/>
      <c r="AN368" s="27"/>
      <c r="AO368" s="27"/>
      <c r="AP368" s="27"/>
      <c r="AQ368" s="27"/>
      <c r="AR368" s="27"/>
      <c r="AS368" s="27"/>
      <c r="AT368" s="27"/>
      <c r="AU368" s="27"/>
      <c r="AV368" s="27"/>
      <c r="AW368" s="27"/>
      <c r="AX368" s="27"/>
      <c r="AY368" s="27"/>
      <c r="AZ368" s="27"/>
      <c r="BA368" s="27"/>
      <c r="BB368" s="27"/>
      <c r="BC368" s="27"/>
      <c r="BD368" s="27"/>
      <c r="BE368" s="27"/>
      <c r="BF368" s="27"/>
      <c r="BG368" s="27"/>
      <c r="BH368" s="27"/>
      <c r="BI368" s="27"/>
      <c r="BJ368" s="27"/>
      <c r="BK368" s="27"/>
      <c r="BL368" s="27"/>
      <c r="BM368" s="27"/>
      <c r="BN368" s="27"/>
      <c r="BO368" s="27"/>
      <c r="BP368" s="27"/>
      <c r="BQ368" s="27"/>
      <c r="BR368" s="27"/>
      <c r="BS368" s="27"/>
      <c r="BT368" s="27"/>
      <c r="BU368" s="27"/>
      <c r="BV368" s="27"/>
      <c r="BW368" s="27"/>
      <c r="BX368" s="27"/>
      <c r="BY368" s="27"/>
      <c r="BZ368" s="27"/>
      <c r="CA368" s="27"/>
      <c r="CB368" s="27"/>
      <c r="CC368" s="27"/>
      <c r="CD368" s="27"/>
      <c r="CE368" s="27"/>
      <c r="CF368" s="27"/>
      <c r="CG368" s="27"/>
      <c r="CH368" s="27"/>
      <c r="CI368" s="27"/>
      <c r="CJ368" s="27"/>
      <c r="CK368" s="27"/>
      <c r="CL368" s="27"/>
      <c r="CM368" s="27"/>
      <c r="CN368" s="27"/>
      <c r="CO368" s="27"/>
      <c r="CP368" s="27"/>
      <c r="CQ368" s="27"/>
      <c r="CR368" s="27"/>
      <c r="CS368" s="27"/>
      <c r="CT368" s="27"/>
    </row>
    <row r="369" spans="1:98" s="32" customFormat="1">
      <c r="A369" s="27"/>
      <c r="B369" s="38" t="s">
        <v>1110</v>
      </c>
      <c r="C369" s="30"/>
      <c r="D369" s="30"/>
      <c r="E369" s="30"/>
      <c r="F369" s="30"/>
      <c r="G369" s="30"/>
      <c r="H369" s="36"/>
      <c r="I369" s="30"/>
      <c r="J369" s="30"/>
      <c r="K369" s="30"/>
      <c r="L369" s="30"/>
      <c r="M369" s="30"/>
      <c r="N369" s="30"/>
      <c r="O369" s="27"/>
      <c r="P369" s="27"/>
      <c r="Q369" s="27"/>
      <c r="R369" s="27"/>
      <c r="S369" s="27"/>
      <c r="T369" s="27"/>
      <c r="U369" s="27"/>
      <c r="V369" s="27"/>
      <c r="W369" s="27"/>
      <c r="X369" s="27"/>
      <c r="Y369" s="27"/>
      <c r="Z369" s="27"/>
      <c r="AA369" s="27"/>
      <c r="AB369" s="27"/>
      <c r="AC369" s="27"/>
      <c r="AD369" s="27"/>
      <c r="AE369" s="27"/>
      <c r="AF369" s="27"/>
      <c r="AG369" s="27"/>
      <c r="AH369" s="27"/>
      <c r="AI369" s="27"/>
      <c r="AJ369" s="27"/>
      <c r="AK369" s="27"/>
      <c r="AL369" s="27"/>
      <c r="AM369" s="27"/>
      <c r="AN369" s="27"/>
      <c r="AO369" s="27"/>
      <c r="AP369" s="27"/>
      <c r="AQ369" s="27"/>
      <c r="AR369" s="27"/>
      <c r="AS369" s="27"/>
      <c r="AT369" s="27"/>
      <c r="AU369" s="27"/>
      <c r="AV369" s="27"/>
      <c r="AW369" s="27"/>
      <c r="AX369" s="27"/>
      <c r="AY369" s="27"/>
      <c r="AZ369" s="27"/>
      <c r="BA369" s="27"/>
      <c r="BB369" s="27"/>
      <c r="BC369" s="27"/>
      <c r="BD369" s="27"/>
      <c r="BE369" s="27"/>
      <c r="BF369" s="27"/>
      <c r="BG369" s="27"/>
      <c r="BH369" s="27"/>
      <c r="BI369" s="27"/>
      <c r="BJ369" s="27"/>
      <c r="BK369" s="27"/>
      <c r="BL369" s="27"/>
      <c r="BM369" s="27"/>
      <c r="BN369" s="27"/>
      <c r="BO369" s="27"/>
      <c r="BP369" s="27"/>
      <c r="BQ369" s="27"/>
      <c r="BR369" s="27"/>
      <c r="BS369" s="27"/>
      <c r="BT369" s="27"/>
      <c r="BU369" s="27"/>
      <c r="BV369" s="27"/>
      <c r="BW369" s="27"/>
      <c r="BX369" s="27"/>
      <c r="BY369" s="27"/>
      <c r="BZ369" s="27"/>
      <c r="CA369" s="27"/>
      <c r="CB369" s="27"/>
      <c r="CC369" s="27"/>
      <c r="CD369" s="27"/>
      <c r="CE369" s="27"/>
      <c r="CF369" s="27"/>
      <c r="CG369" s="27"/>
      <c r="CH369" s="27"/>
      <c r="CI369" s="27"/>
      <c r="CJ369" s="27"/>
      <c r="CK369" s="27"/>
      <c r="CL369" s="27"/>
      <c r="CM369" s="27"/>
      <c r="CN369" s="27"/>
      <c r="CO369" s="27"/>
      <c r="CP369" s="27"/>
      <c r="CQ369" s="27"/>
      <c r="CR369" s="27"/>
      <c r="CS369" s="27"/>
      <c r="CT369" s="27"/>
    </row>
    <row r="370" spans="1:98" s="32" customFormat="1">
      <c r="A370" s="27"/>
      <c r="B370" s="33" t="s">
        <v>1111</v>
      </c>
      <c r="C370" s="30"/>
      <c r="D370" s="30"/>
      <c r="E370" s="30"/>
      <c r="F370" s="30"/>
      <c r="G370" s="30"/>
      <c r="H370" s="36"/>
      <c r="I370" s="30"/>
      <c r="J370" s="30"/>
      <c r="K370" s="30"/>
      <c r="L370" s="30"/>
      <c r="M370" s="30"/>
      <c r="N370" s="30"/>
      <c r="O370" s="27"/>
      <c r="P370" s="27"/>
      <c r="Q370" s="27"/>
      <c r="R370" s="27"/>
      <c r="S370" s="27"/>
      <c r="T370" s="27"/>
      <c r="U370" s="27"/>
      <c r="V370" s="27"/>
      <c r="W370" s="27"/>
      <c r="X370" s="27"/>
      <c r="Y370" s="27"/>
      <c r="Z370" s="27"/>
      <c r="AA370" s="27"/>
      <c r="AB370" s="27"/>
      <c r="AC370" s="27"/>
      <c r="AD370" s="27"/>
      <c r="AE370" s="27"/>
      <c r="AF370" s="27"/>
      <c r="AG370" s="27"/>
      <c r="AH370" s="27"/>
      <c r="AI370" s="27"/>
      <c r="AJ370" s="27"/>
      <c r="AK370" s="27"/>
      <c r="AL370" s="27"/>
      <c r="AM370" s="27"/>
      <c r="AN370" s="27"/>
      <c r="AO370" s="27"/>
      <c r="AP370" s="27"/>
      <c r="AQ370" s="27"/>
      <c r="AR370" s="27"/>
      <c r="AS370" s="27"/>
      <c r="AT370" s="27"/>
      <c r="AU370" s="27"/>
      <c r="AV370" s="27"/>
      <c r="AW370" s="27"/>
      <c r="AX370" s="27"/>
      <c r="AY370" s="27"/>
      <c r="AZ370" s="27"/>
      <c r="BA370" s="27"/>
      <c r="BB370" s="27"/>
      <c r="BC370" s="27"/>
      <c r="BD370" s="27"/>
      <c r="BE370" s="27"/>
      <c r="BF370" s="27"/>
      <c r="BG370" s="27"/>
      <c r="BH370" s="27"/>
      <c r="BI370" s="27"/>
      <c r="BJ370" s="27"/>
      <c r="BK370" s="27"/>
      <c r="BL370" s="27"/>
      <c r="BM370" s="27"/>
      <c r="BN370" s="27"/>
      <c r="BO370" s="27"/>
      <c r="BP370" s="27"/>
      <c r="BQ370" s="27"/>
      <c r="BR370" s="27"/>
      <c r="BS370" s="27"/>
      <c r="BT370" s="27"/>
      <c r="BU370" s="27"/>
      <c r="BV370" s="27"/>
      <c r="BW370" s="27"/>
      <c r="BX370" s="27"/>
      <c r="BY370" s="27"/>
      <c r="BZ370" s="27"/>
      <c r="CA370" s="27"/>
      <c r="CB370" s="27"/>
      <c r="CC370" s="27"/>
      <c r="CD370" s="27"/>
      <c r="CE370" s="27"/>
      <c r="CF370" s="27"/>
      <c r="CG370" s="27"/>
      <c r="CH370" s="27"/>
      <c r="CI370" s="27"/>
      <c r="CJ370" s="27"/>
      <c r="CK370" s="27"/>
      <c r="CL370" s="27"/>
      <c r="CM370" s="27"/>
      <c r="CN370" s="27"/>
      <c r="CO370" s="27"/>
      <c r="CP370" s="27"/>
      <c r="CQ370" s="27"/>
      <c r="CR370" s="27"/>
      <c r="CS370" s="27"/>
      <c r="CT370" s="27"/>
    </row>
    <row r="371" spans="1:98" s="32" customFormat="1">
      <c r="A371" s="27"/>
      <c r="B371" s="33" t="s">
        <v>1112</v>
      </c>
      <c r="C371" s="30"/>
      <c r="D371" s="30"/>
      <c r="E371" s="30"/>
      <c r="F371" s="30"/>
      <c r="G371" s="30"/>
      <c r="H371" s="36"/>
      <c r="I371" s="30"/>
      <c r="J371" s="30"/>
      <c r="K371" s="30"/>
      <c r="L371" s="30"/>
      <c r="M371" s="30"/>
      <c r="N371" s="30"/>
      <c r="O371" s="27"/>
      <c r="P371" s="27"/>
      <c r="Q371" s="27"/>
      <c r="R371" s="27"/>
      <c r="S371" s="27"/>
      <c r="T371" s="27"/>
      <c r="U371" s="27"/>
      <c r="V371" s="27"/>
      <c r="W371" s="27"/>
      <c r="X371" s="27"/>
      <c r="Y371" s="27"/>
      <c r="Z371" s="27"/>
      <c r="AA371" s="27"/>
      <c r="AB371" s="27"/>
      <c r="AC371" s="27"/>
      <c r="AD371" s="27"/>
      <c r="AE371" s="27"/>
      <c r="AF371" s="27"/>
      <c r="AG371" s="27"/>
      <c r="AH371" s="27"/>
      <c r="AI371" s="27"/>
      <c r="AJ371" s="27"/>
      <c r="AK371" s="27"/>
      <c r="AL371" s="27"/>
      <c r="AM371" s="27"/>
      <c r="AN371" s="27"/>
      <c r="AO371" s="27"/>
      <c r="AP371" s="27"/>
      <c r="AQ371" s="27"/>
      <c r="AR371" s="27"/>
      <c r="AS371" s="27"/>
      <c r="AT371" s="27"/>
      <c r="AU371" s="27"/>
      <c r="AV371" s="27"/>
      <c r="AW371" s="27"/>
      <c r="AX371" s="27"/>
      <c r="AY371" s="27"/>
      <c r="AZ371" s="27"/>
      <c r="BA371" s="27"/>
      <c r="BB371" s="27"/>
      <c r="BC371" s="27"/>
      <c r="BD371" s="27"/>
      <c r="BE371" s="27"/>
      <c r="BF371" s="27"/>
      <c r="BG371" s="27"/>
      <c r="BH371" s="27"/>
      <c r="BI371" s="27"/>
      <c r="BJ371" s="27"/>
      <c r="BK371" s="27"/>
      <c r="BL371" s="27"/>
      <c r="BM371" s="27"/>
      <c r="BN371" s="27"/>
      <c r="BO371" s="27"/>
      <c r="BP371" s="27"/>
      <c r="BQ371" s="27"/>
      <c r="BR371" s="27"/>
      <c r="BS371" s="27"/>
      <c r="BT371" s="27"/>
      <c r="BU371" s="27"/>
      <c r="BV371" s="27"/>
      <c r="BW371" s="27"/>
      <c r="BX371" s="27"/>
      <c r="BY371" s="27"/>
      <c r="BZ371" s="27"/>
      <c r="CA371" s="27"/>
      <c r="CB371" s="27"/>
      <c r="CC371" s="27"/>
      <c r="CD371" s="27"/>
      <c r="CE371" s="27"/>
      <c r="CF371" s="27"/>
      <c r="CG371" s="27"/>
      <c r="CH371" s="27"/>
      <c r="CI371" s="27"/>
      <c r="CJ371" s="27"/>
      <c r="CK371" s="27"/>
      <c r="CL371" s="27"/>
      <c r="CM371" s="27"/>
      <c r="CN371" s="27"/>
      <c r="CO371" s="27"/>
      <c r="CP371" s="27"/>
      <c r="CQ371" s="27"/>
      <c r="CR371" s="27"/>
      <c r="CS371" s="27"/>
      <c r="CT371" s="27"/>
    </row>
    <row r="372" spans="1:98" s="32" customFormat="1">
      <c r="A372" s="27"/>
      <c r="B372" s="33" t="s">
        <v>79</v>
      </c>
      <c r="C372" s="30"/>
      <c r="D372" s="30"/>
      <c r="E372" s="30"/>
      <c r="F372" s="30"/>
      <c r="G372" s="30"/>
      <c r="H372" s="36"/>
      <c r="I372" s="30"/>
      <c r="J372" s="30"/>
      <c r="K372" s="30"/>
      <c r="L372" s="30"/>
      <c r="M372" s="30"/>
      <c r="N372" s="30"/>
      <c r="O372" s="27"/>
      <c r="P372" s="27"/>
      <c r="Q372" s="27"/>
      <c r="R372" s="27"/>
      <c r="S372" s="27"/>
      <c r="T372" s="27"/>
      <c r="U372" s="27"/>
      <c r="V372" s="27"/>
      <c r="W372" s="27"/>
      <c r="X372" s="27"/>
      <c r="Y372" s="27"/>
      <c r="Z372" s="27"/>
      <c r="AA372" s="27"/>
      <c r="AB372" s="27"/>
      <c r="AC372" s="27"/>
      <c r="AD372" s="27"/>
      <c r="AE372" s="27"/>
      <c r="AF372" s="27"/>
      <c r="AG372" s="27"/>
      <c r="AH372" s="27"/>
      <c r="AI372" s="27"/>
      <c r="AJ372" s="27"/>
      <c r="AK372" s="27"/>
      <c r="AL372" s="27"/>
      <c r="AM372" s="27"/>
      <c r="AN372" s="27"/>
      <c r="AO372" s="27"/>
      <c r="AP372" s="27"/>
      <c r="AQ372" s="27"/>
      <c r="AR372" s="27"/>
      <c r="AS372" s="27"/>
      <c r="AT372" s="27"/>
      <c r="AU372" s="27"/>
      <c r="AV372" s="27"/>
      <c r="AW372" s="27"/>
      <c r="AX372" s="27"/>
      <c r="AY372" s="27"/>
      <c r="AZ372" s="27"/>
      <c r="BA372" s="27"/>
      <c r="BB372" s="27"/>
      <c r="BC372" s="27"/>
      <c r="BD372" s="27"/>
      <c r="BE372" s="27"/>
      <c r="BF372" s="27"/>
      <c r="BG372" s="27"/>
      <c r="BH372" s="27"/>
      <c r="BI372" s="27"/>
      <c r="BJ372" s="27"/>
      <c r="BK372" s="27"/>
      <c r="BL372" s="27"/>
      <c r="BM372" s="27"/>
      <c r="BN372" s="27"/>
      <c r="BO372" s="27"/>
      <c r="BP372" s="27"/>
      <c r="BQ372" s="27"/>
      <c r="BR372" s="27"/>
      <c r="BS372" s="27"/>
      <c r="BT372" s="27"/>
      <c r="BU372" s="27"/>
      <c r="BV372" s="27"/>
      <c r="BW372" s="27"/>
      <c r="BX372" s="27"/>
      <c r="BY372" s="27"/>
      <c r="BZ372" s="27"/>
      <c r="CA372" s="27"/>
      <c r="CB372" s="27"/>
      <c r="CC372" s="27"/>
      <c r="CD372" s="27"/>
      <c r="CE372" s="27"/>
      <c r="CF372" s="27"/>
      <c r="CG372" s="27"/>
      <c r="CH372" s="27"/>
      <c r="CI372" s="27"/>
      <c r="CJ372" s="27"/>
      <c r="CK372" s="27"/>
      <c r="CL372" s="27"/>
      <c r="CM372" s="27"/>
      <c r="CN372" s="27"/>
      <c r="CO372" s="27"/>
      <c r="CP372" s="27"/>
      <c r="CQ372" s="27"/>
      <c r="CR372" s="27"/>
      <c r="CS372" s="27"/>
      <c r="CT372" s="27"/>
    </row>
    <row r="373" spans="1:98" s="32" customFormat="1">
      <c r="A373" s="27"/>
      <c r="B373" s="33" t="s">
        <v>530</v>
      </c>
      <c r="C373" s="30"/>
      <c r="D373" s="30"/>
      <c r="E373" s="30"/>
      <c r="F373" s="30"/>
      <c r="G373" s="30"/>
      <c r="H373" s="36"/>
      <c r="I373" s="30"/>
      <c r="J373" s="30"/>
      <c r="K373" s="30"/>
      <c r="L373" s="30"/>
      <c r="M373" s="30"/>
      <c r="N373" s="30"/>
      <c r="O373" s="27"/>
      <c r="P373" s="27"/>
      <c r="Q373" s="27"/>
      <c r="R373" s="27"/>
      <c r="S373" s="27"/>
      <c r="T373" s="27"/>
      <c r="U373" s="27"/>
      <c r="V373" s="27"/>
      <c r="W373" s="27"/>
      <c r="X373" s="27"/>
      <c r="Y373" s="27"/>
      <c r="Z373" s="27"/>
      <c r="AA373" s="27"/>
      <c r="AB373" s="27"/>
      <c r="AC373" s="27"/>
      <c r="AD373" s="27"/>
      <c r="AE373" s="27"/>
      <c r="AF373" s="27"/>
      <c r="AG373" s="27"/>
      <c r="AH373" s="27"/>
      <c r="AI373" s="27"/>
      <c r="AJ373" s="27"/>
      <c r="AK373" s="27"/>
      <c r="AL373" s="27"/>
      <c r="AM373" s="27"/>
      <c r="AN373" s="27"/>
      <c r="AO373" s="27"/>
      <c r="AP373" s="27"/>
      <c r="AQ373" s="27"/>
      <c r="AR373" s="27"/>
      <c r="AS373" s="27"/>
      <c r="AT373" s="27"/>
      <c r="AU373" s="27"/>
      <c r="AV373" s="27"/>
      <c r="AW373" s="27"/>
      <c r="AX373" s="27"/>
      <c r="AY373" s="27"/>
      <c r="AZ373" s="27"/>
      <c r="BA373" s="27"/>
      <c r="BB373" s="27"/>
      <c r="BC373" s="27"/>
      <c r="BD373" s="27"/>
      <c r="BE373" s="27"/>
      <c r="BF373" s="27"/>
      <c r="BG373" s="27"/>
      <c r="BH373" s="27"/>
      <c r="BI373" s="27"/>
      <c r="BJ373" s="27"/>
      <c r="BK373" s="27"/>
      <c r="BL373" s="27"/>
      <c r="BM373" s="27"/>
      <c r="BN373" s="27"/>
      <c r="BO373" s="27"/>
      <c r="BP373" s="27"/>
      <c r="BQ373" s="27"/>
      <c r="BR373" s="27"/>
      <c r="BS373" s="27"/>
      <c r="BT373" s="27"/>
      <c r="BU373" s="27"/>
      <c r="BV373" s="27"/>
      <c r="BW373" s="27"/>
      <c r="BX373" s="27"/>
      <c r="BY373" s="27"/>
      <c r="BZ373" s="27"/>
      <c r="CA373" s="27"/>
      <c r="CB373" s="27"/>
      <c r="CC373" s="27"/>
      <c r="CD373" s="27"/>
      <c r="CE373" s="27"/>
      <c r="CF373" s="27"/>
      <c r="CG373" s="27"/>
      <c r="CH373" s="27"/>
      <c r="CI373" s="27"/>
      <c r="CJ373" s="27"/>
      <c r="CK373" s="27"/>
      <c r="CL373" s="27"/>
      <c r="CM373" s="27"/>
      <c r="CN373" s="27"/>
      <c r="CO373" s="27"/>
      <c r="CP373" s="27"/>
      <c r="CQ373" s="27"/>
      <c r="CR373" s="27"/>
      <c r="CS373" s="27"/>
      <c r="CT373" s="27"/>
    </row>
    <row r="374" spans="1:98" s="32" customFormat="1">
      <c r="A374" s="27"/>
      <c r="B374" s="33" t="s">
        <v>532</v>
      </c>
      <c r="C374" s="30"/>
      <c r="D374" s="30"/>
      <c r="E374" s="30"/>
      <c r="F374" s="30"/>
      <c r="G374" s="30"/>
      <c r="H374" s="36"/>
      <c r="I374" s="30"/>
      <c r="J374" s="30"/>
      <c r="K374" s="30"/>
      <c r="L374" s="30"/>
      <c r="M374" s="30"/>
      <c r="N374" s="30"/>
      <c r="O374" s="27"/>
      <c r="P374" s="27"/>
      <c r="Q374" s="27"/>
      <c r="R374" s="27"/>
      <c r="S374" s="27"/>
      <c r="T374" s="27"/>
      <c r="U374" s="27"/>
      <c r="V374" s="27"/>
      <c r="W374" s="27"/>
      <c r="X374" s="27"/>
      <c r="Y374" s="27"/>
      <c r="Z374" s="27"/>
      <c r="AA374" s="27"/>
      <c r="AB374" s="27"/>
      <c r="AC374" s="27"/>
      <c r="AD374" s="27"/>
      <c r="AE374" s="27"/>
      <c r="AF374" s="27"/>
      <c r="AG374" s="27"/>
      <c r="AH374" s="27"/>
      <c r="AI374" s="27"/>
      <c r="AJ374" s="27"/>
      <c r="AK374" s="27"/>
      <c r="AL374" s="27"/>
      <c r="AM374" s="27"/>
      <c r="AN374" s="27"/>
      <c r="AO374" s="27"/>
      <c r="AP374" s="27"/>
      <c r="AQ374" s="27"/>
      <c r="AR374" s="27"/>
      <c r="AS374" s="27"/>
      <c r="AT374" s="27"/>
      <c r="AU374" s="27"/>
      <c r="AV374" s="27"/>
      <c r="AW374" s="27"/>
      <c r="AX374" s="27"/>
      <c r="AY374" s="27"/>
      <c r="AZ374" s="27"/>
      <c r="BA374" s="27"/>
      <c r="BB374" s="27"/>
      <c r="BC374" s="27"/>
      <c r="BD374" s="27"/>
      <c r="BE374" s="27"/>
      <c r="BF374" s="27"/>
      <c r="BG374" s="27"/>
      <c r="BH374" s="27"/>
      <c r="BI374" s="27"/>
      <c r="BJ374" s="27"/>
      <c r="BK374" s="27"/>
      <c r="BL374" s="27"/>
      <c r="BM374" s="27"/>
      <c r="BN374" s="27"/>
      <c r="BO374" s="27"/>
      <c r="BP374" s="27"/>
      <c r="BQ374" s="27"/>
      <c r="BR374" s="27"/>
      <c r="BS374" s="27"/>
      <c r="BT374" s="27"/>
      <c r="BU374" s="27"/>
      <c r="BV374" s="27"/>
      <c r="BW374" s="27"/>
      <c r="BX374" s="27"/>
      <c r="BY374" s="27"/>
      <c r="BZ374" s="27"/>
      <c r="CA374" s="27"/>
      <c r="CB374" s="27"/>
      <c r="CC374" s="27"/>
      <c r="CD374" s="27"/>
      <c r="CE374" s="27"/>
      <c r="CF374" s="27"/>
      <c r="CG374" s="27"/>
      <c r="CH374" s="27"/>
      <c r="CI374" s="27"/>
      <c r="CJ374" s="27"/>
      <c r="CK374" s="27"/>
      <c r="CL374" s="27"/>
      <c r="CM374" s="27"/>
      <c r="CN374" s="27"/>
      <c r="CO374" s="27"/>
      <c r="CP374" s="27"/>
      <c r="CQ374" s="27"/>
      <c r="CR374" s="27"/>
      <c r="CS374" s="27"/>
      <c r="CT374" s="27"/>
    </row>
    <row r="375" spans="1:98" s="32" customFormat="1">
      <c r="A375" s="27"/>
      <c r="B375" s="33" t="s">
        <v>534</v>
      </c>
      <c r="C375" s="30"/>
      <c r="D375" s="30"/>
      <c r="E375" s="30"/>
      <c r="F375" s="30"/>
      <c r="G375" s="30"/>
      <c r="H375" s="36"/>
      <c r="I375" s="30"/>
      <c r="J375" s="30"/>
      <c r="K375" s="30"/>
      <c r="L375" s="30"/>
      <c r="M375" s="30"/>
      <c r="N375" s="30"/>
      <c r="O375" s="27"/>
      <c r="P375" s="27"/>
      <c r="Q375" s="27"/>
      <c r="R375" s="27"/>
      <c r="S375" s="27"/>
      <c r="T375" s="27"/>
      <c r="U375" s="27"/>
      <c r="V375" s="27"/>
      <c r="W375" s="27"/>
      <c r="X375" s="27"/>
      <c r="Y375" s="27"/>
      <c r="Z375" s="27"/>
      <c r="AA375" s="27"/>
      <c r="AB375" s="27"/>
      <c r="AC375" s="27"/>
      <c r="AD375" s="27"/>
      <c r="AE375" s="27"/>
      <c r="AF375" s="27"/>
      <c r="AG375" s="27"/>
      <c r="AH375" s="27"/>
      <c r="AI375" s="27"/>
      <c r="AJ375" s="27"/>
      <c r="AK375" s="27"/>
      <c r="AL375" s="27"/>
      <c r="AM375" s="27"/>
      <c r="AN375" s="27"/>
      <c r="AO375" s="27"/>
      <c r="AP375" s="27"/>
      <c r="AQ375" s="27"/>
      <c r="AR375" s="27"/>
      <c r="AS375" s="27"/>
      <c r="AT375" s="27"/>
      <c r="AU375" s="27"/>
      <c r="AV375" s="27"/>
      <c r="AW375" s="27"/>
      <c r="AX375" s="27"/>
      <c r="AY375" s="27"/>
      <c r="AZ375" s="27"/>
      <c r="BA375" s="27"/>
      <c r="BB375" s="27"/>
      <c r="BC375" s="27"/>
      <c r="BD375" s="27"/>
      <c r="BE375" s="27"/>
      <c r="BF375" s="27"/>
      <c r="BG375" s="27"/>
      <c r="BH375" s="27"/>
      <c r="BI375" s="27"/>
      <c r="BJ375" s="27"/>
      <c r="BK375" s="27"/>
      <c r="BL375" s="27"/>
      <c r="BM375" s="27"/>
      <c r="BN375" s="27"/>
      <c r="BO375" s="27"/>
      <c r="BP375" s="27"/>
      <c r="BQ375" s="27"/>
      <c r="BR375" s="27"/>
      <c r="BS375" s="27"/>
      <c r="BT375" s="27"/>
      <c r="BU375" s="27"/>
      <c r="BV375" s="27"/>
      <c r="BW375" s="27"/>
      <c r="BX375" s="27"/>
      <c r="BY375" s="27"/>
      <c r="BZ375" s="27"/>
      <c r="CA375" s="27"/>
      <c r="CB375" s="27"/>
      <c r="CC375" s="27"/>
      <c r="CD375" s="27"/>
      <c r="CE375" s="27"/>
      <c r="CF375" s="27"/>
      <c r="CG375" s="27"/>
      <c r="CH375" s="27"/>
      <c r="CI375" s="27"/>
      <c r="CJ375" s="27"/>
      <c r="CK375" s="27"/>
      <c r="CL375" s="27"/>
      <c r="CM375" s="27"/>
      <c r="CN375" s="27"/>
      <c r="CO375" s="27"/>
      <c r="CP375" s="27"/>
      <c r="CQ375" s="27"/>
      <c r="CR375" s="27"/>
      <c r="CS375" s="27"/>
      <c r="CT375" s="27"/>
    </row>
    <row r="376" spans="1:98" s="32" customFormat="1">
      <c r="A376" s="27"/>
      <c r="B376" s="33" t="s">
        <v>536</v>
      </c>
      <c r="C376" s="30"/>
      <c r="D376" s="30"/>
      <c r="E376" s="30"/>
      <c r="F376" s="30"/>
      <c r="G376" s="30"/>
      <c r="H376" s="36"/>
      <c r="I376" s="30"/>
      <c r="J376" s="30"/>
      <c r="K376" s="30"/>
      <c r="L376" s="30"/>
      <c r="M376" s="30"/>
      <c r="N376" s="30"/>
      <c r="O376" s="27"/>
      <c r="P376" s="27"/>
      <c r="Q376" s="27"/>
      <c r="R376" s="27"/>
      <c r="S376" s="27"/>
      <c r="T376" s="27"/>
      <c r="U376" s="27"/>
      <c r="V376" s="27"/>
      <c r="W376" s="27"/>
      <c r="X376" s="27"/>
      <c r="Y376" s="27"/>
      <c r="Z376" s="27"/>
      <c r="AA376" s="27"/>
      <c r="AB376" s="27"/>
      <c r="AC376" s="27"/>
      <c r="AD376" s="27"/>
      <c r="AE376" s="27"/>
      <c r="AF376" s="27"/>
      <c r="AG376" s="27"/>
      <c r="AH376" s="27"/>
      <c r="AI376" s="27"/>
      <c r="AJ376" s="27"/>
      <c r="AK376" s="27"/>
      <c r="AL376" s="27"/>
      <c r="AM376" s="27"/>
      <c r="AN376" s="27"/>
      <c r="AO376" s="27"/>
      <c r="AP376" s="27"/>
      <c r="AQ376" s="27"/>
      <c r="AR376" s="27"/>
      <c r="AS376" s="27"/>
      <c r="AT376" s="27"/>
      <c r="AU376" s="27"/>
      <c r="AV376" s="27"/>
      <c r="AW376" s="27"/>
      <c r="AX376" s="27"/>
      <c r="AY376" s="27"/>
      <c r="AZ376" s="27"/>
      <c r="BA376" s="27"/>
      <c r="BB376" s="27"/>
      <c r="BC376" s="27"/>
      <c r="BD376" s="27"/>
      <c r="BE376" s="27"/>
      <c r="BF376" s="27"/>
      <c r="BG376" s="27"/>
      <c r="BH376" s="27"/>
      <c r="BI376" s="27"/>
      <c r="BJ376" s="27"/>
      <c r="BK376" s="27"/>
      <c r="BL376" s="27"/>
      <c r="BM376" s="27"/>
      <c r="BN376" s="27"/>
      <c r="BO376" s="27"/>
      <c r="BP376" s="27"/>
      <c r="BQ376" s="27"/>
      <c r="BR376" s="27"/>
      <c r="BS376" s="27"/>
      <c r="BT376" s="27"/>
      <c r="BU376" s="27"/>
      <c r="BV376" s="27"/>
      <c r="BW376" s="27"/>
      <c r="BX376" s="27"/>
      <c r="BY376" s="27"/>
      <c r="BZ376" s="27"/>
      <c r="CA376" s="27"/>
      <c r="CB376" s="27"/>
      <c r="CC376" s="27"/>
      <c r="CD376" s="27"/>
      <c r="CE376" s="27"/>
      <c r="CF376" s="27"/>
      <c r="CG376" s="27"/>
      <c r="CH376" s="27"/>
      <c r="CI376" s="27"/>
      <c r="CJ376" s="27"/>
      <c r="CK376" s="27"/>
      <c r="CL376" s="27"/>
      <c r="CM376" s="27"/>
      <c r="CN376" s="27"/>
      <c r="CO376" s="27"/>
      <c r="CP376" s="27"/>
      <c r="CQ376" s="27"/>
      <c r="CR376" s="27"/>
      <c r="CS376" s="27"/>
      <c r="CT376" s="27"/>
    </row>
    <row r="377" spans="1:98" s="32" customFormat="1">
      <c r="A377" s="27"/>
      <c r="B377" s="33" t="s">
        <v>538</v>
      </c>
      <c r="C377" s="30"/>
      <c r="D377" s="30"/>
      <c r="E377" s="30"/>
      <c r="F377" s="30"/>
      <c r="G377" s="30"/>
      <c r="H377" s="36"/>
      <c r="I377" s="30"/>
      <c r="J377" s="30"/>
      <c r="K377" s="30"/>
      <c r="L377" s="30"/>
      <c r="M377" s="30"/>
      <c r="N377" s="30"/>
      <c r="O377" s="27"/>
      <c r="P377" s="27"/>
      <c r="Q377" s="27"/>
      <c r="R377" s="27"/>
      <c r="S377" s="27"/>
      <c r="T377" s="27"/>
      <c r="U377" s="27"/>
      <c r="V377" s="27"/>
      <c r="W377" s="27"/>
      <c r="X377" s="27"/>
      <c r="Y377" s="27"/>
      <c r="Z377" s="27"/>
      <c r="AA377" s="27"/>
      <c r="AB377" s="27"/>
      <c r="AC377" s="27"/>
      <c r="AD377" s="27"/>
      <c r="AE377" s="27"/>
      <c r="AF377" s="27"/>
      <c r="AG377" s="27"/>
      <c r="AH377" s="27"/>
      <c r="AI377" s="27"/>
      <c r="AJ377" s="27"/>
      <c r="AK377" s="27"/>
      <c r="AL377" s="27"/>
      <c r="AM377" s="27"/>
      <c r="AN377" s="27"/>
      <c r="AO377" s="27"/>
      <c r="AP377" s="27"/>
      <c r="AQ377" s="27"/>
      <c r="AR377" s="27"/>
      <c r="AS377" s="27"/>
      <c r="AT377" s="27"/>
      <c r="AU377" s="27"/>
      <c r="AV377" s="27"/>
      <c r="AW377" s="27"/>
      <c r="AX377" s="27"/>
      <c r="AY377" s="27"/>
      <c r="AZ377" s="27"/>
      <c r="BA377" s="27"/>
      <c r="BB377" s="27"/>
      <c r="BC377" s="27"/>
      <c r="BD377" s="27"/>
      <c r="BE377" s="27"/>
      <c r="BF377" s="27"/>
      <c r="BG377" s="27"/>
      <c r="BH377" s="27"/>
      <c r="BI377" s="27"/>
      <c r="BJ377" s="27"/>
      <c r="BK377" s="27"/>
      <c r="BL377" s="27"/>
      <c r="BM377" s="27"/>
      <c r="BN377" s="27"/>
      <c r="BO377" s="27"/>
      <c r="BP377" s="27"/>
      <c r="BQ377" s="27"/>
      <c r="BR377" s="27"/>
      <c r="BS377" s="27"/>
      <c r="BT377" s="27"/>
      <c r="BU377" s="27"/>
      <c r="BV377" s="27"/>
      <c r="BW377" s="27"/>
      <c r="BX377" s="27"/>
      <c r="BY377" s="27"/>
      <c r="BZ377" s="27"/>
      <c r="CA377" s="27"/>
      <c r="CB377" s="27"/>
      <c r="CC377" s="27"/>
      <c r="CD377" s="27"/>
      <c r="CE377" s="27"/>
      <c r="CF377" s="27"/>
      <c r="CG377" s="27"/>
      <c r="CH377" s="27"/>
      <c r="CI377" s="27"/>
      <c r="CJ377" s="27"/>
      <c r="CK377" s="27"/>
      <c r="CL377" s="27"/>
      <c r="CM377" s="27"/>
      <c r="CN377" s="27"/>
      <c r="CO377" s="27"/>
      <c r="CP377" s="27"/>
      <c r="CQ377" s="27"/>
      <c r="CR377" s="27"/>
      <c r="CS377" s="27"/>
      <c r="CT377" s="27"/>
    </row>
    <row r="378" spans="1:98" s="32" customFormat="1">
      <c r="A378" s="27"/>
      <c r="B378" s="33" t="s">
        <v>540</v>
      </c>
      <c r="C378" s="30"/>
      <c r="D378" s="30"/>
      <c r="E378" s="30"/>
      <c r="F378" s="30"/>
      <c r="G378" s="30"/>
      <c r="H378" s="36"/>
      <c r="I378" s="30"/>
      <c r="J378" s="30"/>
      <c r="K378" s="30"/>
      <c r="L378" s="30"/>
      <c r="M378" s="30"/>
      <c r="N378" s="30"/>
      <c r="O378" s="27"/>
      <c r="P378" s="27"/>
      <c r="Q378" s="27"/>
      <c r="R378" s="27"/>
      <c r="S378" s="27"/>
      <c r="T378" s="27"/>
      <c r="U378" s="27"/>
      <c r="V378" s="27"/>
      <c r="W378" s="27"/>
      <c r="X378" s="27"/>
      <c r="Y378" s="27"/>
      <c r="Z378" s="27"/>
      <c r="AA378" s="27"/>
      <c r="AB378" s="27"/>
      <c r="AC378" s="27"/>
      <c r="AD378" s="27"/>
      <c r="AE378" s="27"/>
      <c r="AF378" s="27"/>
      <c r="AG378" s="27"/>
      <c r="AH378" s="27"/>
      <c r="AI378" s="27"/>
      <c r="AJ378" s="27"/>
      <c r="AK378" s="27"/>
      <c r="AL378" s="27"/>
      <c r="AM378" s="27"/>
      <c r="AN378" s="27"/>
      <c r="AO378" s="27"/>
      <c r="AP378" s="27"/>
      <c r="AQ378" s="27"/>
      <c r="AR378" s="27"/>
      <c r="AS378" s="27"/>
      <c r="AT378" s="27"/>
      <c r="AU378" s="27"/>
      <c r="AV378" s="27"/>
      <c r="AW378" s="27"/>
      <c r="AX378" s="27"/>
      <c r="AY378" s="27"/>
      <c r="AZ378" s="27"/>
      <c r="BA378" s="27"/>
      <c r="BB378" s="27"/>
      <c r="BC378" s="27"/>
      <c r="BD378" s="27"/>
      <c r="BE378" s="27"/>
      <c r="BF378" s="27"/>
      <c r="BG378" s="27"/>
      <c r="BH378" s="27"/>
      <c r="BI378" s="27"/>
      <c r="BJ378" s="27"/>
      <c r="BK378" s="27"/>
      <c r="BL378" s="27"/>
      <c r="BM378" s="27"/>
      <c r="BN378" s="27"/>
      <c r="BO378" s="27"/>
      <c r="BP378" s="27"/>
      <c r="BQ378" s="27"/>
      <c r="BR378" s="27"/>
      <c r="BS378" s="27"/>
      <c r="BT378" s="27"/>
      <c r="BU378" s="27"/>
      <c r="BV378" s="27"/>
      <c r="BW378" s="27"/>
      <c r="BX378" s="27"/>
      <c r="BY378" s="27"/>
      <c r="BZ378" s="27"/>
      <c r="CA378" s="27"/>
      <c r="CB378" s="27"/>
      <c r="CC378" s="27"/>
      <c r="CD378" s="27"/>
      <c r="CE378" s="27"/>
      <c r="CF378" s="27"/>
      <c r="CG378" s="27"/>
      <c r="CH378" s="27"/>
      <c r="CI378" s="27"/>
      <c r="CJ378" s="27"/>
      <c r="CK378" s="27"/>
      <c r="CL378" s="27"/>
      <c r="CM378" s="27"/>
      <c r="CN378" s="27"/>
      <c r="CO378" s="27"/>
      <c r="CP378" s="27"/>
      <c r="CQ378" s="27"/>
      <c r="CR378" s="27"/>
      <c r="CS378" s="27"/>
      <c r="CT378" s="27"/>
    </row>
    <row r="379" spans="1:98" s="32" customFormat="1">
      <c r="A379" s="27"/>
      <c r="B379" s="33" t="s">
        <v>542</v>
      </c>
      <c r="C379" s="30"/>
      <c r="D379" s="30"/>
      <c r="E379" s="30"/>
      <c r="F379" s="30"/>
      <c r="G379" s="30"/>
      <c r="H379" s="36"/>
      <c r="I379" s="30"/>
      <c r="J379" s="30"/>
      <c r="K379" s="30"/>
      <c r="L379" s="30"/>
      <c r="M379" s="30"/>
      <c r="N379" s="30"/>
      <c r="O379" s="27"/>
      <c r="P379" s="27"/>
      <c r="Q379" s="27"/>
      <c r="R379" s="27"/>
      <c r="S379" s="27"/>
      <c r="T379" s="27"/>
      <c r="U379" s="27"/>
      <c r="V379" s="27"/>
      <c r="W379" s="27"/>
      <c r="X379" s="27"/>
      <c r="Y379" s="27"/>
      <c r="Z379" s="27"/>
      <c r="AA379" s="27"/>
      <c r="AB379" s="27"/>
      <c r="AC379" s="27"/>
      <c r="AD379" s="27"/>
      <c r="AE379" s="27"/>
      <c r="AF379" s="27"/>
      <c r="AG379" s="27"/>
      <c r="AH379" s="27"/>
      <c r="AI379" s="27"/>
      <c r="AJ379" s="27"/>
      <c r="AK379" s="27"/>
      <c r="AL379" s="27"/>
      <c r="AM379" s="27"/>
      <c r="AN379" s="27"/>
      <c r="AO379" s="27"/>
      <c r="AP379" s="27"/>
      <c r="AQ379" s="27"/>
      <c r="AR379" s="27"/>
      <c r="AS379" s="27"/>
      <c r="AT379" s="27"/>
      <c r="AU379" s="27"/>
      <c r="AV379" s="27"/>
      <c r="AW379" s="27"/>
      <c r="AX379" s="27"/>
      <c r="AY379" s="27"/>
      <c r="AZ379" s="27"/>
      <c r="BA379" s="27"/>
      <c r="BB379" s="27"/>
      <c r="BC379" s="27"/>
      <c r="BD379" s="27"/>
      <c r="BE379" s="27"/>
      <c r="BF379" s="27"/>
      <c r="BG379" s="27"/>
      <c r="BH379" s="27"/>
      <c r="BI379" s="27"/>
      <c r="BJ379" s="27"/>
      <c r="BK379" s="27"/>
      <c r="BL379" s="27"/>
      <c r="BM379" s="27"/>
      <c r="BN379" s="27"/>
      <c r="BO379" s="27"/>
      <c r="BP379" s="27"/>
      <c r="BQ379" s="27"/>
      <c r="BR379" s="27"/>
      <c r="BS379" s="27"/>
      <c r="BT379" s="27"/>
      <c r="BU379" s="27"/>
      <c r="BV379" s="27"/>
      <c r="BW379" s="27"/>
      <c r="BX379" s="27"/>
      <c r="BY379" s="27"/>
      <c r="BZ379" s="27"/>
      <c r="CA379" s="27"/>
      <c r="CB379" s="27"/>
      <c r="CC379" s="27"/>
      <c r="CD379" s="27"/>
      <c r="CE379" s="27"/>
      <c r="CF379" s="27"/>
      <c r="CG379" s="27"/>
      <c r="CH379" s="27"/>
      <c r="CI379" s="27"/>
      <c r="CJ379" s="27"/>
      <c r="CK379" s="27"/>
      <c r="CL379" s="27"/>
      <c r="CM379" s="27"/>
      <c r="CN379" s="27"/>
      <c r="CO379" s="27"/>
      <c r="CP379" s="27"/>
      <c r="CQ379" s="27"/>
      <c r="CR379" s="27"/>
      <c r="CS379" s="27"/>
      <c r="CT379" s="27"/>
    </row>
    <row r="380" spans="1:98" s="32" customFormat="1">
      <c r="A380" s="27"/>
      <c r="B380" s="33" t="s">
        <v>5</v>
      </c>
      <c r="C380" s="30"/>
      <c r="D380" s="30"/>
      <c r="E380" s="30"/>
      <c r="F380" s="30"/>
      <c r="G380" s="30"/>
      <c r="H380" s="36"/>
      <c r="I380" s="30"/>
      <c r="J380" s="30"/>
      <c r="K380" s="30"/>
      <c r="L380" s="30"/>
      <c r="M380" s="30"/>
      <c r="N380" s="30"/>
      <c r="O380" s="27"/>
      <c r="P380" s="27"/>
      <c r="Q380" s="27"/>
      <c r="R380" s="27"/>
      <c r="S380" s="27"/>
      <c r="T380" s="27"/>
      <c r="U380" s="27"/>
      <c r="V380" s="27"/>
      <c r="W380" s="27"/>
      <c r="X380" s="27"/>
      <c r="Y380" s="27"/>
      <c r="Z380" s="27"/>
      <c r="AA380" s="27"/>
      <c r="AB380" s="27"/>
      <c r="AC380" s="27"/>
      <c r="AD380" s="27"/>
      <c r="AE380" s="27"/>
      <c r="AF380" s="27"/>
      <c r="AG380" s="27"/>
      <c r="AH380" s="27"/>
      <c r="AI380" s="27"/>
      <c r="AJ380" s="27"/>
      <c r="AK380" s="27"/>
      <c r="AL380" s="27"/>
      <c r="AM380" s="27"/>
      <c r="AN380" s="27"/>
      <c r="AO380" s="27"/>
      <c r="AP380" s="27"/>
      <c r="AQ380" s="27"/>
      <c r="AR380" s="27"/>
      <c r="AS380" s="27"/>
      <c r="AT380" s="27"/>
      <c r="AU380" s="27"/>
      <c r="AV380" s="27"/>
      <c r="AW380" s="27"/>
      <c r="AX380" s="27"/>
      <c r="AY380" s="27"/>
      <c r="AZ380" s="27"/>
      <c r="BA380" s="27"/>
      <c r="BB380" s="27"/>
      <c r="BC380" s="27"/>
      <c r="BD380" s="27"/>
      <c r="BE380" s="27"/>
      <c r="BF380" s="27"/>
      <c r="BG380" s="27"/>
      <c r="BH380" s="27"/>
      <c r="BI380" s="27"/>
      <c r="BJ380" s="27"/>
      <c r="BK380" s="27"/>
      <c r="BL380" s="27"/>
      <c r="BM380" s="27"/>
      <c r="BN380" s="27"/>
      <c r="BO380" s="27"/>
      <c r="BP380" s="27"/>
      <c r="BQ380" s="27"/>
      <c r="BR380" s="27"/>
      <c r="BS380" s="27"/>
      <c r="BT380" s="27"/>
      <c r="BU380" s="27"/>
      <c r="BV380" s="27"/>
      <c r="BW380" s="27"/>
      <c r="BX380" s="27"/>
      <c r="BY380" s="27"/>
      <c r="BZ380" s="27"/>
      <c r="CA380" s="27"/>
      <c r="CB380" s="27"/>
      <c r="CC380" s="27"/>
      <c r="CD380" s="27"/>
      <c r="CE380" s="27"/>
      <c r="CF380" s="27"/>
      <c r="CG380" s="27"/>
      <c r="CH380" s="27"/>
      <c r="CI380" s="27"/>
      <c r="CJ380" s="27"/>
      <c r="CK380" s="27"/>
      <c r="CL380" s="27"/>
      <c r="CM380" s="27"/>
      <c r="CN380" s="27"/>
      <c r="CO380" s="27"/>
      <c r="CP380" s="27"/>
      <c r="CQ380" s="27"/>
      <c r="CR380" s="27"/>
      <c r="CS380" s="27"/>
      <c r="CT380" s="27"/>
    </row>
    <row r="381" spans="1:98" s="32" customFormat="1">
      <c r="A381" s="27"/>
      <c r="B381" s="38" t="s">
        <v>1113</v>
      </c>
      <c r="C381" s="30"/>
      <c r="D381" s="30"/>
      <c r="E381" s="30"/>
      <c r="F381" s="30"/>
      <c r="G381" s="30"/>
      <c r="H381" s="36"/>
      <c r="I381" s="30"/>
      <c r="J381" s="30"/>
      <c r="K381" s="30"/>
      <c r="L381" s="30"/>
      <c r="M381" s="30"/>
      <c r="N381" s="30"/>
      <c r="O381" s="27"/>
      <c r="P381" s="27"/>
      <c r="Q381" s="27"/>
      <c r="R381" s="27"/>
      <c r="S381" s="27"/>
      <c r="T381" s="27"/>
      <c r="U381" s="27"/>
      <c r="V381" s="27"/>
      <c r="W381" s="27"/>
      <c r="X381" s="27"/>
      <c r="Y381" s="27"/>
      <c r="Z381" s="27"/>
      <c r="AA381" s="27"/>
      <c r="AB381" s="27"/>
      <c r="AC381" s="27"/>
      <c r="AD381" s="27"/>
      <c r="AE381" s="27"/>
      <c r="AF381" s="27"/>
      <c r="AG381" s="27"/>
      <c r="AH381" s="27"/>
      <c r="AI381" s="27"/>
      <c r="AJ381" s="27"/>
      <c r="AK381" s="27"/>
      <c r="AL381" s="27"/>
      <c r="AM381" s="27"/>
      <c r="AN381" s="27"/>
      <c r="AO381" s="27"/>
      <c r="AP381" s="27"/>
      <c r="AQ381" s="27"/>
      <c r="AR381" s="27"/>
      <c r="AS381" s="27"/>
      <c r="AT381" s="27"/>
      <c r="AU381" s="27"/>
      <c r="AV381" s="27"/>
      <c r="AW381" s="27"/>
      <c r="AX381" s="27"/>
      <c r="AY381" s="27"/>
      <c r="AZ381" s="27"/>
      <c r="BA381" s="27"/>
      <c r="BB381" s="27"/>
      <c r="BC381" s="27"/>
      <c r="BD381" s="27"/>
      <c r="BE381" s="27"/>
      <c r="BF381" s="27"/>
      <c r="BG381" s="27"/>
      <c r="BH381" s="27"/>
      <c r="BI381" s="27"/>
      <c r="BJ381" s="27"/>
      <c r="BK381" s="27"/>
      <c r="BL381" s="27"/>
      <c r="BM381" s="27"/>
      <c r="BN381" s="27"/>
      <c r="BO381" s="27"/>
      <c r="BP381" s="27"/>
      <c r="BQ381" s="27"/>
      <c r="BR381" s="27"/>
      <c r="BS381" s="27"/>
      <c r="BT381" s="27"/>
      <c r="BU381" s="27"/>
      <c r="BV381" s="27"/>
      <c r="BW381" s="27"/>
      <c r="BX381" s="27"/>
      <c r="BY381" s="27"/>
      <c r="BZ381" s="27"/>
      <c r="CA381" s="27"/>
      <c r="CB381" s="27"/>
      <c r="CC381" s="27"/>
      <c r="CD381" s="27"/>
      <c r="CE381" s="27"/>
      <c r="CF381" s="27"/>
      <c r="CG381" s="27"/>
      <c r="CH381" s="27"/>
      <c r="CI381" s="27"/>
      <c r="CJ381" s="27"/>
      <c r="CK381" s="27"/>
      <c r="CL381" s="27"/>
      <c r="CM381" s="27"/>
      <c r="CN381" s="27"/>
      <c r="CO381" s="27"/>
      <c r="CP381" s="27"/>
      <c r="CQ381" s="27"/>
      <c r="CR381" s="27"/>
      <c r="CS381" s="27"/>
      <c r="CT381" s="27"/>
    </row>
    <row r="382" spans="1:98" s="32" customFormat="1">
      <c r="A382" s="27"/>
      <c r="B382" s="38" t="s">
        <v>545</v>
      </c>
      <c r="C382" s="30"/>
      <c r="D382" s="30"/>
      <c r="E382" s="30"/>
      <c r="F382" s="30"/>
      <c r="G382" s="30"/>
      <c r="H382" s="36"/>
      <c r="I382" s="30"/>
      <c r="J382" s="30"/>
      <c r="K382" s="30"/>
      <c r="L382" s="30"/>
      <c r="M382" s="30"/>
      <c r="N382" s="30"/>
      <c r="O382" s="27"/>
      <c r="P382" s="27"/>
      <c r="Q382" s="27"/>
      <c r="R382" s="27"/>
      <c r="S382" s="27"/>
      <c r="T382" s="27"/>
      <c r="U382" s="27"/>
      <c r="V382" s="27"/>
      <c r="W382" s="27"/>
      <c r="X382" s="27"/>
      <c r="Y382" s="27"/>
      <c r="Z382" s="27"/>
      <c r="AA382" s="27"/>
      <c r="AB382" s="27"/>
      <c r="AC382" s="27"/>
      <c r="AD382" s="27"/>
      <c r="AE382" s="27"/>
      <c r="AF382" s="27"/>
      <c r="AG382" s="27"/>
      <c r="AH382" s="27"/>
      <c r="AI382" s="27"/>
      <c r="AJ382" s="27"/>
      <c r="AK382" s="27"/>
      <c r="AL382" s="27"/>
      <c r="AM382" s="27"/>
      <c r="AN382" s="27"/>
      <c r="AO382" s="27"/>
      <c r="AP382" s="27"/>
      <c r="AQ382" s="27"/>
      <c r="AR382" s="27"/>
      <c r="AS382" s="27"/>
      <c r="AT382" s="27"/>
      <c r="AU382" s="27"/>
      <c r="AV382" s="27"/>
      <c r="AW382" s="27"/>
      <c r="AX382" s="27"/>
      <c r="AY382" s="27"/>
      <c r="AZ382" s="27"/>
      <c r="BA382" s="27"/>
      <c r="BB382" s="27"/>
      <c r="BC382" s="27"/>
      <c r="BD382" s="27"/>
      <c r="BE382" s="27"/>
      <c r="BF382" s="27"/>
      <c r="BG382" s="27"/>
      <c r="BH382" s="27"/>
      <c r="BI382" s="27"/>
      <c r="BJ382" s="27"/>
      <c r="BK382" s="27"/>
      <c r="BL382" s="27"/>
      <c r="BM382" s="27"/>
      <c r="BN382" s="27"/>
      <c r="BO382" s="27"/>
      <c r="BP382" s="27"/>
      <c r="BQ382" s="27"/>
      <c r="BR382" s="27"/>
      <c r="BS382" s="27"/>
      <c r="BT382" s="27"/>
      <c r="BU382" s="27"/>
      <c r="BV382" s="27"/>
      <c r="BW382" s="27"/>
      <c r="BX382" s="27"/>
      <c r="BY382" s="27"/>
      <c r="BZ382" s="27"/>
      <c r="CA382" s="27"/>
      <c r="CB382" s="27"/>
      <c r="CC382" s="27"/>
      <c r="CD382" s="27"/>
      <c r="CE382" s="27"/>
      <c r="CF382" s="27"/>
      <c r="CG382" s="27"/>
      <c r="CH382" s="27"/>
      <c r="CI382" s="27"/>
      <c r="CJ382" s="27"/>
      <c r="CK382" s="27"/>
      <c r="CL382" s="27"/>
      <c r="CM382" s="27"/>
      <c r="CN382" s="27"/>
      <c r="CO382" s="27"/>
      <c r="CP382" s="27"/>
      <c r="CQ382" s="27"/>
      <c r="CR382" s="27"/>
      <c r="CS382" s="27"/>
      <c r="CT382" s="27"/>
    </row>
    <row r="383" spans="1:98" s="32" customFormat="1">
      <c r="A383" s="27"/>
      <c r="B383" s="33" t="s">
        <v>200</v>
      </c>
      <c r="C383" s="30"/>
      <c r="D383" s="30"/>
      <c r="E383" s="30"/>
      <c r="F383" s="30"/>
      <c r="G383" s="30"/>
      <c r="H383" s="36"/>
      <c r="I383" s="30"/>
      <c r="J383" s="30"/>
      <c r="K383" s="30"/>
      <c r="L383" s="30"/>
      <c r="M383" s="30"/>
      <c r="N383" s="30"/>
      <c r="O383" s="27"/>
      <c r="P383" s="27"/>
      <c r="Q383" s="27"/>
      <c r="R383" s="27"/>
      <c r="S383" s="27"/>
      <c r="T383" s="27"/>
      <c r="U383" s="27"/>
      <c r="V383" s="27"/>
      <c r="W383" s="27"/>
      <c r="X383" s="27"/>
      <c r="Y383" s="27"/>
      <c r="Z383" s="27"/>
      <c r="AA383" s="27"/>
      <c r="AB383" s="27"/>
      <c r="AC383" s="27"/>
      <c r="AD383" s="27"/>
      <c r="AE383" s="27"/>
      <c r="AF383" s="27"/>
      <c r="AG383" s="27"/>
      <c r="AH383" s="27"/>
      <c r="AI383" s="27"/>
      <c r="AJ383" s="27"/>
      <c r="AK383" s="27"/>
      <c r="AL383" s="27"/>
      <c r="AM383" s="27"/>
      <c r="AN383" s="27"/>
      <c r="AO383" s="27"/>
      <c r="AP383" s="27"/>
      <c r="AQ383" s="27"/>
      <c r="AR383" s="27"/>
      <c r="AS383" s="27"/>
      <c r="AT383" s="27"/>
      <c r="AU383" s="27"/>
      <c r="AV383" s="27"/>
      <c r="AW383" s="27"/>
      <c r="AX383" s="27"/>
      <c r="AY383" s="27"/>
      <c r="AZ383" s="27"/>
      <c r="BA383" s="27"/>
      <c r="BB383" s="27"/>
      <c r="BC383" s="27"/>
      <c r="BD383" s="27"/>
      <c r="BE383" s="27"/>
      <c r="BF383" s="27"/>
      <c r="BG383" s="27"/>
      <c r="BH383" s="27"/>
      <c r="BI383" s="27"/>
      <c r="BJ383" s="27"/>
      <c r="BK383" s="27"/>
      <c r="BL383" s="27"/>
      <c r="BM383" s="27"/>
      <c r="BN383" s="27"/>
      <c r="BO383" s="27"/>
      <c r="BP383" s="27"/>
      <c r="BQ383" s="27"/>
      <c r="BR383" s="27"/>
      <c r="BS383" s="27"/>
      <c r="BT383" s="27"/>
      <c r="BU383" s="27"/>
      <c r="BV383" s="27"/>
      <c r="BW383" s="27"/>
      <c r="BX383" s="27"/>
      <c r="BY383" s="27"/>
      <c r="BZ383" s="27"/>
      <c r="CA383" s="27"/>
      <c r="CB383" s="27"/>
      <c r="CC383" s="27"/>
      <c r="CD383" s="27"/>
      <c r="CE383" s="27"/>
      <c r="CF383" s="27"/>
      <c r="CG383" s="27"/>
      <c r="CH383" s="27"/>
      <c r="CI383" s="27"/>
      <c r="CJ383" s="27"/>
      <c r="CK383" s="27"/>
      <c r="CL383" s="27"/>
      <c r="CM383" s="27"/>
      <c r="CN383" s="27"/>
      <c r="CO383" s="27"/>
      <c r="CP383" s="27"/>
      <c r="CQ383" s="27"/>
      <c r="CR383" s="27"/>
      <c r="CS383" s="27"/>
      <c r="CT383" s="27"/>
    </row>
    <row r="384" spans="1:98" s="32" customFormat="1">
      <c r="A384" s="27"/>
      <c r="B384" s="33" t="s">
        <v>1114</v>
      </c>
      <c r="C384" s="30"/>
      <c r="D384" s="30"/>
      <c r="E384" s="30"/>
      <c r="F384" s="30"/>
      <c r="G384" s="30"/>
      <c r="H384" s="36"/>
      <c r="I384" s="30"/>
      <c r="J384" s="30"/>
      <c r="K384" s="30"/>
      <c r="L384" s="30"/>
      <c r="M384" s="30"/>
      <c r="N384" s="30"/>
      <c r="O384" s="27"/>
      <c r="P384" s="27"/>
      <c r="Q384" s="27"/>
      <c r="R384" s="27"/>
      <c r="S384" s="27"/>
      <c r="T384" s="27"/>
      <c r="U384" s="27"/>
      <c r="V384" s="27"/>
      <c r="W384" s="27"/>
      <c r="X384" s="27"/>
      <c r="Y384" s="27"/>
      <c r="Z384" s="27"/>
      <c r="AA384" s="27"/>
      <c r="AB384" s="27"/>
      <c r="AC384" s="27"/>
      <c r="AD384" s="27"/>
      <c r="AE384" s="27"/>
      <c r="AF384" s="27"/>
      <c r="AG384" s="27"/>
      <c r="AH384" s="27"/>
      <c r="AI384" s="27"/>
      <c r="AJ384" s="27"/>
      <c r="AK384" s="27"/>
      <c r="AL384" s="27"/>
      <c r="AM384" s="27"/>
      <c r="AN384" s="27"/>
      <c r="AO384" s="27"/>
      <c r="AP384" s="27"/>
      <c r="AQ384" s="27"/>
      <c r="AR384" s="27"/>
      <c r="AS384" s="27"/>
      <c r="AT384" s="27"/>
      <c r="AU384" s="27"/>
      <c r="AV384" s="27"/>
      <c r="AW384" s="27"/>
      <c r="AX384" s="27"/>
      <c r="AY384" s="27"/>
      <c r="AZ384" s="27"/>
      <c r="BA384" s="27"/>
      <c r="BB384" s="27"/>
      <c r="BC384" s="27"/>
      <c r="BD384" s="27"/>
      <c r="BE384" s="27"/>
      <c r="BF384" s="27"/>
      <c r="BG384" s="27"/>
      <c r="BH384" s="27"/>
      <c r="BI384" s="27"/>
      <c r="BJ384" s="27"/>
      <c r="BK384" s="27"/>
      <c r="BL384" s="27"/>
      <c r="BM384" s="27"/>
      <c r="BN384" s="27"/>
      <c r="BO384" s="27"/>
      <c r="BP384" s="27"/>
      <c r="BQ384" s="27"/>
      <c r="BR384" s="27"/>
      <c r="BS384" s="27"/>
      <c r="BT384" s="27"/>
      <c r="BU384" s="27"/>
      <c r="BV384" s="27"/>
      <c r="BW384" s="27"/>
      <c r="BX384" s="27"/>
      <c r="BY384" s="27"/>
      <c r="BZ384" s="27"/>
      <c r="CA384" s="27"/>
      <c r="CB384" s="27"/>
      <c r="CC384" s="27"/>
      <c r="CD384" s="27"/>
      <c r="CE384" s="27"/>
      <c r="CF384" s="27"/>
      <c r="CG384" s="27"/>
      <c r="CH384" s="27"/>
      <c r="CI384" s="27"/>
      <c r="CJ384" s="27"/>
      <c r="CK384" s="27"/>
      <c r="CL384" s="27"/>
      <c r="CM384" s="27"/>
      <c r="CN384" s="27"/>
      <c r="CO384" s="27"/>
      <c r="CP384" s="27"/>
      <c r="CQ384" s="27"/>
      <c r="CR384" s="27"/>
      <c r="CS384" s="27"/>
      <c r="CT384" s="27"/>
    </row>
    <row r="385" spans="1:98" s="32" customFormat="1">
      <c r="A385" s="27"/>
      <c r="B385" s="33" t="s">
        <v>548</v>
      </c>
      <c r="C385" s="30"/>
      <c r="D385" s="30"/>
      <c r="E385" s="30"/>
      <c r="F385" s="30"/>
      <c r="G385" s="30"/>
      <c r="H385" s="36"/>
      <c r="I385" s="30"/>
      <c r="J385" s="30"/>
      <c r="K385" s="30"/>
      <c r="L385" s="30"/>
      <c r="M385" s="30"/>
      <c r="N385" s="30"/>
      <c r="O385" s="27"/>
      <c r="P385" s="27"/>
      <c r="Q385" s="27"/>
      <c r="R385" s="27"/>
      <c r="S385" s="27"/>
      <c r="T385" s="27"/>
      <c r="U385" s="27"/>
      <c r="V385" s="27"/>
      <c r="W385" s="27"/>
      <c r="X385" s="27"/>
      <c r="Y385" s="27"/>
      <c r="Z385" s="27"/>
      <c r="AA385" s="27"/>
      <c r="AB385" s="27"/>
      <c r="AC385" s="27"/>
      <c r="AD385" s="27"/>
      <c r="AE385" s="27"/>
      <c r="AF385" s="27"/>
      <c r="AG385" s="27"/>
      <c r="AH385" s="27"/>
      <c r="AI385" s="27"/>
      <c r="AJ385" s="27"/>
      <c r="AK385" s="27"/>
      <c r="AL385" s="27"/>
      <c r="AM385" s="27"/>
      <c r="AN385" s="27"/>
      <c r="AO385" s="27"/>
      <c r="AP385" s="27"/>
      <c r="AQ385" s="27"/>
      <c r="AR385" s="27"/>
      <c r="AS385" s="27"/>
      <c r="AT385" s="27"/>
      <c r="AU385" s="27"/>
      <c r="AV385" s="27"/>
      <c r="AW385" s="27"/>
      <c r="AX385" s="27"/>
      <c r="AY385" s="27"/>
      <c r="AZ385" s="27"/>
      <c r="BA385" s="27"/>
      <c r="BB385" s="27"/>
      <c r="BC385" s="27"/>
      <c r="BD385" s="27"/>
      <c r="BE385" s="27"/>
      <c r="BF385" s="27"/>
      <c r="BG385" s="27"/>
      <c r="BH385" s="27"/>
      <c r="BI385" s="27"/>
      <c r="BJ385" s="27"/>
      <c r="BK385" s="27"/>
      <c r="BL385" s="27"/>
      <c r="BM385" s="27"/>
      <c r="BN385" s="27"/>
      <c r="BO385" s="27"/>
      <c r="BP385" s="27"/>
      <c r="BQ385" s="27"/>
      <c r="BR385" s="27"/>
      <c r="BS385" s="27"/>
      <c r="BT385" s="27"/>
      <c r="BU385" s="27"/>
      <c r="BV385" s="27"/>
      <c r="BW385" s="27"/>
      <c r="BX385" s="27"/>
      <c r="BY385" s="27"/>
      <c r="BZ385" s="27"/>
      <c r="CA385" s="27"/>
      <c r="CB385" s="27"/>
      <c r="CC385" s="27"/>
      <c r="CD385" s="27"/>
      <c r="CE385" s="27"/>
      <c r="CF385" s="27"/>
      <c r="CG385" s="27"/>
      <c r="CH385" s="27"/>
      <c r="CI385" s="27"/>
      <c r="CJ385" s="27"/>
      <c r="CK385" s="27"/>
      <c r="CL385" s="27"/>
      <c r="CM385" s="27"/>
      <c r="CN385" s="27"/>
      <c r="CO385" s="27"/>
      <c r="CP385" s="27"/>
      <c r="CQ385" s="27"/>
      <c r="CR385" s="27"/>
      <c r="CS385" s="27"/>
      <c r="CT385" s="27"/>
    </row>
    <row r="386" spans="1:98" s="32" customFormat="1">
      <c r="A386" s="27"/>
      <c r="B386" s="33" t="s">
        <v>1115</v>
      </c>
      <c r="C386" s="30"/>
      <c r="D386" s="30"/>
      <c r="E386" s="30"/>
      <c r="F386" s="30"/>
      <c r="G386" s="30"/>
      <c r="H386" s="36"/>
      <c r="I386" s="30"/>
      <c r="J386" s="30"/>
      <c r="K386" s="30"/>
      <c r="L386" s="30"/>
      <c r="M386" s="30"/>
      <c r="N386" s="30"/>
      <c r="O386" s="27"/>
      <c r="P386" s="27"/>
      <c r="Q386" s="27"/>
      <c r="R386" s="27"/>
      <c r="S386" s="27"/>
      <c r="T386" s="27"/>
      <c r="U386" s="27"/>
      <c r="V386" s="27"/>
      <c r="W386" s="27"/>
      <c r="X386" s="27"/>
      <c r="Y386" s="27"/>
      <c r="Z386" s="27"/>
      <c r="AA386" s="27"/>
      <c r="AB386" s="27"/>
      <c r="AC386" s="27"/>
      <c r="AD386" s="27"/>
      <c r="AE386" s="27"/>
      <c r="AF386" s="27"/>
      <c r="AG386" s="27"/>
      <c r="AH386" s="27"/>
      <c r="AI386" s="27"/>
      <c r="AJ386" s="27"/>
      <c r="AK386" s="27"/>
      <c r="AL386" s="27"/>
      <c r="AM386" s="27"/>
      <c r="AN386" s="27"/>
      <c r="AO386" s="27"/>
      <c r="AP386" s="27"/>
      <c r="AQ386" s="27"/>
      <c r="AR386" s="27"/>
      <c r="AS386" s="27"/>
      <c r="AT386" s="27"/>
      <c r="AU386" s="27"/>
      <c r="AV386" s="27"/>
      <c r="AW386" s="27"/>
      <c r="AX386" s="27"/>
      <c r="AY386" s="27"/>
      <c r="AZ386" s="27"/>
      <c r="BA386" s="27"/>
      <c r="BB386" s="27"/>
      <c r="BC386" s="27"/>
      <c r="BD386" s="27"/>
      <c r="BE386" s="27"/>
      <c r="BF386" s="27"/>
      <c r="BG386" s="27"/>
      <c r="BH386" s="27"/>
      <c r="BI386" s="27"/>
      <c r="BJ386" s="27"/>
      <c r="BK386" s="27"/>
      <c r="BL386" s="27"/>
      <c r="BM386" s="27"/>
      <c r="BN386" s="27"/>
      <c r="BO386" s="27"/>
      <c r="BP386" s="27"/>
      <c r="BQ386" s="27"/>
      <c r="BR386" s="27"/>
      <c r="BS386" s="27"/>
      <c r="BT386" s="27"/>
      <c r="BU386" s="27"/>
      <c r="BV386" s="27"/>
      <c r="BW386" s="27"/>
      <c r="BX386" s="27"/>
      <c r="BY386" s="27"/>
      <c r="BZ386" s="27"/>
      <c r="CA386" s="27"/>
      <c r="CB386" s="27"/>
      <c r="CC386" s="27"/>
      <c r="CD386" s="27"/>
      <c r="CE386" s="27"/>
      <c r="CF386" s="27"/>
      <c r="CG386" s="27"/>
      <c r="CH386" s="27"/>
      <c r="CI386" s="27"/>
      <c r="CJ386" s="27"/>
      <c r="CK386" s="27"/>
      <c r="CL386" s="27"/>
      <c r="CM386" s="27"/>
      <c r="CN386" s="27"/>
      <c r="CO386" s="27"/>
      <c r="CP386" s="27"/>
      <c r="CQ386" s="27"/>
      <c r="CR386" s="27"/>
      <c r="CS386" s="27"/>
      <c r="CT386" s="27"/>
    </row>
    <row r="387" spans="1:98" s="32" customFormat="1">
      <c r="A387" s="27"/>
      <c r="B387" s="33" t="s">
        <v>1116</v>
      </c>
      <c r="C387" s="30"/>
      <c r="D387" s="30"/>
      <c r="E387" s="30"/>
      <c r="F387" s="30"/>
      <c r="G387" s="30"/>
      <c r="H387" s="36"/>
      <c r="I387" s="30"/>
      <c r="J387" s="30"/>
      <c r="K387" s="30"/>
      <c r="L387" s="30"/>
      <c r="M387" s="30"/>
      <c r="N387" s="30"/>
      <c r="O387" s="27"/>
      <c r="P387" s="27"/>
      <c r="Q387" s="27"/>
      <c r="R387" s="27"/>
      <c r="S387" s="27"/>
      <c r="T387" s="27"/>
      <c r="U387" s="27"/>
      <c r="V387" s="27"/>
      <c r="W387" s="27"/>
      <c r="X387" s="27"/>
      <c r="Y387" s="27"/>
      <c r="Z387" s="27"/>
      <c r="AA387" s="27"/>
      <c r="AB387" s="27"/>
      <c r="AC387" s="27"/>
      <c r="AD387" s="27"/>
      <c r="AE387" s="27"/>
      <c r="AF387" s="27"/>
      <c r="AG387" s="27"/>
      <c r="AH387" s="27"/>
      <c r="AI387" s="27"/>
      <c r="AJ387" s="27"/>
      <c r="AK387" s="27"/>
      <c r="AL387" s="27"/>
      <c r="AM387" s="27"/>
      <c r="AN387" s="27"/>
      <c r="AO387" s="27"/>
      <c r="AP387" s="27"/>
      <c r="AQ387" s="27"/>
      <c r="AR387" s="27"/>
      <c r="AS387" s="27"/>
      <c r="AT387" s="27"/>
      <c r="AU387" s="27"/>
      <c r="AV387" s="27"/>
      <c r="AW387" s="27"/>
      <c r="AX387" s="27"/>
      <c r="AY387" s="27"/>
      <c r="AZ387" s="27"/>
      <c r="BA387" s="27"/>
      <c r="BB387" s="27"/>
      <c r="BC387" s="27"/>
      <c r="BD387" s="27"/>
      <c r="BE387" s="27"/>
      <c r="BF387" s="27"/>
      <c r="BG387" s="27"/>
      <c r="BH387" s="27"/>
      <c r="BI387" s="27"/>
      <c r="BJ387" s="27"/>
      <c r="BK387" s="27"/>
      <c r="BL387" s="27"/>
      <c r="BM387" s="27"/>
      <c r="BN387" s="27"/>
      <c r="BO387" s="27"/>
      <c r="BP387" s="27"/>
      <c r="BQ387" s="27"/>
      <c r="BR387" s="27"/>
      <c r="BS387" s="27"/>
      <c r="BT387" s="27"/>
      <c r="BU387" s="27"/>
      <c r="BV387" s="27"/>
      <c r="BW387" s="27"/>
      <c r="BX387" s="27"/>
      <c r="BY387" s="27"/>
      <c r="BZ387" s="27"/>
      <c r="CA387" s="27"/>
      <c r="CB387" s="27"/>
      <c r="CC387" s="27"/>
      <c r="CD387" s="27"/>
      <c r="CE387" s="27"/>
      <c r="CF387" s="27"/>
      <c r="CG387" s="27"/>
      <c r="CH387" s="27"/>
      <c r="CI387" s="27"/>
      <c r="CJ387" s="27"/>
      <c r="CK387" s="27"/>
      <c r="CL387" s="27"/>
      <c r="CM387" s="27"/>
      <c r="CN387" s="27"/>
      <c r="CO387" s="27"/>
      <c r="CP387" s="27"/>
      <c r="CQ387" s="27"/>
      <c r="CR387" s="27"/>
      <c r="CS387" s="27"/>
      <c r="CT387" s="27"/>
    </row>
    <row r="388" spans="1:98" s="32" customFormat="1">
      <c r="A388" s="27"/>
      <c r="B388" s="38" t="s">
        <v>1117</v>
      </c>
      <c r="C388" s="30"/>
      <c r="D388" s="30"/>
      <c r="E388" s="30"/>
      <c r="F388" s="30"/>
      <c r="G388" s="30"/>
      <c r="H388" s="36"/>
      <c r="I388" s="30"/>
      <c r="J388" s="30"/>
      <c r="K388" s="30"/>
      <c r="L388" s="30"/>
      <c r="M388" s="30"/>
      <c r="N388" s="30"/>
      <c r="O388" s="27"/>
      <c r="P388" s="27"/>
      <c r="Q388" s="27"/>
      <c r="R388" s="27"/>
      <c r="S388" s="27"/>
      <c r="T388" s="27"/>
      <c r="U388" s="27"/>
      <c r="V388" s="27"/>
      <c r="W388" s="27"/>
      <c r="X388" s="27"/>
      <c r="Y388" s="27"/>
      <c r="Z388" s="27"/>
      <c r="AA388" s="27"/>
      <c r="AB388" s="27"/>
      <c r="AC388" s="27"/>
      <c r="AD388" s="27"/>
      <c r="AE388" s="27"/>
      <c r="AF388" s="27"/>
      <c r="AG388" s="27"/>
      <c r="AH388" s="27"/>
      <c r="AI388" s="27"/>
      <c r="AJ388" s="27"/>
      <c r="AK388" s="27"/>
      <c r="AL388" s="27"/>
      <c r="AM388" s="27"/>
      <c r="AN388" s="27"/>
      <c r="AO388" s="27"/>
      <c r="AP388" s="27"/>
      <c r="AQ388" s="27"/>
      <c r="AR388" s="27"/>
      <c r="AS388" s="27"/>
      <c r="AT388" s="27"/>
      <c r="AU388" s="27"/>
      <c r="AV388" s="27"/>
      <c r="AW388" s="27"/>
      <c r="AX388" s="27"/>
      <c r="AY388" s="27"/>
      <c r="AZ388" s="27"/>
      <c r="BA388" s="27"/>
      <c r="BB388" s="27"/>
      <c r="BC388" s="27"/>
      <c r="BD388" s="27"/>
      <c r="BE388" s="27"/>
      <c r="BF388" s="27"/>
      <c r="BG388" s="27"/>
      <c r="BH388" s="27"/>
      <c r="BI388" s="27"/>
      <c r="BJ388" s="27"/>
      <c r="BK388" s="27"/>
      <c r="BL388" s="27"/>
      <c r="BM388" s="27"/>
      <c r="BN388" s="27"/>
      <c r="BO388" s="27"/>
      <c r="BP388" s="27"/>
      <c r="BQ388" s="27"/>
      <c r="BR388" s="27"/>
      <c r="BS388" s="27"/>
      <c r="BT388" s="27"/>
      <c r="BU388" s="27"/>
      <c r="BV388" s="27"/>
      <c r="BW388" s="27"/>
      <c r="BX388" s="27"/>
      <c r="BY388" s="27"/>
      <c r="BZ388" s="27"/>
      <c r="CA388" s="27"/>
      <c r="CB388" s="27"/>
      <c r="CC388" s="27"/>
      <c r="CD388" s="27"/>
      <c r="CE388" s="27"/>
      <c r="CF388" s="27"/>
      <c r="CG388" s="27"/>
      <c r="CH388" s="27"/>
      <c r="CI388" s="27"/>
      <c r="CJ388" s="27"/>
      <c r="CK388" s="27"/>
      <c r="CL388" s="27"/>
      <c r="CM388" s="27"/>
      <c r="CN388" s="27"/>
      <c r="CO388" s="27"/>
      <c r="CP388" s="27"/>
      <c r="CQ388" s="27"/>
      <c r="CR388" s="27"/>
      <c r="CS388" s="27"/>
      <c r="CT388" s="27"/>
    </row>
    <row r="389" spans="1:98" s="32" customFormat="1">
      <c r="A389" s="27"/>
      <c r="B389" s="33" t="s">
        <v>1118</v>
      </c>
      <c r="C389" s="30"/>
      <c r="D389" s="30"/>
      <c r="E389" s="30"/>
      <c r="F389" s="30"/>
      <c r="G389" s="30"/>
      <c r="H389" s="36"/>
      <c r="I389" s="30"/>
      <c r="J389" s="30"/>
      <c r="K389" s="30"/>
      <c r="L389" s="30"/>
      <c r="M389" s="30"/>
      <c r="N389" s="30"/>
      <c r="O389" s="27"/>
      <c r="P389" s="27"/>
      <c r="Q389" s="27"/>
      <c r="R389" s="27"/>
      <c r="S389" s="27"/>
      <c r="T389" s="27"/>
      <c r="U389" s="27"/>
      <c r="V389" s="27"/>
      <c r="W389" s="27"/>
      <c r="X389" s="27"/>
      <c r="Y389" s="27"/>
      <c r="Z389" s="27"/>
      <c r="AA389" s="27"/>
      <c r="AB389" s="27"/>
      <c r="AC389" s="27"/>
      <c r="AD389" s="27"/>
      <c r="AE389" s="27"/>
      <c r="AF389" s="27"/>
      <c r="AG389" s="27"/>
      <c r="AH389" s="27"/>
      <c r="AI389" s="27"/>
      <c r="AJ389" s="27"/>
      <c r="AK389" s="27"/>
      <c r="AL389" s="27"/>
      <c r="AM389" s="27"/>
      <c r="AN389" s="27"/>
      <c r="AO389" s="27"/>
      <c r="AP389" s="27"/>
      <c r="AQ389" s="27"/>
      <c r="AR389" s="27"/>
      <c r="AS389" s="27"/>
      <c r="AT389" s="27"/>
      <c r="AU389" s="27"/>
      <c r="AV389" s="27"/>
      <c r="AW389" s="27"/>
      <c r="AX389" s="27"/>
      <c r="AY389" s="27"/>
      <c r="AZ389" s="27"/>
      <c r="BA389" s="27"/>
      <c r="BB389" s="27"/>
      <c r="BC389" s="27"/>
      <c r="BD389" s="27"/>
      <c r="BE389" s="27"/>
      <c r="BF389" s="27"/>
      <c r="BG389" s="27"/>
      <c r="BH389" s="27"/>
      <c r="BI389" s="27"/>
      <c r="BJ389" s="27"/>
      <c r="BK389" s="27"/>
      <c r="BL389" s="27"/>
      <c r="BM389" s="27"/>
      <c r="BN389" s="27"/>
      <c r="BO389" s="27"/>
      <c r="BP389" s="27"/>
      <c r="BQ389" s="27"/>
      <c r="BR389" s="27"/>
      <c r="BS389" s="27"/>
      <c r="BT389" s="27"/>
      <c r="BU389" s="27"/>
      <c r="BV389" s="27"/>
      <c r="BW389" s="27"/>
      <c r="BX389" s="27"/>
      <c r="BY389" s="27"/>
      <c r="BZ389" s="27"/>
      <c r="CA389" s="27"/>
      <c r="CB389" s="27"/>
      <c r="CC389" s="27"/>
      <c r="CD389" s="27"/>
      <c r="CE389" s="27"/>
      <c r="CF389" s="27"/>
      <c r="CG389" s="27"/>
      <c r="CH389" s="27"/>
      <c r="CI389" s="27"/>
      <c r="CJ389" s="27"/>
      <c r="CK389" s="27"/>
      <c r="CL389" s="27"/>
      <c r="CM389" s="27"/>
      <c r="CN389" s="27"/>
      <c r="CO389" s="27"/>
      <c r="CP389" s="27"/>
      <c r="CQ389" s="27"/>
      <c r="CR389" s="27"/>
      <c r="CS389" s="27"/>
      <c r="CT389" s="27"/>
    </row>
    <row r="390" spans="1:98" s="32" customFormat="1">
      <c r="A390" s="27"/>
      <c r="B390" s="33" t="s">
        <v>1119</v>
      </c>
      <c r="C390" s="30"/>
      <c r="D390" s="30"/>
      <c r="E390" s="30"/>
      <c r="F390" s="30"/>
      <c r="G390" s="30"/>
      <c r="H390" s="36"/>
      <c r="I390" s="30"/>
      <c r="J390" s="30"/>
      <c r="K390" s="30"/>
      <c r="L390" s="30"/>
      <c r="M390" s="30"/>
      <c r="N390" s="30"/>
      <c r="O390" s="27"/>
      <c r="P390" s="27"/>
      <c r="Q390" s="27"/>
      <c r="R390" s="27"/>
      <c r="S390" s="27"/>
      <c r="T390" s="27"/>
      <c r="U390" s="27"/>
      <c r="V390" s="27"/>
      <c r="W390" s="27"/>
      <c r="X390" s="27"/>
      <c r="Y390" s="27"/>
      <c r="Z390" s="27"/>
      <c r="AA390" s="27"/>
      <c r="AB390" s="27"/>
      <c r="AC390" s="27"/>
      <c r="AD390" s="27"/>
      <c r="AE390" s="27"/>
      <c r="AF390" s="27"/>
      <c r="AG390" s="27"/>
      <c r="AH390" s="27"/>
      <c r="AI390" s="27"/>
      <c r="AJ390" s="27"/>
      <c r="AK390" s="27"/>
      <c r="AL390" s="27"/>
      <c r="AM390" s="27"/>
      <c r="AN390" s="27"/>
      <c r="AO390" s="27"/>
      <c r="AP390" s="27"/>
      <c r="AQ390" s="27"/>
      <c r="AR390" s="27"/>
      <c r="AS390" s="27"/>
      <c r="AT390" s="27"/>
      <c r="AU390" s="27"/>
      <c r="AV390" s="27"/>
      <c r="AW390" s="27"/>
      <c r="AX390" s="27"/>
      <c r="AY390" s="27"/>
      <c r="AZ390" s="27"/>
      <c r="BA390" s="27"/>
      <c r="BB390" s="27"/>
      <c r="BC390" s="27"/>
      <c r="BD390" s="27"/>
      <c r="BE390" s="27"/>
      <c r="BF390" s="27"/>
      <c r="BG390" s="27"/>
      <c r="BH390" s="27"/>
      <c r="BI390" s="27"/>
      <c r="BJ390" s="27"/>
      <c r="BK390" s="27"/>
      <c r="BL390" s="27"/>
      <c r="BM390" s="27"/>
      <c r="BN390" s="27"/>
      <c r="BO390" s="27"/>
      <c r="BP390" s="27"/>
      <c r="BQ390" s="27"/>
      <c r="BR390" s="27"/>
      <c r="BS390" s="27"/>
      <c r="BT390" s="27"/>
      <c r="BU390" s="27"/>
      <c r="BV390" s="27"/>
      <c r="BW390" s="27"/>
      <c r="BX390" s="27"/>
      <c r="BY390" s="27"/>
      <c r="BZ390" s="27"/>
      <c r="CA390" s="27"/>
      <c r="CB390" s="27"/>
      <c r="CC390" s="27"/>
      <c r="CD390" s="27"/>
      <c r="CE390" s="27"/>
      <c r="CF390" s="27"/>
      <c r="CG390" s="27"/>
      <c r="CH390" s="27"/>
      <c r="CI390" s="27"/>
      <c r="CJ390" s="27"/>
      <c r="CK390" s="27"/>
      <c r="CL390" s="27"/>
      <c r="CM390" s="27"/>
      <c r="CN390" s="27"/>
      <c r="CO390" s="27"/>
      <c r="CP390" s="27"/>
      <c r="CQ390" s="27"/>
      <c r="CR390" s="27"/>
      <c r="CS390" s="27"/>
      <c r="CT390" s="27"/>
    </row>
    <row r="391" spans="1:98" s="32" customFormat="1">
      <c r="A391" s="27"/>
      <c r="B391" s="33" t="s">
        <v>1120</v>
      </c>
      <c r="C391" s="30"/>
      <c r="D391" s="30"/>
      <c r="E391" s="30"/>
      <c r="F391" s="30"/>
      <c r="G391" s="30"/>
      <c r="H391" s="36"/>
      <c r="I391" s="30"/>
      <c r="J391" s="30"/>
      <c r="K391" s="30"/>
      <c r="L391" s="30"/>
      <c r="M391" s="30"/>
      <c r="N391" s="30"/>
      <c r="O391" s="27"/>
      <c r="P391" s="27"/>
      <c r="Q391" s="27"/>
      <c r="R391" s="27"/>
      <c r="S391" s="27"/>
      <c r="T391" s="27"/>
      <c r="U391" s="27"/>
      <c r="V391" s="27"/>
      <c r="W391" s="27"/>
      <c r="X391" s="27"/>
      <c r="Y391" s="27"/>
      <c r="Z391" s="27"/>
      <c r="AA391" s="27"/>
      <c r="AB391" s="27"/>
      <c r="AC391" s="27"/>
      <c r="AD391" s="27"/>
      <c r="AE391" s="27"/>
      <c r="AF391" s="27"/>
      <c r="AG391" s="27"/>
      <c r="AH391" s="27"/>
      <c r="AI391" s="27"/>
      <c r="AJ391" s="27"/>
      <c r="AK391" s="27"/>
      <c r="AL391" s="27"/>
      <c r="AM391" s="27"/>
      <c r="AN391" s="27"/>
      <c r="AO391" s="27"/>
      <c r="AP391" s="27"/>
      <c r="AQ391" s="27"/>
      <c r="AR391" s="27"/>
      <c r="AS391" s="27"/>
      <c r="AT391" s="27"/>
      <c r="AU391" s="27"/>
      <c r="AV391" s="27"/>
      <c r="AW391" s="27"/>
      <c r="AX391" s="27"/>
      <c r="AY391" s="27"/>
      <c r="AZ391" s="27"/>
      <c r="BA391" s="27"/>
      <c r="BB391" s="27"/>
      <c r="BC391" s="27"/>
      <c r="BD391" s="27"/>
      <c r="BE391" s="27"/>
      <c r="BF391" s="27"/>
      <c r="BG391" s="27"/>
      <c r="BH391" s="27"/>
      <c r="BI391" s="27"/>
      <c r="BJ391" s="27"/>
      <c r="BK391" s="27"/>
      <c r="BL391" s="27"/>
      <c r="BM391" s="27"/>
      <c r="BN391" s="27"/>
      <c r="BO391" s="27"/>
      <c r="BP391" s="27"/>
      <c r="BQ391" s="27"/>
      <c r="BR391" s="27"/>
      <c r="BS391" s="27"/>
      <c r="BT391" s="27"/>
      <c r="BU391" s="27"/>
      <c r="BV391" s="27"/>
      <c r="BW391" s="27"/>
      <c r="BX391" s="27"/>
      <c r="BY391" s="27"/>
      <c r="BZ391" s="27"/>
      <c r="CA391" s="27"/>
      <c r="CB391" s="27"/>
      <c r="CC391" s="27"/>
      <c r="CD391" s="27"/>
      <c r="CE391" s="27"/>
      <c r="CF391" s="27"/>
      <c r="CG391" s="27"/>
      <c r="CH391" s="27"/>
      <c r="CI391" s="27"/>
      <c r="CJ391" s="27"/>
      <c r="CK391" s="27"/>
      <c r="CL391" s="27"/>
      <c r="CM391" s="27"/>
      <c r="CN391" s="27"/>
      <c r="CO391" s="27"/>
      <c r="CP391" s="27"/>
      <c r="CQ391" s="27"/>
      <c r="CR391" s="27"/>
      <c r="CS391" s="27"/>
      <c r="CT391" s="27"/>
    </row>
    <row r="392" spans="1:98" s="32" customFormat="1">
      <c r="A392" s="27"/>
      <c r="B392" s="33" t="s">
        <v>1121</v>
      </c>
      <c r="C392" s="30"/>
      <c r="D392" s="30"/>
      <c r="E392" s="30"/>
      <c r="F392" s="30"/>
      <c r="G392" s="30"/>
      <c r="H392" s="36"/>
      <c r="I392" s="30"/>
      <c r="J392" s="30"/>
      <c r="K392" s="30"/>
      <c r="L392" s="30"/>
      <c r="M392" s="30"/>
      <c r="N392" s="30"/>
      <c r="O392" s="27"/>
      <c r="P392" s="27"/>
      <c r="Q392" s="27"/>
      <c r="R392" s="27"/>
      <c r="S392" s="27"/>
      <c r="T392" s="27"/>
      <c r="U392" s="27"/>
      <c r="V392" s="27"/>
      <c r="W392" s="27"/>
      <c r="X392" s="27"/>
      <c r="Y392" s="27"/>
      <c r="Z392" s="27"/>
      <c r="AA392" s="27"/>
      <c r="AB392" s="27"/>
      <c r="AC392" s="27"/>
      <c r="AD392" s="27"/>
      <c r="AE392" s="27"/>
      <c r="AF392" s="27"/>
      <c r="AG392" s="27"/>
      <c r="AH392" s="27"/>
      <c r="AI392" s="27"/>
      <c r="AJ392" s="27"/>
      <c r="AK392" s="27"/>
      <c r="AL392" s="27"/>
      <c r="AM392" s="27"/>
      <c r="AN392" s="27"/>
      <c r="AO392" s="27"/>
      <c r="AP392" s="27"/>
      <c r="AQ392" s="27"/>
      <c r="AR392" s="27"/>
      <c r="AS392" s="27"/>
      <c r="AT392" s="27"/>
      <c r="AU392" s="27"/>
      <c r="AV392" s="27"/>
      <c r="AW392" s="27"/>
      <c r="AX392" s="27"/>
      <c r="AY392" s="27"/>
      <c r="AZ392" s="27"/>
      <c r="BA392" s="27"/>
      <c r="BB392" s="27"/>
      <c r="BC392" s="27"/>
      <c r="BD392" s="27"/>
      <c r="BE392" s="27"/>
      <c r="BF392" s="27"/>
      <c r="BG392" s="27"/>
      <c r="BH392" s="27"/>
      <c r="BI392" s="27"/>
      <c r="BJ392" s="27"/>
      <c r="BK392" s="27"/>
      <c r="BL392" s="27"/>
      <c r="BM392" s="27"/>
      <c r="BN392" s="27"/>
      <c r="BO392" s="27"/>
      <c r="BP392" s="27"/>
      <c r="BQ392" s="27"/>
      <c r="BR392" s="27"/>
      <c r="BS392" s="27"/>
      <c r="BT392" s="27"/>
      <c r="BU392" s="27"/>
      <c r="BV392" s="27"/>
      <c r="BW392" s="27"/>
      <c r="BX392" s="27"/>
      <c r="BY392" s="27"/>
      <c r="BZ392" s="27"/>
      <c r="CA392" s="27"/>
      <c r="CB392" s="27"/>
      <c r="CC392" s="27"/>
      <c r="CD392" s="27"/>
      <c r="CE392" s="27"/>
      <c r="CF392" s="27"/>
      <c r="CG392" s="27"/>
      <c r="CH392" s="27"/>
      <c r="CI392" s="27"/>
      <c r="CJ392" s="27"/>
      <c r="CK392" s="27"/>
      <c r="CL392" s="27"/>
      <c r="CM392" s="27"/>
      <c r="CN392" s="27"/>
      <c r="CO392" s="27"/>
      <c r="CP392" s="27"/>
      <c r="CQ392" s="27"/>
      <c r="CR392" s="27"/>
      <c r="CS392" s="27"/>
      <c r="CT392" s="27"/>
    </row>
    <row r="393" spans="1:98" s="32" customFormat="1">
      <c r="A393" s="27"/>
      <c r="B393" s="33" t="s">
        <v>1122</v>
      </c>
      <c r="C393" s="30"/>
      <c r="D393" s="30"/>
      <c r="E393" s="30"/>
      <c r="F393" s="30"/>
      <c r="G393" s="30"/>
      <c r="H393" s="36"/>
      <c r="I393" s="30"/>
      <c r="J393" s="30"/>
      <c r="K393" s="30"/>
      <c r="L393" s="30"/>
      <c r="M393" s="30"/>
      <c r="N393" s="30"/>
      <c r="O393" s="27"/>
      <c r="P393" s="27"/>
      <c r="Q393" s="27"/>
      <c r="R393" s="27"/>
      <c r="S393" s="27"/>
      <c r="T393" s="27"/>
      <c r="U393" s="27"/>
      <c r="V393" s="27"/>
      <c r="W393" s="27"/>
      <c r="X393" s="27"/>
      <c r="Y393" s="27"/>
      <c r="Z393" s="27"/>
      <c r="AA393" s="27"/>
      <c r="AB393" s="27"/>
      <c r="AC393" s="27"/>
      <c r="AD393" s="27"/>
      <c r="AE393" s="27"/>
      <c r="AF393" s="27"/>
      <c r="AG393" s="27"/>
      <c r="AH393" s="27"/>
      <c r="AI393" s="27"/>
      <c r="AJ393" s="27"/>
      <c r="AK393" s="27"/>
      <c r="AL393" s="27"/>
      <c r="AM393" s="27"/>
      <c r="AN393" s="27"/>
      <c r="AO393" s="27"/>
      <c r="AP393" s="27"/>
      <c r="AQ393" s="27"/>
      <c r="AR393" s="27"/>
      <c r="AS393" s="27"/>
      <c r="AT393" s="27"/>
      <c r="AU393" s="27"/>
      <c r="AV393" s="27"/>
      <c r="AW393" s="27"/>
      <c r="AX393" s="27"/>
      <c r="AY393" s="27"/>
      <c r="AZ393" s="27"/>
      <c r="BA393" s="27"/>
      <c r="BB393" s="27"/>
      <c r="BC393" s="27"/>
      <c r="BD393" s="27"/>
      <c r="BE393" s="27"/>
      <c r="BF393" s="27"/>
      <c r="BG393" s="27"/>
      <c r="BH393" s="27"/>
      <c r="BI393" s="27"/>
      <c r="BJ393" s="27"/>
      <c r="BK393" s="27"/>
      <c r="BL393" s="27"/>
      <c r="BM393" s="27"/>
      <c r="BN393" s="27"/>
      <c r="BO393" s="27"/>
      <c r="BP393" s="27"/>
      <c r="BQ393" s="27"/>
      <c r="BR393" s="27"/>
      <c r="BS393" s="27"/>
      <c r="BT393" s="27"/>
      <c r="BU393" s="27"/>
      <c r="BV393" s="27"/>
      <c r="BW393" s="27"/>
      <c r="BX393" s="27"/>
      <c r="BY393" s="27"/>
      <c r="BZ393" s="27"/>
      <c r="CA393" s="27"/>
      <c r="CB393" s="27"/>
      <c r="CC393" s="27"/>
      <c r="CD393" s="27"/>
      <c r="CE393" s="27"/>
      <c r="CF393" s="27"/>
      <c r="CG393" s="27"/>
      <c r="CH393" s="27"/>
      <c r="CI393" s="27"/>
      <c r="CJ393" s="27"/>
      <c r="CK393" s="27"/>
      <c r="CL393" s="27"/>
      <c r="CM393" s="27"/>
      <c r="CN393" s="27"/>
      <c r="CO393" s="27"/>
      <c r="CP393" s="27"/>
      <c r="CQ393" s="27"/>
      <c r="CR393" s="27"/>
      <c r="CS393" s="27"/>
      <c r="CT393" s="27"/>
    </row>
    <row r="394" spans="1:98" s="32" customFormat="1">
      <c r="A394" s="27"/>
      <c r="B394" s="33" t="s">
        <v>1123</v>
      </c>
      <c r="C394" s="30"/>
      <c r="D394" s="30"/>
      <c r="E394" s="30"/>
      <c r="F394" s="30"/>
      <c r="G394" s="30"/>
      <c r="H394" s="36"/>
      <c r="I394" s="30"/>
      <c r="J394" s="30"/>
      <c r="K394" s="30"/>
      <c r="L394" s="30"/>
      <c r="M394" s="30"/>
      <c r="N394" s="30"/>
      <c r="O394" s="27"/>
      <c r="P394" s="27"/>
      <c r="Q394" s="27"/>
      <c r="R394" s="27"/>
      <c r="S394" s="27"/>
      <c r="T394" s="27"/>
      <c r="U394" s="27"/>
      <c r="V394" s="27"/>
      <c r="W394" s="27"/>
      <c r="X394" s="27"/>
      <c r="Y394" s="27"/>
      <c r="Z394" s="27"/>
      <c r="AA394" s="27"/>
      <c r="AB394" s="27"/>
      <c r="AC394" s="27"/>
      <c r="AD394" s="27"/>
      <c r="AE394" s="27"/>
      <c r="AF394" s="27"/>
      <c r="AG394" s="27"/>
      <c r="AH394" s="27"/>
      <c r="AI394" s="27"/>
      <c r="AJ394" s="27"/>
      <c r="AK394" s="27"/>
      <c r="AL394" s="27"/>
      <c r="AM394" s="27"/>
      <c r="AN394" s="27"/>
      <c r="AO394" s="27"/>
      <c r="AP394" s="27"/>
      <c r="AQ394" s="27"/>
      <c r="AR394" s="27"/>
      <c r="AS394" s="27"/>
      <c r="AT394" s="27"/>
      <c r="AU394" s="27"/>
      <c r="AV394" s="27"/>
      <c r="AW394" s="27"/>
      <c r="AX394" s="27"/>
      <c r="AY394" s="27"/>
      <c r="AZ394" s="27"/>
      <c r="BA394" s="27"/>
      <c r="BB394" s="27"/>
      <c r="BC394" s="27"/>
      <c r="BD394" s="27"/>
      <c r="BE394" s="27"/>
      <c r="BF394" s="27"/>
      <c r="BG394" s="27"/>
      <c r="BH394" s="27"/>
      <c r="BI394" s="27"/>
      <c r="BJ394" s="27"/>
      <c r="BK394" s="27"/>
      <c r="BL394" s="27"/>
      <c r="BM394" s="27"/>
      <c r="BN394" s="27"/>
      <c r="BO394" s="27"/>
      <c r="BP394" s="27"/>
      <c r="BQ394" s="27"/>
      <c r="BR394" s="27"/>
      <c r="BS394" s="27"/>
      <c r="BT394" s="27"/>
      <c r="BU394" s="27"/>
      <c r="BV394" s="27"/>
      <c r="BW394" s="27"/>
      <c r="BX394" s="27"/>
      <c r="BY394" s="27"/>
      <c r="BZ394" s="27"/>
      <c r="CA394" s="27"/>
      <c r="CB394" s="27"/>
      <c r="CC394" s="27"/>
      <c r="CD394" s="27"/>
      <c r="CE394" s="27"/>
      <c r="CF394" s="27"/>
      <c r="CG394" s="27"/>
      <c r="CH394" s="27"/>
      <c r="CI394" s="27"/>
      <c r="CJ394" s="27"/>
      <c r="CK394" s="27"/>
      <c r="CL394" s="27"/>
      <c r="CM394" s="27"/>
      <c r="CN394" s="27"/>
      <c r="CO394" s="27"/>
      <c r="CP394" s="27"/>
      <c r="CQ394" s="27"/>
      <c r="CR394" s="27"/>
      <c r="CS394" s="27"/>
      <c r="CT394" s="27"/>
    </row>
    <row r="395" spans="1:98" s="32" customFormat="1">
      <c r="A395" s="27"/>
      <c r="B395" s="33" t="s">
        <v>1124</v>
      </c>
      <c r="C395" s="30"/>
      <c r="D395" s="30"/>
      <c r="E395" s="30"/>
      <c r="F395" s="30"/>
      <c r="G395" s="30"/>
      <c r="H395" s="36"/>
      <c r="I395" s="30"/>
      <c r="J395" s="30"/>
      <c r="K395" s="30"/>
      <c r="L395" s="30"/>
      <c r="M395" s="30"/>
      <c r="N395" s="30"/>
      <c r="O395" s="27"/>
      <c r="P395" s="27"/>
      <c r="Q395" s="27"/>
      <c r="R395" s="27"/>
      <c r="S395" s="27"/>
      <c r="T395" s="27"/>
      <c r="U395" s="27"/>
      <c r="V395" s="27"/>
      <c r="W395" s="27"/>
      <c r="X395" s="27"/>
      <c r="Y395" s="27"/>
      <c r="Z395" s="27"/>
      <c r="AA395" s="27"/>
      <c r="AB395" s="27"/>
      <c r="AC395" s="27"/>
      <c r="AD395" s="27"/>
      <c r="AE395" s="27"/>
      <c r="AF395" s="27"/>
      <c r="AG395" s="27"/>
      <c r="AH395" s="27"/>
      <c r="AI395" s="27"/>
      <c r="AJ395" s="27"/>
      <c r="AK395" s="27"/>
      <c r="AL395" s="27"/>
      <c r="AM395" s="27"/>
      <c r="AN395" s="27"/>
      <c r="AO395" s="27"/>
      <c r="AP395" s="27"/>
      <c r="AQ395" s="27"/>
      <c r="AR395" s="27"/>
      <c r="AS395" s="27"/>
      <c r="AT395" s="27"/>
      <c r="AU395" s="27"/>
      <c r="AV395" s="27"/>
      <c r="AW395" s="27"/>
      <c r="AX395" s="27"/>
      <c r="AY395" s="27"/>
      <c r="AZ395" s="27"/>
      <c r="BA395" s="27"/>
      <c r="BB395" s="27"/>
      <c r="BC395" s="27"/>
      <c r="BD395" s="27"/>
      <c r="BE395" s="27"/>
      <c r="BF395" s="27"/>
      <c r="BG395" s="27"/>
      <c r="BH395" s="27"/>
      <c r="BI395" s="27"/>
      <c r="BJ395" s="27"/>
      <c r="BK395" s="27"/>
      <c r="BL395" s="27"/>
      <c r="BM395" s="27"/>
      <c r="BN395" s="27"/>
      <c r="BO395" s="27"/>
      <c r="BP395" s="27"/>
      <c r="BQ395" s="27"/>
      <c r="BR395" s="27"/>
      <c r="BS395" s="27"/>
      <c r="BT395" s="27"/>
      <c r="BU395" s="27"/>
      <c r="BV395" s="27"/>
      <c r="BW395" s="27"/>
      <c r="BX395" s="27"/>
      <c r="BY395" s="27"/>
      <c r="BZ395" s="27"/>
      <c r="CA395" s="27"/>
      <c r="CB395" s="27"/>
      <c r="CC395" s="27"/>
      <c r="CD395" s="27"/>
      <c r="CE395" s="27"/>
      <c r="CF395" s="27"/>
      <c r="CG395" s="27"/>
      <c r="CH395" s="27"/>
      <c r="CI395" s="27"/>
      <c r="CJ395" s="27"/>
      <c r="CK395" s="27"/>
      <c r="CL395" s="27"/>
      <c r="CM395" s="27"/>
      <c r="CN395" s="27"/>
      <c r="CO395" s="27"/>
      <c r="CP395" s="27"/>
      <c r="CQ395" s="27"/>
      <c r="CR395" s="27"/>
      <c r="CS395" s="27"/>
      <c r="CT395" s="27"/>
    </row>
    <row r="396" spans="1:98" s="32" customFormat="1">
      <c r="A396" s="27"/>
      <c r="B396" s="33" t="s">
        <v>1125</v>
      </c>
      <c r="C396" s="30"/>
      <c r="D396" s="30"/>
      <c r="E396" s="30"/>
      <c r="F396" s="30"/>
      <c r="G396" s="30"/>
      <c r="H396" s="36"/>
      <c r="I396" s="30"/>
      <c r="J396" s="30"/>
      <c r="K396" s="30"/>
      <c r="L396" s="30"/>
      <c r="M396" s="30"/>
      <c r="N396" s="30"/>
      <c r="O396" s="27"/>
      <c r="P396" s="27"/>
      <c r="Q396" s="27"/>
      <c r="R396" s="27"/>
      <c r="S396" s="27"/>
      <c r="T396" s="27"/>
      <c r="U396" s="27"/>
      <c r="V396" s="27"/>
      <c r="W396" s="27"/>
      <c r="X396" s="27"/>
      <c r="Y396" s="27"/>
      <c r="Z396" s="27"/>
      <c r="AA396" s="27"/>
      <c r="AB396" s="27"/>
      <c r="AC396" s="27"/>
      <c r="AD396" s="27"/>
      <c r="AE396" s="27"/>
      <c r="AF396" s="27"/>
      <c r="AG396" s="27"/>
      <c r="AH396" s="27"/>
      <c r="AI396" s="27"/>
      <c r="AJ396" s="27"/>
      <c r="AK396" s="27"/>
      <c r="AL396" s="27"/>
      <c r="AM396" s="27"/>
      <c r="AN396" s="27"/>
      <c r="AO396" s="27"/>
      <c r="AP396" s="27"/>
      <c r="AQ396" s="27"/>
      <c r="AR396" s="27"/>
      <c r="AS396" s="27"/>
      <c r="AT396" s="27"/>
      <c r="AU396" s="27"/>
      <c r="AV396" s="27"/>
      <c r="AW396" s="27"/>
      <c r="AX396" s="27"/>
      <c r="AY396" s="27"/>
      <c r="AZ396" s="27"/>
      <c r="BA396" s="27"/>
      <c r="BB396" s="27"/>
      <c r="BC396" s="27"/>
      <c r="BD396" s="27"/>
      <c r="BE396" s="27"/>
      <c r="BF396" s="27"/>
      <c r="BG396" s="27"/>
      <c r="BH396" s="27"/>
      <c r="BI396" s="27"/>
      <c r="BJ396" s="27"/>
      <c r="BK396" s="27"/>
      <c r="BL396" s="27"/>
      <c r="BM396" s="27"/>
      <c r="BN396" s="27"/>
      <c r="BO396" s="27"/>
      <c r="BP396" s="27"/>
      <c r="BQ396" s="27"/>
      <c r="BR396" s="27"/>
      <c r="BS396" s="27"/>
      <c r="BT396" s="27"/>
      <c r="BU396" s="27"/>
      <c r="BV396" s="27"/>
      <c r="BW396" s="27"/>
      <c r="BX396" s="27"/>
      <c r="BY396" s="27"/>
      <c r="BZ396" s="27"/>
      <c r="CA396" s="27"/>
      <c r="CB396" s="27"/>
      <c r="CC396" s="27"/>
      <c r="CD396" s="27"/>
      <c r="CE396" s="27"/>
      <c r="CF396" s="27"/>
      <c r="CG396" s="27"/>
      <c r="CH396" s="27"/>
      <c r="CI396" s="27"/>
      <c r="CJ396" s="27"/>
      <c r="CK396" s="27"/>
      <c r="CL396" s="27"/>
      <c r="CM396" s="27"/>
      <c r="CN396" s="27"/>
      <c r="CO396" s="27"/>
      <c r="CP396" s="27"/>
      <c r="CQ396" s="27"/>
      <c r="CR396" s="27"/>
      <c r="CS396" s="27"/>
      <c r="CT396" s="27"/>
    </row>
    <row r="397" spans="1:98" s="32" customFormat="1">
      <c r="A397" s="27"/>
      <c r="B397" s="33" t="s">
        <v>1126</v>
      </c>
      <c r="C397" s="30"/>
      <c r="D397" s="30"/>
      <c r="E397" s="30"/>
      <c r="F397" s="30"/>
      <c r="G397" s="30"/>
      <c r="H397" s="36"/>
      <c r="I397" s="30"/>
      <c r="J397" s="30"/>
      <c r="K397" s="30"/>
      <c r="L397" s="30"/>
      <c r="M397" s="30"/>
      <c r="N397" s="30"/>
      <c r="O397" s="27"/>
      <c r="P397" s="27"/>
      <c r="Q397" s="27"/>
      <c r="R397" s="27"/>
      <c r="S397" s="27"/>
      <c r="T397" s="27"/>
      <c r="U397" s="27"/>
      <c r="V397" s="27"/>
      <c r="W397" s="27"/>
      <c r="X397" s="27"/>
      <c r="Y397" s="27"/>
      <c r="Z397" s="27"/>
      <c r="AA397" s="27"/>
      <c r="AB397" s="27"/>
      <c r="AC397" s="27"/>
      <c r="AD397" s="27"/>
      <c r="AE397" s="27"/>
      <c r="AF397" s="27"/>
      <c r="AG397" s="27"/>
      <c r="AH397" s="27"/>
      <c r="AI397" s="27"/>
      <c r="AJ397" s="27"/>
      <c r="AK397" s="27"/>
      <c r="AL397" s="27"/>
      <c r="AM397" s="27"/>
      <c r="AN397" s="27"/>
      <c r="AO397" s="27"/>
      <c r="AP397" s="27"/>
      <c r="AQ397" s="27"/>
      <c r="AR397" s="27"/>
      <c r="AS397" s="27"/>
      <c r="AT397" s="27"/>
      <c r="AU397" s="27"/>
      <c r="AV397" s="27"/>
      <c r="AW397" s="27"/>
      <c r="AX397" s="27"/>
      <c r="AY397" s="27"/>
      <c r="AZ397" s="27"/>
      <c r="BA397" s="27"/>
      <c r="BB397" s="27"/>
      <c r="BC397" s="27"/>
      <c r="BD397" s="27"/>
      <c r="BE397" s="27"/>
      <c r="BF397" s="27"/>
      <c r="BG397" s="27"/>
      <c r="BH397" s="27"/>
      <c r="BI397" s="27"/>
      <c r="BJ397" s="27"/>
      <c r="BK397" s="27"/>
      <c r="BL397" s="27"/>
      <c r="BM397" s="27"/>
      <c r="BN397" s="27"/>
      <c r="BO397" s="27"/>
      <c r="BP397" s="27"/>
      <c r="BQ397" s="27"/>
      <c r="BR397" s="27"/>
      <c r="BS397" s="27"/>
      <c r="BT397" s="27"/>
      <c r="BU397" s="27"/>
      <c r="BV397" s="27"/>
      <c r="BW397" s="27"/>
      <c r="BX397" s="27"/>
      <c r="BY397" s="27"/>
      <c r="BZ397" s="27"/>
      <c r="CA397" s="27"/>
      <c r="CB397" s="27"/>
      <c r="CC397" s="27"/>
      <c r="CD397" s="27"/>
      <c r="CE397" s="27"/>
      <c r="CF397" s="27"/>
      <c r="CG397" s="27"/>
      <c r="CH397" s="27"/>
      <c r="CI397" s="27"/>
      <c r="CJ397" s="27"/>
      <c r="CK397" s="27"/>
      <c r="CL397" s="27"/>
      <c r="CM397" s="27"/>
      <c r="CN397" s="27"/>
      <c r="CO397" s="27"/>
      <c r="CP397" s="27"/>
      <c r="CQ397" s="27"/>
      <c r="CR397" s="27"/>
      <c r="CS397" s="27"/>
      <c r="CT397" s="27"/>
    </row>
    <row r="398" spans="1:98" s="32" customFormat="1">
      <c r="A398" s="27"/>
      <c r="B398" s="33" t="s">
        <v>1127</v>
      </c>
      <c r="C398" s="30"/>
      <c r="D398" s="30"/>
      <c r="E398" s="30"/>
      <c r="F398" s="30"/>
      <c r="G398" s="30"/>
      <c r="H398" s="36"/>
      <c r="I398" s="30"/>
      <c r="J398" s="30"/>
      <c r="K398" s="30"/>
      <c r="L398" s="30"/>
      <c r="M398" s="30"/>
      <c r="N398" s="30"/>
      <c r="O398" s="27"/>
      <c r="P398" s="27"/>
      <c r="Q398" s="27"/>
      <c r="R398" s="27"/>
      <c r="S398" s="27"/>
      <c r="T398" s="27"/>
      <c r="U398" s="27"/>
      <c r="V398" s="27"/>
      <c r="W398" s="27"/>
      <c r="X398" s="27"/>
      <c r="Y398" s="27"/>
      <c r="Z398" s="27"/>
      <c r="AA398" s="27"/>
      <c r="AB398" s="27"/>
      <c r="AC398" s="27"/>
      <c r="AD398" s="27"/>
      <c r="AE398" s="27"/>
      <c r="AF398" s="27"/>
      <c r="AG398" s="27"/>
      <c r="AH398" s="27"/>
      <c r="AI398" s="27"/>
      <c r="AJ398" s="27"/>
      <c r="AK398" s="27"/>
      <c r="AL398" s="27"/>
      <c r="AM398" s="27"/>
      <c r="AN398" s="27"/>
      <c r="AO398" s="27"/>
      <c r="AP398" s="27"/>
      <c r="AQ398" s="27"/>
      <c r="AR398" s="27"/>
      <c r="AS398" s="27"/>
      <c r="AT398" s="27"/>
      <c r="AU398" s="27"/>
      <c r="AV398" s="27"/>
      <c r="AW398" s="27"/>
      <c r="AX398" s="27"/>
      <c r="AY398" s="27"/>
      <c r="AZ398" s="27"/>
      <c r="BA398" s="27"/>
      <c r="BB398" s="27"/>
      <c r="BC398" s="27"/>
      <c r="BD398" s="27"/>
      <c r="BE398" s="27"/>
      <c r="BF398" s="27"/>
      <c r="BG398" s="27"/>
      <c r="BH398" s="27"/>
      <c r="BI398" s="27"/>
      <c r="BJ398" s="27"/>
      <c r="BK398" s="27"/>
      <c r="BL398" s="27"/>
      <c r="BM398" s="27"/>
      <c r="BN398" s="27"/>
      <c r="BO398" s="27"/>
      <c r="BP398" s="27"/>
      <c r="BQ398" s="27"/>
      <c r="BR398" s="27"/>
      <c r="BS398" s="27"/>
      <c r="BT398" s="27"/>
      <c r="BU398" s="27"/>
      <c r="BV398" s="27"/>
      <c r="BW398" s="27"/>
      <c r="BX398" s="27"/>
      <c r="BY398" s="27"/>
      <c r="BZ398" s="27"/>
      <c r="CA398" s="27"/>
      <c r="CB398" s="27"/>
      <c r="CC398" s="27"/>
      <c r="CD398" s="27"/>
      <c r="CE398" s="27"/>
      <c r="CF398" s="27"/>
      <c r="CG398" s="27"/>
      <c r="CH398" s="27"/>
      <c r="CI398" s="27"/>
      <c r="CJ398" s="27"/>
      <c r="CK398" s="27"/>
      <c r="CL398" s="27"/>
      <c r="CM398" s="27"/>
      <c r="CN398" s="27"/>
      <c r="CO398" s="27"/>
      <c r="CP398" s="27"/>
      <c r="CQ398" s="27"/>
      <c r="CR398" s="27"/>
      <c r="CS398" s="27"/>
      <c r="CT398" s="27"/>
    </row>
    <row r="399" spans="1:98" s="32" customFormat="1">
      <c r="A399" s="27"/>
      <c r="B399" s="33" t="s">
        <v>1128</v>
      </c>
      <c r="C399" s="30"/>
      <c r="D399" s="30"/>
      <c r="E399" s="30"/>
      <c r="F399" s="30"/>
      <c r="G399" s="30"/>
      <c r="H399" s="36"/>
      <c r="I399" s="30"/>
      <c r="J399" s="30"/>
      <c r="K399" s="30"/>
      <c r="L399" s="30"/>
      <c r="M399" s="30"/>
      <c r="N399" s="30"/>
      <c r="O399" s="27"/>
      <c r="P399" s="27"/>
      <c r="Q399" s="27"/>
      <c r="R399" s="27"/>
      <c r="S399" s="27"/>
      <c r="T399" s="27"/>
      <c r="U399" s="27"/>
      <c r="V399" s="27"/>
      <c r="W399" s="27"/>
      <c r="X399" s="27"/>
      <c r="Y399" s="27"/>
      <c r="Z399" s="27"/>
      <c r="AA399" s="27"/>
      <c r="AB399" s="27"/>
      <c r="AC399" s="27"/>
      <c r="AD399" s="27"/>
      <c r="AE399" s="27"/>
      <c r="AF399" s="27"/>
      <c r="AG399" s="27"/>
      <c r="AH399" s="27"/>
      <c r="AI399" s="27"/>
      <c r="AJ399" s="27"/>
      <c r="AK399" s="27"/>
      <c r="AL399" s="27"/>
      <c r="AM399" s="27"/>
      <c r="AN399" s="27"/>
      <c r="AO399" s="27"/>
      <c r="AP399" s="27"/>
      <c r="AQ399" s="27"/>
      <c r="AR399" s="27"/>
      <c r="AS399" s="27"/>
      <c r="AT399" s="27"/>
      <c r="AU399" s="27"/>
      <c r="AV399" s="27"/>
      <c r="AW399" s="27"/>
      <c r="AX399" s="27"/>
      <c r="AY399" s="27"/>
      <c r="AZ399" s="27"/>
      <c r="BA399" s="27"/>
      <c r="BB399" s="27"/>
      <c r="BC399" s="27"/>
      <c r="BD399" s="27"/>
      <c r="BE399" s="27"/>
      <c r="BF399" s="27"/>
      <c r="BG399" s="27"/>
      <c r="BH399" s="27"/>
      <c r="BI399" s="27"/>
      <c r="BJ399" s="27"/>
      <c r="BK399" s="27"/>
      <c r="BL399" s="27"/>
      <c r="BM399" s="27"/>
      <c r="BN399" s="27"/>
      <c r="BO399" s="27"/>
      <c r="BP399" s="27"/>
      <c r="BQ399" s="27"/>
      <c r="BR399" s="27"/>
      <c r="BS399" s="27"/>
      <c r="BT399" s="27"/>
      <c r="BU399" s="27"/>
      <c r="BV399" s="27"/>
      <c r="BW399" s="27"/>
      <c r="BX399" s="27"/>
      <c r="BY399" s="27"/>
      <c r="BZ399" s="27"/>
      <c r="CA399" s="27"/>
      <c r="CB399" s="27"/>
      <c r="CC399" s="27"/>
      <c r="CD399" s="27"/>
      <c r="CE399" s="27"/>
      <c r="CF399" s="27"/>
      <c r="CG399" s="27"/>
      <c r="CH399" s="27"/>
      <c r="CI399" s="27"/>
      <c r="CJ399" s="27"/>
      <c r="CK399" s="27"/>
      <c r="CL399" s="27"/>
      <c r="CM399" s="27"/>
      <c r="CN399" s="27"/>
      <c r="CO399" s="27"/>
      <c r="CP399" s="27"/>
      <c r="CQ399" s="27"/>
      <c r="CR399" s="27"/>
      <c r="CS399" s="27"/>
      <c r="CT399" s="27"/>
    </row>
    <row r="400" spans="1:98" s="32" customFormat="1">
      <c r="A400" s="27"/>
      <c r="B400" s="33" t="s">
        <v>1129</v>
      </c>
      <c r="C400" s="30"/>
      <c r="D400" s="30"/>
      <c r="E400" s="30"/>
      <c r="F400" s="30"/>
      <c r="G400" s="30"/>
      <c r="H400" s="36"/>
      <c r="I400" s="30"/>
      <c r="J400" s="30"/>
      <c r="K400" s="30"/>
      <c r="L400" s="30"/>
      <c r="M400" s="30"/>
      <c r="N400" s="30"/>
      <c r="O400" s="27"/>
      <c r="P400" s="27"/>
      <c r="Q400" s="27"/>
      <c r="R400" s="27"/>
      <c r="S400" s="27"/>
      <c r="T400" s="27"/>
      <c r="U400" s="27"/>
      <c r="V400" s="27"/>
      <c r="W400" s="27"/>
      <c r="X400" s="27"/>
      <c r="Y400" s="27"/>
      <c r="Z400" s="27"/>
      <c r="AA400" s="27"/>
      <c r="AB400" s="27"/>
      <c r="AC400" s="27"/>
      <c r="AD400" s="27"/>
      <c r="AE400" s="27"/>
      <c r="AF400" s="27"/>
      <c r="AG400" s="27"/>
      <c r="AH400" s="27"/>
      <c r="AI400" s="27"/>
      <c r="AJ400" s="27"/>
      <c r="AK400" s="27"/>
      <c r="AL400" s="27"/>
      <c r="AM400" s="27"/>
      <c r="AN400" s="27"/>
      <c r="AO400" s="27"/>
      <c r="AP400" s="27"/>
      <c r="AQ400" s="27"/>
      <c r="AR400" s="27"/>
      <c r="AS400" s="27"/>
      <c r="AT400" s="27"/>
      <c r="AU400" s="27"/>
      <c r="AV400" s="27"/>
      <c r="AW400" s="27"/>
      <c r="AX400" s="27"/>
      <c r="AY400" s="27"/>
      <c r="AZ400" s="27"/>
      <c r="BA400" s="27"/>
      <c r="BB400" s="27"/>
      <c r="BC400" s="27"/>
      <c r="BD400" s="27"/>
      <c r="BE400" s="27"/>
      <c r="BF400" s="27"/>
      <c r="BG400" s="27"/>
      <c r="BH400" s="27"/>
      <c r="BI400" s="27"/>
      <c r="BJ400" s="27"/>
      <c r="BK400" s="27"/>
      <c r="BL400" s="27"/>
      <c r="BM400" s="27"/>
      <c r="BN400" s="27"/>
      <c r="BO400" s="27"/>
      <c r="BP400" s="27"/>
      <c r="BQ400" s="27"/>
      <c r="BR400" s="27"/>
      <c r="BS400" s="27"/>
      <c r="BT400" s="27"/>
      <c r="BU400" s="27"/>
      <c r="BV400" s="27"/>
      <c r="BW400" s="27"/>
      <c r="BX400" s="27"/>
      <c r="BY400" s="27"/>
      <c r="BZ400" s="27"/>
      <c r="CA400" s="27"/>
      <c r="CB400" s="27"/>
      <c r="CC400" s="27"/>
      <c r="CD400" s="27"/>
      <c r="CE400" s="27"/>
      <c r="CF400" s="27"/>
      <c r="CG400" s="27"/>
      <c r="CH400" s="27"/>
      <c r="CI400" s="27"/>
      <c r="CJ400" s="27"/>
      <c r="CK400" s="27"/>
      <c r="CL400" s="27"/>
      <c r="CM400" s="27"/>
      <c r="CN400" s="27"/>
      <c r="CO400" s="27"/>
      <c r="CP400" s="27"/>
      <c r="CQ400" s="27"/>
      <c r="CR400" s="27"/>
      <c r="CS400" s="27"/>
      <c r="CT400" s="27"/>
    </row>
    <row r="401" spans="1:98" s="32" customFormat="1">
      <c r="A401" s="27"/>
      <c r="B401" s="33" t="s">
        <v>1130</v>
      </c>
      <c r="C401" s="30"/>
      <c r="D401" s="30"/>
      <c r="E401" s="30"/>
      <c r="F401" s="30"/>
      <c r="G401" s="30"/>
      <c r="H401" s="36"/>
      <c r="I401" s="30"/>
      <c r="J401" s="30"/>
      <c r="K401" s="30"/>
      <c r="L401" s="30"/>
      <c r="M401" s="30"/>
      <c r="N401" s="30"/>
      <c r="O401" s="27"/>
      <c r="P401" s="27"/>
      <c r="Q401" s="27"/>
      <c r="R401" s="27"/>
      <c r="S401" s="27"/>
      <c r="T401" s="27"/>
      <c r="U401" s="27"/>
      <c r="V401" s="27"/>
      <c r="W401" s="27"/>
      <c r="X401" s="27"/>
      <c r="Y401" s="27"/>
      <c r="Z401" s="27"/>
      <c r="AA401" s="27"/>
      <c r="AB401" s="27"/>
      <c r="AC401" s="27"/>
      <c r="AD401" s="27"/>
      <c r="AE401" s="27"/>
      <c r="AF401" s="27"/>
      <c r="AG401" s="27"/>
      <c r="AH401" s="27"/>
      <c r="AI401" s="27"/>
      <c r="AJ401" s="27"/>
      <c r="AK401" s="27"/>
      <c r="AL401" s="27"/>
      <c r="AM401" s="27"/>
      <c r="AN401" s="27"/>
      <c r="AO401" s="27"/>
      <c r="AP401" s="27"/>
      <c r="AQ401" s="27"/>
      <c r="AR401" s="27"/>
      <c r="AS401" s="27"/>
      <c r="AT401" s="27"/>
      <c r="AU401" s="27"/>
      <c r="AV401" s="27"/>
      <c r="AW401" s="27"/>
      <c r="AX401" s="27"/>
      <c r="AY401" s="27"/>
      <c r="AZ401" s="27"/>
      <c r="BA401" s="27"/>
      <c r="BB401" s="27"/>
      <c r="BC401" s="27"/>
      <c r="BD401" s="27"/>
      <c r="BE401" s="27"/>
      <c r="BF401" s="27"/>
      <c r="BG401" s="27"/>
      <c r="BH401" s="27"/>
      <c r="BI401" s="27"/>
      <c r="BJ401" s="27"/>
      <c r="BK401" s="27"/>
      <c r="BL401" s="27"/>
      <c r="BM401" s="27"/>
      <c r="BN401" s="27"/>
      <c r="BO401" s="27"/>
      <c r="BP401" s="27"/>
      <c r="BQ401" s="27"/>
      <c r="BR401" s="27"/>
      <c r="BS401" s="27"/>
      <c r="BT401" s="27"/>
      <c r="BU401" s="27"/>
      <c r="BV401" s="27"/>
      <c r="BW401" s="27"/>
      <c r="BX401" s="27"/>
      <c r="BY401" s="27"/>
      <c r="BZ401" s="27"/>
      <c r="CA401" s="27"/>
      <c r="CB401" s="27"/>
      <c r="CC401" s="27"/>
      <c r="CD401" s="27"/>
      <c r="CE401" s="27"/>
      <c r="CF401" s="27"/>
      <c r="CG401" s="27"/>
      <c r="CH401" s="27"/>
      <c r="CI401" s="27"/>
      <c r="CJ401" s="27"/>
      <c r="CK401" s="27"/>
      <c r="CL401" s="27"/>
      <c r="CM401" s="27"/>
      <c r="CN401" s="27"/>
      <c r="CO401" s="27"/>
      <c r="CP401" s="27"/>
      <c r="CQ401" s="27"/>
      <c r="CR401" s="27"/>
      <c r="CS401" s="27"/>
      <c r="CT401" s="27"/>
    </row>
    <row r="402" spans="1:98" s="32" customFormat="1">
      <c r="A402" s="27"/>
      <c r="B402" s="33" t="s">
        <v>1131</v>
      </c>
      <c r="C402" s="30"/>
      <c r="D402" s="30"/>
      <c r="E402" s="30"/>
      <c r="F402" s="30"/>
      <c r="G402" s="30"/>
      <c r="H402" s="36"/>
      <c r="I402" s="30"/>
      <c r="J402" s="30"/>
      <c r="K402" s="30"/>
      <c r="L402" s="30"/>
      <c r="M402" s="30"/>
      <c r="N402" s="30"/>
      <c r="O402" s="27"/>
      <c r="P402" s="27"/>
      <c r="Q402" s="27"/>
      <c r="R402" s="27"/>
      <c r="S402" s="27"/>
      <c r="T402" s="27"/>
      <c r="U402" s="27"/>
      <c r="V402" s="27"/>
      <c r="W402" s="27"/>
      <c r="X402" s="27"/>
      <c r="Y402" s="27"/>
      <c r="Z402" s="27"/>
      <c r="AA402" s="27"/>
      <c r="AB402" s="27"/>
      <c r="AC402" s="27"/>
      <c r="AD402" s="27"/>
      <c r="AE402" s="27"/>
      <c r="AF402" s="27"/>
      <c r="AG402" s="27"/>
      <c r="AH402" s="27"/>
      <c r="AI402" s="27"/>
      <c r="AJ402" s="27"/>
      <c r="AK402" s="27"/>
      <c r="AL402" s="27"/>
      <c r="AM402" s="27"/>
      <c r="AN402" s="27"/>
      <c r="AO402" s="27"/>
      <c r="AP402" s="27"/>
      <c r="AQ402" s="27"/>
      <c r="AR402" s="27"/>
      <c r="AS402" s="27"/>
      <c r="AT402" s="27"/>
      <c r="AU402" s="27"/>
      <c r="AV402" s="27"/>
      <c r="AW402" s="27"/>
      <c r="AX402" s="27"/>
      <c r="AY402" s="27"/>
      <c r="AZ402" s="27"/>
      <c r="BA402" s="27"/>
      <c r="BB402" s="27"/>
      <c r="BC402" s="27"/>
      <c r="BD402" s="27"/>
      <c r="BE402" s="27"/>
      <c r="BF402" s="27"/>
      <c r="BG402" s="27"/>
      <c r="BH402" s="27"/>
      <c r="BI402" s="27"/>
      <c r="BJ402" s="27"/>
      <c r="BK402" s="27"/>
      <c r="BL402" s="27"/>
      <c r="BM402" s="27"/>
      <c r="BN402" s="27"/>
      <c r="BO402" s="27"/>
      <c r="BP402" s="27"/>
      <c r="BQ402" s="27"/>
      <c r="BR402" s="27"/>
      <c r="BS402" s="27"/>
      <c r="BT402" s="27"/>
      <c r="BU402" s="27"/>
      <c r="BV402" s="27"/>
      <c r="BW402" s="27"/>
      <c r="BX402" s="27"/>
      <c r="BY402" s="27"/>
      <c r="BZ402" s="27"/>
      <c r="CA402" s="27"/>
      <c r="CB402" s="27"/>
      <c r="CC402" s="27"/>
      <c r="CD402" s="27"/>
      <c r="CE402" s="27"/>
      <c r="CF402" s="27"/>
      <c r="CG402" s="27"/>
      <c r="CH402" s="27"/>
      <c r="CI402" s="27"/>
      <c r="CJ402" s="27"/>
      <c r="CK402" s="27"/>
      <c r="CL402" s="27"/>
      <c r="CM402" s="27"/>
      <c r="CN402" s="27"/>
      <c r="CO402" s="27"/>
      <c r="CP402" s="27"/>
      <c r="CQ402" s="27"/>
      <c r="CR402" s="27"/>
      <c r="CS402" s="27"/>
      <c r="CT402" s="27"/>
    </row>
    <row r="403" spans="1:98" s="32" customFormat="1">
      <c r="A403" s="27"/>
      <c r="B403" s="33" t="s">
        <v>1132</v>
      </c>
      <c r="C403" s="30"/>
      <c r="D403" s="30"/>
      <c r="E403" s="30"/>
      <c r="F403" s="30"/>
      <c r="G403" s="30"/>
      <c r="H403" s="36"/>
      <c r="I403" s="30"/>
      <c r="J403" s="30"/>
      <c r="K403" s="30"/>
      <c r="L403" s="30"/>
      <c r="M403" s="30"/>
      <c r="N403" s="30"/>
      <c r="O403" s="27"/>
      <c r="P403" s="27"/>
      <c r="Q403" s="27"/>
      <c r="R403" s="27"/>
      <c r="S403" s="27"/>
      <c r="T403" s="27"/>
      <c r="U403" s="27"/>
      <c r="V403" s="27"/>
      <c r="W403" s="27"/>
      <c r="X403" s="27"/>
      <c r="Y403" s="27"/>
      <c r="Z403" s="27"/>
      <c r="AA403" s="27"/>
      <c r="AB403" s="27"/>
      <c r="AC403" s="27"/>
      <c r="AD403" s="27"/>
      <c r="AE403" s="27"/>
      <c r="AF403" s="27"/>
      <c r="AG403" s="27"/>
      <c r="AH403" s="27"/>
      <c r="AI403" s="27"/>
      <c r="AJ403" s="27"/>
      <c r="AK403" s="27"/>
      <c r="AL403" s="27"/>
      <c r="AM403" s="27"/>
      <c r="AN403" s="27"/>
      <c r="AO403" s="27"/>
      <c r="AP403" s="27"/>
      <c r="AQ403" s="27"/>
      <c r="AR403" s="27"/>
      <c r="AS403" s="27"/>
      <c r="AT403" s="27"/>
      <c r="AU403" s="27"/>
      <c r="AV403" s="27"/>
      <c r="AW403" s="27"/>
      <c r="AX403" s="27"/>
      <c r="AY403" s="27"/>
      <c r="AZ403" s="27"/>
      <c r="BA403" s="27"/>
      <c r="BB403" s="27"/>
      <c r="BC403" s="27"/>
      <c r="BD403" s="27"/>
      <c r="BE403" s="27"/>
      <c r="BF403" s="27"/>
      <c r="BG403" s="27"/>
      <c r="BH403" s="27"/>
      <c r="BI403" s="27"/>
      <c r="BJ403" s="27"/>
      <c r="BK403" s="27"/>
      <c r="BL403" s="27"/>
      <c r="BM403" s="27"/>
      <c r="BN403" s="27"/>
      <c r="BO403" s="27"/>
      <c r="BP403" s="27"/>
      <c r="BQ403" s="27"/>
      <c r="BR403" s="27"/>
      <c r="BS403" s="27"/>
      <c r="BT403" s="27"/>
      <c r="BU403" s="27"/>
      <c r="BV403" s="27"/>
      <c r="BW403" s="27"/>
      <c r="BX403" s="27"/>
      <c r="BY403" s="27"/>
      <c r="BZ403" s="27"/>
      <c r="CA403" s="27"/>
      <c r="CB403" s="27"/>
      <c r="CC403" s="27"/>
      <c r="CD403" s="27"/>
      <c r="CE403" s="27"/>
      <c r="CF403" s="27"/>
      <c r="CG403" s="27"/>
      <c r="CH403" s="27"/>
      <c r="CI403" s="27"/>
      <c r="CJ403" s="27"/>
      <c r="CK403" s="27"/>
      <c r="CL403" s="27"/>
      <c r="CM403" s="27"/>
      <c r="CN403" s="27"/>
      <c r="CO403" s="27"/>
      <c r="CP403" s="27"/>
      <c r="CQ403" s="27"/>
      <c r="CR403" s="27"/>
      <c r="CS403" s="27"/>
      <c r="CT403" s="27"/>
    </row>
    <row r="404" spans="1:98" s="32" customFormat="1">
      <c r="A404" s="27"/>
      <c r="B404" s="38" t="s">
        <v>1133</v>
      </c>
      <c r="C404" s="30"/>
      <c r="D404" s="30"/>
      <c r="E404" s="30"/>
      <c r="F404" s="30"/>
      <c r="G404" s="30"/>
      <c r="H404" s="36"/>
      <c r="I404" s="30"/>
      <c r="J404" s="30"/>
      <c r="K404" s="30"/>
      <c r="L404" s="30"/>
      <c r="M404" s="30"/>
      <c r="N404" s="30"/>
      <c r="O404" s="27"/>
      <c r="P404" s="27"/>
      <c r="Q404" s="27"/>
      <c r="R404" s="27"/>
      <c r="S404" s="27"/>
      <c r="T404" s="27"/>
      <c r="U404" s="27"/>
      <c r="V404" s="27"/>
      <c r="W404" s="27"/>
      <c r="X404" s="27"/>
      <c r="Y404" s="27"/>
      <c r="Z404" s="27"/>
      <c r="AA404" s="27"/>
      <c r="AB404" s="27"/>
      <c r="AC404" s="27"/>
      <c r="AD404" s="27"/>
      <c r="AE404" s="27"/>
      <c r="AF404" s="27"/>
      <c r="AG404" s="27"/>
      <c r="AH404" s="27"/>
      <c r="AI404" s="27"/>
      <c r="AJ404" s="27"/>
      <c r="AK404" s="27"/>
      <c r="AL404" s="27"/>
      <c r="AM404" s="27"/>
      <c r="AN404" s="27"/>
      <c r="AO404" s="27"/>
      <c r="AP404" s="27"/>
      <c r="AQ404" s="27"/>
      <c r="AR404" s="27"/>
      <c r="AS404" s="27"/>
      <c r="AT404" s="27"/>
      <c r="AU404" s="27"/>
      <c r="AV404" s="27"/>
      <c r="AW404" s="27"/>
      <c r="AX404" s="27"/>
      <c r="AY404" s="27"/>
      <c r="AZ404" s="27"/>
      <c r="BA404" s="27"/>
      <c r="BB404" s="27"/>
      <c r="BC404" s="27"/>
      <c r="BD404" s="27"/>
      <c r="BE404" s="27"/>
      <c r="BF404" s="27"/>
      <c r="BG404" s="27"/>
      <c r="BH404" s="27"/>
      <c r="BI404" s="27"/>
      <c r="BJ404" s="27"/>
      <c r="BK404" s="27"/>
      <c r="BL404" s="27"/>
      <c r="BM404" s="27"/>
      <c r="BN404" s="27"/>
      <c r="BO404" s="27"/>
      <c r="BP404" s="27"/>
      <c r="BQ404" s="27"/>
      <c r="BR404" s="27"/>
      <c r="BS404" s="27"/>
      <c r="BT404" s="27"/>
      <c r="BU404" s="27"/>
      <c r="BV404" s="27"/>
      <c r="BW404" s="27"/>
      <c r="BX404" s="27"/>
      <c r="BY404" s="27"/>
      <c r="BZ404" s="27"/>
      <c r="CA404" s="27"/>
      <c r="CB404" s="27"/>
      <c r="CC404" s="27"/>
      <c r="CD404" s="27"/>
      <c r="CE404" s="27"/>
      <c r="CF404" s="27"/>
      <c r="CG404" s="27"/>
      <c r="CH404" s="27"/>
      <c r="CI404" s="27"/>
      <c r="CJ404" s="27"/>
      <c r="CK404" s="27"/>
      <c r="CL404" s="27"/>
      <c r="CM404" s="27"/>
      <c r="CN404" s="27"/>
      <c r="CO404" s="27"/>
      <c r="CP404" s="27"/>
      <c r="CQ404" s="27"/>
      <c r="CR404" s="27"/>
      <c r="CS404" s="27"/>
      <c r="CT404" s="27"/>
    </row>
    <row r="405" spans="1:98" s="32" customFormat="1">
      <c r="A405" s="27"/>
      <c r="B405" s="38" t="s">
        <v>1134</v>
      </c>
      <c r="C405" s="30"/>
      <c r="D405" s="30"/>
      <c r="E405" s="30"/>
      <c r="F405" s="30"/>
      <c r="G405" s="30"/>
      <c r="H405" s="36"/>
      <c r="I405" s="30"/>
      <c r="J405" s="30"/>
      <c r="K405" s="30"/>
      <c r="L405" s="30"/>
      <c r="M405" s="30"/>
      <c r="N405" s="30"/>
      <c r="O405" s="27"/>
      <c r="P405" s="27"/>
      <c r="Q405" s="27"/>
      <c r="R405" s="27"/>
      <c r="S405" s="27"/>
      <c r="T405" s="27"/>
      <c r="U405" s="27"/>
      <c r="V405" s="27"/>
      <c r="W405" s="27"/>
      <c r="X405" s="27"/>
      <c r="Y405" s="27"/>
      <c r="Z405" s="27"/>
      <c r="AA405" s="27"/>
      <c r="AB405" s="27"/>
      <c r="AC405" s="27"/>
      <c r="AD405" s="27"/>
      <c r="AE405" s="27"/>
      <c r="AF405" s="27"/>
      <c r="AG405" s="27"/>
      <c r="AH405" s="27"/>
      <c r="AI405" s="27"/>
      <c r="AJ405" s="27"/>
      <c r="AK405" s="27"/>
      <c r="AL405" s="27"/>
      <c r="AM405" s="27"/>
      <c r="AN405" s="27"/>
      <c r="AO405" s="27"/>
      <c r="AP405" s="27"/>
      <c r="AQ405" s="27"/>
      <c r="AR405" s="27"/>
      <c r="AS405" s="27"/>
      <c r="AT405" s="27"/>
      <c r="AU405" s="27"/>
      <c r="AV405" s="27"/>
      <c r="AW405" s="27"/>
      <c r="AX405" s="27"/>
      <c r="AY405" s="27"/>
      <c r="AZ405" s="27"/>
      <c r="BA405" s="27"/>
      <c r="BB405" s="27"/>
      <c r="BC405" s="27"/>
      <c r="BD405" s="27"/>
      <c r="BE405" s="27"/>
      <c r="BF405" s="27"/>
      <c r="BG405" s="27"/>
      <c r="BH405" s="27"/>
      <c r="BI405" s="27"/>
      <c r="BJ405" s="27"/>
      <c r="BK405" s="27"/>
      <c r="BL405" s="27"/>
      <c r="BM405" s="27"/>
      <c r="BN405" s="27"/>
      <c r="BO405" s="27"/>
      <c r="BP405" s="27"/>
      <c r="BQ405" s="27"/>
      <c r="BR405" s="27"/>
      <c r="BS405" s="27"/>
      <c r="BT405" s="27"/>
      <c r="BU405" s="27"/>
      <c r="BV405" s="27"/>
      <c r="BW405" s="27"/>
      <c r="BX405" s="27"/>
      <c r="BY405" s="27"/>
      <c r="BZ405" s="27"/>
      <c r="CA405" s="27"/>
      <c r="CB405" s="27"/>
      <c r="CC405" s="27"/>
      <c r="CD405" s="27"/>
      <c r="CE405" s="27"/>
      <c r="CF405" s="27"/>
      <c r="CG405" s="27"/>
      <c r="CH405" s="27"/>
      <c r="CI405" s="27"/>
      <c r="CJ405" s="27"/>
      <c r="CK405" s="27"/>
      <c r="CL405" s="27"/>
      <c r="CM405" s="27"/>
      <c r="CN405" s="27"/>
      <c r="CO405" s="27"/>
      <c r="CP405" s="27"/>
      <c r="CQ405" s="27"/>
      <c r="CR405" s="27"/>
      <c r="CS405" s="27"/>
      <c r="CT405" s="27"/>
    </row>
    <row r="406" spans="1:98" s="32" customFormat="1">
      <c r="A406" s="27"/>
      <c r="B406" s="33" t="s">
        <v>1135</v>
      </c>
      <c r="C406" s="30"/>
      <c r="D406" s="30"/>
      <c r="E406" s="30"/>
      <c r="F406" s="30"/>
      <c r="G406" s="30"/>
      <c r="H406" s="36"/>
      <c r="I406" s="30"/>
      <c r="J406" s="30"/>
      <c r="K406" s="30"/>
      <c r="L406" s="30"/>
      <c r="M406" s="30"/>
      <c r="N406" s="30"/>
      <c r="O406" s="27"/>
      <c r="P406" s="27"/>
      <c r="Q406" s="27"/>
      <c r="R406" s="27"/>
      <c r="S406" s="27"/>
      <c r="T406" s="27"/>
      <c r="U406" s="27"/>
      <c r="V406" s="27"/>
      <c r="W406" s="27"/>
      <c r="X406" s="27"/>
      <c r="Y406" s="27"/>
      <c r="Z406" s="27"/>
      <c r="AA406" s="27"/>
      <c r="AB406" s="27"/>
      <c r="AC406" s="27"/>
      <c r="AD406" s="27"/>
      <c r="AE406" s="27"/>
      <c r="AF406" s="27"/>
      <c r="AG406" s="27"/>
      <c r="AH406" s="27"/>
      <c r="AI406" s="27"/>
      <c r="AJ406" s="27"/>
      <c r="AK406" s="27"/>
      <c r="AL406" s="27"/>
      <c r="AM406" s="27"/>
      <c r="AN406" s="27"/>
      <c r="AO406" s="27"/>
      <c r="AP406" s="27"/>
      <c r="AQ406" s="27"/>
      <c r="AR406" s="27"/>
      <c r="AS406" s="27"/>
      <c r="AT406" s="27"/>
      <c r="AU406" s="27"/>
      <c r="AV406" s="27"/>
      <c r="AW406" s="27"/>
      <c r="AX406" s="27"/>
      <c r="AY406" s="27"/>
      <c r="AZ406" s="27"/>
      <c r="BA406" s="27"/>
      <c r="BB406" s="27"/>
      <c r="BC406" s="27"/>
      <c r="BD406" s="27"/>
      <c r="BE406" s="27"/>
      <c r="BF406" s="27"/>
      <c r="BG406" s="27"/>
      <c r="BH406" s="27"/>
      <c r="BI406" s="27"/>
      <c r="BJ406" s="27"/>
      <c r="BK406" s="27"/>
      <c r="BL406" s="27"/>
      <c r="BM406" s="27"/>
      <c r="BN406" s="27"/>
      <c r="BO406" s="27"/>
      <c r="BP406" s="27"/>
      <c r="BQ406" s="27"/>
      <c r="BR406" s="27"/>
      <c r="BS406" s="27"/>
      <c r="BT406" s="27"/>
      <c r="BU406" s="27"/>
      <c r="BV406" s="27"/>
      <c r="BW406" s="27"/>
      <c r="BX406" s="27"/>
      <c r="BY406" s="27"/>
      <c r="BZ406" s="27"/>
      <c r="CA406" s="27"/>
      <c r="CB406" s="27"/>
      <c r="CC406" s="27"/>
      <c r="CD406" s="27"/>
      <c r="CE406" s="27"/>
      <c r="CF406" s="27"/>
      <c r="CG406" s="27"/>
      <c r="CH406" s="27"/>
      <c r="CI406" s="27"/>
      <c r="CJ406" s="27"/>
      <c r="CK406" s="27"/>
      <c r="CL406" s="27"/>
      <c r="CM406" s="27"/>
      <c r="CN406" s="27"/>
      <c r="CO406" s="27"/>
      <c r="CP406" s="27"/>
      <c r="CQ406" s="27"/>
      <c r="CR406" s="27"/>
      <c r="CS406" s="27"/>
      <c r="CT406" s="27"/>
    </row>
    <row r="407" spans="1:98" s="32" customFormat="1">
      <c r="A407" s="27"/>
      <c r="B407" s="33" t="s">
        <v>1136</v>
      </c>
      <c r="C407" s="30"/>
      <c r="D407" s="30"/>
      <c r="E407" s="30"/>
      <c r="F407" s="30"/>
      <c r="G407" s="30"/>
      <c r="H407" s="36"/>
      <c r="I407" s="30"/>
      <c r="J407" s="30"/>
      <c r="K407" s="30"/>
      <c r="L407" s="30"/>
      <c r="M407" s="30"/>
      <c r="N407" s="30"/>
      <c r="O407" s="27"/>
      <c r="P407" s="27"/>
      <c r="Q407" s="27"/>
      <c r="R407" s="27"/>
      <c r="S407" s="27"/>
      <c r="T407" s="27"/>
      <c r="U407" s="27"/>
      <c r="V407" s="27"/>
      <c r="W407" s="27"/>
      <c r="X407" s="27"/>
      <c r="Y407" s="27"/>
      <c r="Z407" s="27"/>
      <c r="AA407" s="27"/>
      <c r="AB407" s="27"/>
      <c r="AC407" s="27"/>
      <c r="AD407" s="27"/>
      <c r="AE407" s="27"/>
      <c r="AF407" s="27"/>
      <c r="AG407" s="27"/>
      <c r="AH407" s="27"/>
      <c r="AI407" s="27"/>
      <c r="AJ407" s="27"/>
      <c r="AK407" s="27"/>
      <c r="AL407" s="27"/>
      <c r="AM407" s="27"/>
      <c r="AN407" s="27"/>
      <c r="AO407" s="27"/>
      <c r="AP407" s="27"/>
      <c r="AQ407" s="27"/>
      <c r="AR407" s="27"/>
      <c r="AS407" s="27"/>
      <c r="AT407" s="27"/>
      <c r="AU407" s="27"/>
      <c r="AV407" s="27"/>
      <c r="AW407" s="27"/>
      <c r="AX407" s="27"/>
      <c r="AY407" s="27"/>
      <c r="AZ407" s="27"/>
      <c r="BA407" s="27"/>
      <c r="BB407" s="27"/>
      <c r="BC407" s="27"/>
      <c r="BD407" s="27"/>
      <c r="BE407" s="27"/>
      <c r="BF407" s="27"/>
      <c r="BG407" s="27"/>
      <c r="BH407" s="27"/>
      <c r="BI407" s="27"/>
      <c r="BJ407" s="27"/>
      <c r="BK407" s="27"/>
      <c r="BL407" s="27"/>
      <c r="BM407" s="27"/>
      <c r="BN407" s="27"/>
      <c r="BO407" s="27"/>
      <c r="BP407" s="27"/>
      <c r="BQ407" s="27"/>
      <c r="BR407" s="27"/>
      <c r="BS407" s="27"/>
      <c r="BT407" s="27"/>
      <c r="BU407" s="27"/>
      <c r="BV407" s="27"/>
      <c r="BW407" s="27"/>
      <c r="BX407" s="27"/>
      <c r="BY407" s="27"/>
      <c r="BZ407" s="27"/>
      <c r="CA407" s="27"/>
      <c r="CB407" s="27"/>
      <c r="CC407" s="27"/>
      <c r="CD407" s="27"/>
      <c r="CE407" s="27"/>
      <c r="CF407" s="27"/>
      <c r="CG407" s="27"/>
      <c r="CH407" s="27"/>
      <c r="CI407" s="27"/>
      <c r="CJ407" s="27"/>
      <c r="CK407" s="27"/>
      <c r="CL407" s="27"/>
      <c r="CM407" s="27"/>
      <c r="CN407" s="27"/>
      <c r="CO407" s="27"/>
      <c r="CP407" s="27"/>
      <c r="CQ407" s="27"/>
      <c r="CR407" s="27"/>
      <c r="CS407" s="27"/>
      <c r="CT407" s="27"/>
    </row>
    <row r="408" spans="1:98" s="32" customFormat="1">
      <c r="A408" s="27"/>
      <c r="B408" s="38" t="s">
        <v>1137</v>
      </c>
      <c r="C408" s="30"/>
      <c r="D408" s="30"/>
      <c r="E408" s="30"/>
      <c r="F408" s="30"/>
      <c r="G408" s="30"/>
      <c r="H408" s="36"/>
      <c r="I408" s="30"/>
      <c r="J408" s="30"/>
      <c r="K408" s="30"/>
      <c r="L408" s="30"/>
      <c r="M408" s="30"/>
      <c r="N408" s="30"/>
      <c r="O408" s="27"/>
      <c r="P408" s="27"/>
      <c r="Q408" s="27"/>
      <c r="R408" s="27"/>
      <c r="S408" s="27"/>
      <c r="T408" s="27"/>
      <c r="U408" s="27"/>
      <c r="V408" s="27"/>
      <c r="W408" s="27"/>
      <c r="X408" s="27"/>
      <c r="Y408" s="27"/>
      <c r="Z408" s="27"/>
      <c r="AA408" s="27"/>
      <c r="AB408" s="27"/>
      <c r="AC408" s="27"/>
      <c r="AD408" s="27"/>
      <c r="AE408" s="27"/>
      <c r="AF408" s="27"/>
      <c r="AG408" s="27"/>
      <c r="AH408" s="27"/>
      <c r="AI408" s="27"/>
      <c r="AJ408" s="27"/>
      <c r="AK408" s="27"/>
      <c r="AL408" s="27"/>
      <c r="AM408" s="27"/>
      <c r="AN408" s="27"/>
      <c r="AO408" s="27"/>
      <c r="AP408" s="27"/>
      <c r="AQ408" s="27"/>
      <c r="AR408" s="27"/>
      <c r="AS408" s="27"/>
      <c r="AT408" s="27"/>
      <c r="AU408" s="27"/>
      <c r="AV408" s="27"/>
      <c r="AW408" s="27"/>
      <c r="AX408" s="27"/>
      <c r="AY408" s="27"/>
      <c r="AZ408" s="27"/>
      <c r="BA408" s="27"/>
      <c r="BB408" s="27"/>
      <c r="BC408" s="27"/>
      <c r="BD408" s="27"/>
      <c r="BE408" s="27"/>
      <c r="BF408" s="27"/>
      <c r="BG408" s="27"/>
      <c r="BH408" s="27"/>
      <c r="BI408" s="27"/>
      <c r="BJ408" s="27"/>
      <c r="BK408" s="27"/>
      <c r="BL408" s="27"/>
      <c r="BM408" s="27"/>
      <c r="BN408" s="27"/>
      <c r="BO408" s="27"/>
      <c r="BP408" s="27"/>
      <c r="BQ408" s="27"/>
      <c r="BR408" s="27"/>
      <c r="BS408" s="27"/>
      <c r="BT408" s="27"/>
      <c r="BU408" s="27"/>
      <c r="BV408" s="27"/>
      <c r="BW408" s="27"/>
      <c r="BX408" s="27"/>
      <c r="BY408" s="27"/>
      <c r="BZ408" s="27"/>
      <c r="CA408" s="27"/>
      <c r="CB408" s="27"/>
      <c r="CC408" s="27"/>
      <c r="CD408" s="27"/>
      <c r="CE408" s="27"/>
      <c r="CF408" s="27"/>
      <c r="CG408" s="27"/>
      <c r="CH408" s="27"/>
      <c r="CI408" s="27"/>
      <c r="CJ408" s="27"/>
      <c r="CK408" s="27"/>
      <c r="CL408" s="27"/>
      <c r="CM408" s="27"/>
      <c r="CN408" s="27"/>
      <c r="CO408" s="27"/>
      <c r="CP408" s="27"/>
      <c r="CQ408" s="27"/>
      <c r="CR408" s="27"/>
      <c r="CS408" s="27"/>
      <c r="CT408" s="27"/>
    </row>
    <row r="409" spans="1:98" s="32" customFormat="1">
      <c r="A409" s="27"/>
      <c r="B409" s="33" t="s">
        <v>1138</v>
      </c>
      <c r="C409" s="30"/>
      <c r="D409" s="30"/>
      <c r="E409" s="30"/>
      <c r="F409" s="30"/>
      <c r="G409" s="30"/>
      <c r="H409" s="36"/>
      <c r="I409" s="30"/>
      <c r="J409" s="30"/>
      <c r="K409" s="30"/>
      <c r="L409" s="30"/>
      <c r="M409" s="30"/>
      <c r="N409" s="30"/>
      <c r="O409" s="27"/>
      <c r="P409" s="27"/>
      <c r="Q409" s="27"/>
      <c r="R409" s="27"/>
      <c r="S409" s="27"/>
      <c r="T409" s="27"/>
      <c r="U409" s="27"/>
      <c r="V409" s="27"/>
      <c r="W409" s="27"/>
      <c r="X409" s="27"/>
      <c r="Y409" s="27"/>
      <c r="Z409" s="27"/>
      <c r="AA409" s="27"/>
      <c r="AB409" s="27"/>
      <c r="AC409" s="27"/>
      <c r="AD409" s="27"/>
      <c r="AE409" s="27"/>
      <c r="AF409" s="27"/>
      <c r="AG409" s="27"/>
      <c r="AH409" s="27"/>
      <c r="AI409" s="27"/>
      <c r="AJ409" s="27"/>
      <c r="AK409" s="27"/>
      <c r="AL409" s="27"/>
      <c r="AM409" s="27"/>
      <c r="AN409" s="27"/>
      <c r="AO409" s="27"/>
      <c r="AP409" s="27"/>
      <c r="AQ409" s="27"/>
      <c r="AR409" s="27"/>
      <c r="AS409" s="27"/>
      <c r="AT409" s="27"/>
      <c r="AU409" s="27"/>
      <c r="AV409" s="27"/>
      <c r="AW409" s="27"/>
      <c r="AX409" s="27"/>
      <c r="AY409" s="27"/>
      <c r="AZ409" s="27"/>
      <c r="BA409" s="27"/>
      <c r="BB409" s="27"/>
      <c r="BC409" s="27"/>
      <c r="BD409" s="27"/>
      <c r="BE409" s="27"/>
      <c r="BF409" s="27"/>
      <c r="BG409" s="27"/>
      <c r="BH409" s="27"/>
      <c r="BI409" s="27"/>
      <c r="BJ409" s="27"/>
      <c r="BK409" s="27"/>
      <c r="BL409" s="27"/>
      <c r="BM409" s="27"/>
      <c r="BN409" s="27"/>
      <c r="BO409" s="27"/>
      <c r="BP409" s="27"/>
      <c r="BQ409" s="27"/>
      <c r="BR409" s="27"/>
      <c r="BS409" s="27"/>
      <c r="BT409" s="27"/>
      <c r="BU409" s="27"/>
      <c r="BV409" s="27"/>
      <c r="BW409" s="27"/>
      <c r="BX409" s="27"/>
      <c r="BY409" s="27"/>
      <c r="BZ409" s="27"/>
      <c r="CA409" s="27"/>
      <c r="CB409" s="27"/>
      <c r="CC409" s="27"/>
      <c r="CD409" s="27"/>
      <c r="CE409" s="27"/>
      <c r="CF409" s="27"/>
      <c r="CG409" s="27"/>
      <c r="CH409" s="27"/>
      <c r="CI409" s="27"/>
      <c r="CJ409" s="27"/>
      <c r="CK409" s="27"/>
      <c r="CL409" s="27"/>
      <c r="CM409" s="27"/>
      <c r="CN409" s="27"/>
      <c r="CO409" s="27"/>
      <c r="CP409" s="27"/>
      <c r="CQ409" s="27"/>
      <c r="CR409" s="27"/>
      <c r="CS409" s="27"/>
      <c r="CT409" s="27"/>
    </row>
    <row r="410" spans="1:98" s="32" customFormat="1">
      <c r="A410" s="27"/>
      <c r="B410" s="38" t="s">
        <v>1139</v>
      </c>
      <c r="C410" s="30"/>
      <c r="D410" s="30"/>
      <c r="E410" s="30"/>
      <c r="F410" s="30"/>
      <c r="G410" s="30"/>
      <c r="H410" s="36"/>
      <c r="I410" s="30"/>
      <c r="J410" s="30"/>
      <c r="K410" s="30"/>
      <c r="L410" s="30"/>
      <c r="M410" s="30"/>
      <c r="N410" s="30"/>
      <c r="O410" s="27"/>
      <c r="P410" s="27"/>
      <c r="Q410" s="27"/>
      <c r="R410" s="27"/>
      <c r="S410" s="27"/>
      <c r="T410" s="27"/>
      <c r="U410" s="27"/>
      <c r="V410" s="27"/>
      <c r="W410" s="27"/>
      <c r="X410" s="27"/>
      <c r="Y410" s="27"/>
      <c r="Z410" s="27"/>
      <c r="AA410" s="27"/>
      <c r="AB410" s="27"/>
      <c r="AC410" s="27"/>
      <c r="AD410" s="27"/>
      <c r="AE410" s="27"/>
      <c r="AF410" s="27"/>
      <c r="AG410" s="27"/>
      <c r="AH410" s="27"/>
      <c r="AI410" s="27"/>
      <c r="AJ410" s="27"/>
      <c r="AK410" s="27"/>
      <c r="AL410" s="27"/>
      <c r="AM410" s="27"/>
      <c r="AN410" s="27"/>
      <c r="AO410" s="27"/>
      <c r="AP410" s="27"/>
      <c r="AQ410" s="27"/>
      <c r="AR410" s="27"/>
      <c r="AS410" s="27"/>
      <c r="AT410" s="27"/>
      <c r="AU410" s="27"/>
      <c r="AV410" s="27"/>
      <c r="AW410" s="27"/>
      <c r="AX410" s="27"/>
      <c r="AY410" s="27"/>
      <c r="AZ410" s="27"/>
      <c r="BA410" s="27"/>
      <c r="BB410" s="27"/>
      <c r="BC410" s="27"/>
      <c r="BD410" s="27"/>
      <c r="BE410" s="27"/>
      <c r="BF410" s="27"/>
      <c r="BG410" s="27"/>
      <c r="BH410" s="27"/>
      <c r="BI410" s="27"/>
      <c r="BJ410" s="27"/>
      <c r="BK410" s="27"/>
      <c r="BL410" s="27"/>
      <c r="BM410" s="27"/>
      <c r="BN410" s="27"/>
      <c r="BO410" s="27"/>
      <c r="BP410" s="27"/>
      <c r="BQ410" s="27"/>
      <c r="BR410" s="27"/>
      <c r="BS410" s="27"/>
      <c r="BT410" s="27"/>
      <c r="BU410" s="27"/>
      <c r="BV410" s="27"/>
      <c r="BW410" s="27"/>
      <c r="BX410" s="27"/>
      <c r="BY410" s="27"/>
      <c r="BZ410" s="27"/>
      <c r="CA410" s="27"/>
      <c r="CB410" s="27"/>
      <c r="CC410" s="27"/>
      <c r="CD410" s="27"/>
      <c r="CE410" s="27"/>
      <c r="CF410" s="27"/>
      <c r="CG410" s="27"/>
      <c r="CH410" s="27"/>
      <c r="CI410" s="27"/>
      <c r="CJ410" s="27"/>
      <c r="CK410" s="27"/>
      <c r="CL410" s="27"/>
      <c r="CM410" s="27"/>
      <c r="CN410" s="27"/>
      <c r="CO410" s="27"/>
      <c r="CP410" s="27"/>
      <c r="CQ410" s="27"/>
      <c r="CR410" s="27"/>
      <c r="CS410" s="27"/>
      <c r="CT410" s="27"/>
    </row>
    <row r="411" spans="1:98" s="32" customFormat="1">
      <c r="A411" s="27"/>
      <c r="B411" s="33" t="s">
        <v>1140</v>
      </c>
      <c r="C411" s="30"/>
      <c r="D411" s="30"/>
      <c r="E411" s="30"/>
      <c r="F411" s="30"/>
      <c r="G411" s="30"/>
      <c r="H411" s="36"/>
      <c r="I411" s="30"/>
      <c r="J411" s="30"/>
      <c r="K411" s="30"/>
      <c r="L411" s="30"/>
      <c r="M411" s="30"/>
      <c r="N411" s="30"/>
      <c r="O411" s="27"/>
      <c r="P411" s="27"/>
      <c r="Q411" s="27"/>
      <c r="R411" s="27"/>
      <c r="S411" s="27"/>
      <c r="T411" s="27"/>
      <c r="U411" s="27"/>
      <c r="V411" s="27"/>
      <c r="W411" s="27"/>
      <c r="X411" s="27"/>
      <c r="Y411" s="27"/>
      <c r="Z411" s="27"/>
      <c r="AA411" s="27"/>
      <c r="AB411" s="27"/>
      <c r="AC411" s="27"/>
      <c r="AD411" s="27"/>
      <c r="AE411" s="27"/>
      <c r="AF411" s="27"/>
      <c r="AG411" s="27"/>
      <c r="AH411" s="27"/>
      <c r="AI411" s="27"/>
      <c r="AJ411" s="27"/>
      <c r="AK411" s="27"/>
      <c r="AL411" s="27"/>
      <c r="AM411" s="27"/>
      <c r="AN411" s="27"/>
      <c r="AO411" s="27"/>
      <c r="AP411" s="27"/>
      <c r="AQ411" s="27"/>
      <c r="AR411" s="27"/>
      <c r="AS411" s="27"/>
      <c r="AT411" s="27"/>
      <c r="AU411" s="27"/>
      <c r="AV411" s="27"/>
      <c r="AW411" s="27"/>
      <c r="AX411" s="27"/>
      <c r="AY411" s="27"/>
      <c r="AZ411" s="27"/>
      <c r="BA411" s="27"/>
      <c r="BB411" s="27"/>
      <c r="BC411" s="27"/>
      <c r="BD411" s="27"/>
      <c r="BE411" s="27"/>
      <c r="BF411" s="27"/>
      <c r="BG411" s="27"/>
      <c r="BH411" s="27"/>
      <c r="BI411" s="27"/>
      <c r="BJ411" s="27"/>
      <c r="BK411" s="27"/>
      <c r="BL411" s="27"/>
      <c r="BM411" s="27"/>
      <c r="BN411" s="27"/>
      <c r="BO411" s="27"/>
      <c r="BP411" s="27"/>
      <c r="BQ411" s="27"/>
      <c r="BR411" s="27"/>
      <c r="BS411" s="27"/>
      <c r="BT411" s="27"/>
      <c r="BU411" s="27"/>
      <c r="BV411" s="27"/>
      <c r="BW411" s="27"/>
      <c r="BX411" s="27"/>
      <c r="BY411" s="27"/>
      <c r="BZ411" s="27"/>
      <c r="CA411" s="27"/>
      <c r="CB411" s="27"/>
      <c r="CC411" s="27"/>
      <c r="CD411" s="27"/>
      <c r="CE411" s="27"/>
      <c r="CF411" s="27"/>
      <c r="CG411" s="27"/>
      <c r="CH411" s="27"/>
      <c r="CI411" s="27"/>
      <c r="CJ411" s="27"/>
      <c r="CK411" s="27"/>
      <c r="CL411" s="27"/>
      <c r="CM411" s="27"/>
      <c r="CN411" s="27"/>
      <c r="CO411" s="27"/>
      <c r="CP411" s="27"/>
      <c r="CQ411" s="27"/>
      <c r="CR411" s="27"/>
      <c r="CS411" s="27"/>
      <c r="CT411" s="27"/>
    </row>
    <row r="412" spans="1:98" s="32" customFormat="1">
      <c r="A412" s="27"/>
      <c r="B412" s="33" t="s">
        <v>1141</v>
      </c>
      <c r="C412" s="30"/>
      <c r="D412" s="30"/>
      <c r="E412" s="30"/>
      <c r="F412" s="30"/>
      <c r="G412" s="30"/>
      <c r="H412" s="36"/>
      <c r="I412" s="30"/>
      <c r="J412" s="30"/>
      <c r="K412" s="30"/>
      <c r="L412" s="30"/>
      <c r="M412" s="30"/>
      <c r="N412" s="30"/>
      <c r="O412" s="27"/>
      <c r="P412" s="27"/>
      <c r="Q412" s="27"/>
      <c r="R412" s="27"/>
      <c r="S412" s="27"/>
      <c r="T412" s="27"/>
      <c r="U412" s="27"/>
      <c r="V412" s="27"/>
      <c r="W412" s="27"/>
      <c r="X412" s="27"/>
      <c r="Y412" s="27"/>
      <c r="Z412" s="27"/>
      <c r="AA412" s="27"/>
      <c r="AB412" s="27"/>
      <c r="AC412" s="27"/>
      <c r="AD412" s="27"/>
      <c r="AE412" s="27"/>
      <c r="AF412" s="27"/>
      <c r="AG412" s="27"/>
      <c r="AH412" s="27"/>
      <c r="AI412" s="27"/>
      <c r="AJ412" s="27"/>
      <c r="AK412" s="27"/>
      <c r="AL412" s="27"/>
      <c r="AM412" s="27"/>
      <c r="AN412" s="27"/>
      <c r="AO412" s="27"/>
      <c r="AP412" s="27"/>
      <c r="AQ412" s="27"/>
      <c r="AR412" s="27"/>
      <c r="AS412" s="27"/>
      <c r="AT412" s="27"/>
      <c r="AU412" s="27"/>
      <c r="AV412" s="27"/>
      <c r="AW412" s="27"/>
      <c r="AX412" s="27"/>
      <c r="AY412" s="27"/>
      <c r="AZ412" s="27"/>
      <c r="BA412" s="27"/>
      <c r="BB412" s="27"/>
      <c r="BC412" s="27"/>
      <c r="BD412" s="27"/>
      <c r="BE412" s="27"/>
      <c r="BF412" s="27"/>
      <c r="BG412" s="27"/>
      <c r="BH412" s="27"/>
      <c r="BI412" s="27"/>
      <c r="BJ412" s="27"/>
      <c r="BK412" s="27"/>
      <c r="BL412" s="27"/>
      <c r="BM412" s="27"/>
      <c r="BN412" s="27"/>
      <c r="BO412" s="27"/>
      <c r="BP412" s="27"/>
      <c r="BQ412" s="27"/>
      <c r="BR412" s="27"/>
      <c r="BS412" s="27"/>
      <c r="BT412" s="27"/>
      <c r="BU412" s="27"/>
      <c r="BV412" s="27"/>
      <c r="BW412" s="27"/>
      <c r="BX412" s="27"/>
      <c r="BY412" s="27"/>
      <c r="BZ412" s="27"/>
      <c r="CA412" s="27"/>
      <c r="CB412" s="27"/>
      <c r="CC412" s="27"/>
      <c r="CD412" s="27"/>
      <c r="CE412" s="27"/>
      <c r="CF412" s="27"/>
      <c r="CG412" s="27"/>
      <c r="CH412" s="27"/>
      <c r="CI412" s="27"/>
      <c r="CJ412" s="27"/>
      <c r="CK412" s="27"/>
      <c r="CL412" s="27"/>
      <c r="CM412" s="27"/>
      <c r="CN412" s="27"/>
      <c r="CO412" s="27"/>
      <c r="CP412" s="27"/>
      <c r="CQ412" s="27"/>
      <c r="CR412" s="27"/>
      <c r="CS412" s="27"/>
      <c r="CT412" s="27"/>
    </row>
    <row r="413" spans="1:98" s="32" customFormat="1">
      <c r="A413" s="27"/>
      <c r="B413" s="33" t="s">
        <v>1142</v>
      </c>
      <c r="C413" s="30"/>
      <c r="D413" s="30"/>
      <c r="E413" s="30"/>
      <c r="F413" s="30"/>
      <c r="G413" s="30"/>
      <c r="H413" s="36"/>
      <c r="I413" s="30"/>
      <c r="J413" s="30"/>
      <c r="K413" s="30"/>
      <c r="L413" s="30"/>
      <c r="M413" s="30"/>
      <c r="N413" s="30"/>
      <c r="O413" s="27"/>
      <c r="P413" s="27"/>
      <c r="Q413" s="27"/>
      <c r="R413" s="27"/>
      <c r="S413" s="27"/>
      <c r="T413" s="27"/>
      <c r="U413" s="27"/>
      <c r="V413" s="27"/>
      <c r="W413" s="27"/>
      <c r="X413" s="27"/>
      <c r="Y413" s="27"/>
      <c r="Z413" s="27"/>
      <c r="AA413" s="27"/>
      <c r="AB413" s="27"/>
      <c r="AC413" s="27"/>
      <c r="AD413" s="27"/>
      <c r="AE413" s="27"/>
      <c r="AF413" s="27"/>
      <c r="AG413" s="27"/>
      <c r="AH413" s="27"/>
      <c r="AI413" s="27"/>
      <c r="AJ413" s="27"/>
      <c r="AK413" s="27"/>
      <c r="AL413" s="27"/>
      <c r="AM413" s="27"/>
      <c r="AN413" s="27"/>
      <c r="AO413" s="27"/>
      <c r="AP413" s="27"/>
      <c r="AQ413" s="27"/>
      <c r="AR413" s="27"/>
      <c r="AS413" s="27"/>
      <c r="AT413" s="27"/>
      <c r="AU413" s="27"/>
      <c r="AV413" s="27"/>
      <c r="AW413" s="27"/>
      <c r="AX413" s="27"/>
      <c r="AY413" s="27"/>
      <c r="AZ413" s="27"/>
      <c r="BA413" s="27"/>
      <c r="BB413" s="27"/>
      <c r="BC413" s="27"/>
      <c r="BD413" s="27"/>
      <c r="BE413" s="27"/>
      <c r="BF413" s="27"/>
      <c r="BG413" s="27"/>
      <c r="BH413" s="27"/>
      <c r="BI413" s="27"/>
      <c r="BJ413" s="27"/>
      <c r="BK413" s="27"/>
      <c r="BL413" s="27"/>
      <c r="BM413" s="27"/>
      <c r="BN413" s="27"/>
      <c r="BO413" s="27"/>
      <c r="BP413" s="27"/>
      <c r="BQ413" s="27"/>
      <c r="BR413" s="27"/>
      <c r="BS413" s="27"/>
      <c r="BT413" s="27"/>
      <c r="BU413" s="27"/>
      <c r="BV413" s="27"/>
      <c r="BW413" s="27"/>
      <c r="BX413" s="27"/>
      <c r="BY413" s="27"/>
      <c r="BZ413" s="27"/>
      <c r="CA413" s="27"/>
      <c r="CB413" s="27"/>
      <c r="CC413" s="27"/>
      <c r="CD413" s="27"/>
      <c r="CE413" s="27"/>
      <c r="CF413" s="27"/>
      <c r="CG413" s="27"/>
      <c r="CH413" s="27"/>
      <c r="CI413" s="27"/>
      <c r="CJ413" s="27"/>
      <c r="CK413" s="27"/>
      <c r="CL413" s="27"/>
      <c r="CM413" s="27"/>
      <c r="CN413" s="27"/>
      <c r="CO413" s="27"/>
      <c r="CP413" s="27"/>
      <c r="CQ413" s="27"/>
      <c r="CR413" s="27"/>
      <c r="CS413" s="27"/>
      <c r="CT413" s="27"/>
    </row>
    <row r="414" spans="1:98" s="32" customFormat="1">
      <c r="A414" s="27"/>
      <c r="B414" s="33" t="s">
        <v>1143</v>
      </c>
      <c r="C414" s="30"/>
      <c r="D414" s="30"/>
      <c r="E414" s="30"/>
      <c r="F414" s="30"/>
      <c r="G414" s="30"/>
      <c r="H414" s="36"/>
      <c r="I414" s="30"/>
      <c r="J414" s="30"/>
      <c r="K414" s="30"/>
      <c r="L414" s="30"/>
      <c r="M414" s="30"/>
      <c r="N414" s="30"/>
      <c r="O414" s="27"/>
      <c r="P414" s="27"/>
      <c r="Q414" s="27"/>
      <c r="R414" s="27"/>
      <c r="S414" s="27"/>
      <c r="T414" s="27"/>
      <c r="U414" s="27"/>
      <c r="V414" s="27"/>
      <c r="W414" s="27"/>
      <c r="X414" s="27"/>
      <c r="Y414" s="27"/>
      <c r="Z414" s="27"/>
      <c r="AA414" s="27"/>
      <c r="AB414" s="27"/>
      <c r="AC414" s="27"/>
      <c r="AD414" s="27"/>
      <c r="AE414" s="27"/>
      <c r="AF414" s="27"/>
      <c r="AG414" s="27"/>
      <c r="AH414" s="27"/>
      <c r="AI414" s="27"/>
      <c r="AJ414" s="27"/>
      <c r="AK414" s="27"/>
      <c r="AL414" s="27"/>
      <c r="AM414" s="27"/>
      <c r="AN414" s="27"/>
      <c r="AO414" s="27"/>
      <c r="AP414" s="27"/>
      <c r="AQ414" s="27"/>
      <c r="AR414" s="27"/>
      <c r="AS414" s="27"/>
      <c r="AT414" s="27"/>
      <c r="AU414" s="27"/>
      <c r="AV414" s="27"/>
      <c r="AW414" s="27"/>
      <c r="AX414" s="27"/>
      <c r="AY414" s="27"/>
      <c r="AZ414" s="27"/>
      <c r="BA414" s="27"/>
      <c r="BB414" s="27"/>
      <c r="BC414" s="27"/>
      <c r="BD414" s="27"/>
      <c r="BE414" s="27"/>
      <c r="BF414" s="27"/>
      <c r="BG414" s="27"/>
      <c r="BH414" s="27"/>
      <c r="BI414" s="27"/>
      <c r="BJ414" s="27"/>
      <c r="BK414" s="27"/>
      <c r="BL414" s="27"/>
      <c r="BM414" s="27"/>
      <c r="BN414" s="27"/>
      <c r="BO414" s="27"/>
      <c r="BP414" s="27"/>
      <c r="BQ414" s="27"/>
      <c r="BR414" s="27"/>
      <c r="BS414" s="27"/>
      <c r="BT414" s="27"/>
      <c r="BU414" s="27"/>
      <c r="BV414" s="27"/>
      <c r="BW414" s="27"/>
      <c r="BX414" s="27"/>
      <c r="BY414" s="27"/>
      <c r="BZ414" s="27"/>
      <c r="CA414" s="27"/>
      <c r="CB414" s="27"/>
      <c r="CC414" s="27"/>
      <c r="CD414" s="27"/>
      <c r="CE414" s="27"/>
      <c r="CF414" s="27"/>
      <c r="CG414" s="27"/>
      <c r="CH414" s="27"/>
      <c r="CI414" s="27"/>
      <c r="CJ414" s="27"/>
      <c r="CK414" s="27"/>
      <c r="CL414" s="27"/>
      <c r="CM414" s="27"/>
      <c r="CN414" s="27"/>
      <c r="CO414" s="27"/>
      <c r="CP414" s="27"/>
      <c r="CQ414" s="27"/>
      <c r="CR414" s="27"/>
      <c r="CS414" s="27"/>
      <c r="CT414" s="27"/>
    </row>
    <row r="415" spans="1:98" s="32" customFormat="1">
      <c r="A415" s="27"/>
      <c r="B415" s="33" t="s">
        <v>1144</v>
      </c>
      <c r="C415" s="30"/>
      <c r="D415" s="30"/>
      <c r="E415" s="30"/>
      <c r="F415" s="30"/>
      <c r="G415" s="30"/>
      <c r="H415" s="36"/>
      <c r="I415" s="30"/>
      <c r="J415" s="30"/>
      <c r="K415" s="30"/>
      <c r="L415" s="30"/>
      <c r="M415" s="30"/>
      <c r="N415" s="30"/>
      <c r="O415" s="27"/>
      <c r="P415" s="27"/>
      <c r="Q415" s="27"/>
      <c r="R415" s="27"/>
      <c r="S415" s="27"/>
      <c r="T415" s="27"/>
      <c r="U415" s="27"/>
      <c r="V415" s="27"/>
      <c r="W415" s="27"/>
      <c r="X415" s="27"/>
      <c r="Y415" s="27"/>
      <c r="Z415" s="27"/>
      <c r="AA415" s="27"/>
      <c r="AB415" s="27"/>
      <c r="AC415" s="27"/>
      <c r="AD415" s="27"/>
      <c r="AE415" s="27"/>
      <c r="AF415" s="27"/>
      <c r="AG415" s="27"/>
      <c r="AH415" s="27"/>
      <c r="AI415" s="27"/>
      <c r="AJ415" s="27"/>
      <c r="AK415" s="27"/>
      <c r="AL415" s="27"/>
      <c r="AM415" s="27"/>
      <c r="AN415" s="27"/>
      <c r="AO415" s="27"/>
      <c r="AP415" s="27"/>
      <c r="AQ415" s="27"/>
      <c r="AR415" s="27"/>
      <c r="AS415" s="27"/>
      <c r="AT415" s="27"/>
      <c r="AU415" s="27"/>
      <c r="AV415" s="27"/>
      <c r="AW415" s="27"/>
      <c r="AX415" s="27"/>
      <c r="AY415" s="27"/>
      <c r="AZ415" s="27"/>
      <c r="BA415" s="27"/>
      <c r="BB415" s="27"/>
      <c r="BC415" s="27"/>
      <c r="BD415" s="27"/>
      <c r="BE415" s="27"/>
      <c r="BF415" s="27"/>
      <c r="BG415" s="27"/>
      <c r="BH415" s="27"/>
      <c r="BI415" s="27"/>
      <c r="BJ415" s="27"/>
      <c r="BK415" s="27"/>
      <c r="BL415" s="27"/>
      <c r="BM415" s="27"/>
      <c r="BN415" s="27"/>
      <c r="BO415" s="27"/>
      <c r="BP415" s="27"/>
      <c r="BQ415" s="27"/>
      <c r="BR415" s="27"/>
      <c r="BS415" s="27"/>
      <c r="BT415" s="27"/>
      <c r="BU415" s="27"/>
      <c r="BV415" s="27"/>
      <c r="BW415" s="27"/>
      <c r="BX415" s="27"/>
      <c r="BY415" s="27"/>
      <c r="BZ415" s="27"/>
      <c r="CA415" s="27"/>
      <c r="CB415" s="27"/>
      <c r="CC415" s="27"/>
      <c r="CD415" s="27"/>
      <c r="CE415" s="27"/>
      <c r="CF415" s="27"/>
      <c r="CG415" s="27"/>
      <c r="CH415" s="27"/>
      <c r="CI415" s="27"/>
      <c r="CJ415" s="27"/>
      <c r="CK415" s="27"/>
      <c r="CL415" s="27"/>
      <c r="CM415" s="27"/>
      <c r="CN415" s="27"/>
      <c r="CO415" s="27"/>
      <c r="CP415" s="27"/>
      <c r="CQ415" s="27"/>
      <c r="CR415" s="27"/>
      <c r="CS415" s="27"/>
      <c r="CT415" s="27"/>
    </row>
    <row r="416" spans="1:98" s="32" customFormat="1">
      <c r="A416" s="27"/>
      <c r="B416" s="33" t="s">
        <v>1145</v>
      </c>
      <c r="C416" s="30"/>
      <c r="D416" s="30"/>
      <c r="E416" s="30"/>
      <c r="F416" s="30"/>
      <c r="G416" s="30"/>
      <c r="H416" s="36"/>
      <c r="I416" s="30"/>
      <c r="J416" s="30"/>
      <c r="K416" s="30"/>
      <c r="L416" s="30"/>
      <c r="M416" s="30"/>
      <c r="N416" s="30"/>
      <c r="O416" s="27"/>
      <c r="P416" s="27"/>
      <c r="Q416" s="27"/>
      <c r="R416" s="27"/>
      <c r="S416" s="27"/>
      <c r="T416" s="27"/>
      <c r="U416" s="27"/>
      <c r="V416" s="27"/>
      <c r="W416" s="27"/>
      <c r="X416" s="27"/>
      <c r="Y416" s="27"/>
      <c r="Z416" s="27"/>
      <c r="AA416" s="27"/>
      <c r="AB416" s="27"/>
      <c r="AC416" s="27"/>
      <c r="AD416" s="27"/>
      <c r="AE416" s="27"/>
      <c r="AF416" s="27"/>
      <c r="AG416" s="27"/>
      <c r="AH416" s="27"/>
      <c r="AI416" s="27"/>
      <c r="AJ416" s="27"/>
      <c r="AK416" s="27"/>
      <c r="AL416" s="27"/>
      <c r="AM416" s="27"/>
      <c r="AN416" s="27"/>
      <c r="AO416" s="27"/>
      <c r="AP416" s="27"/>
      <c r="AQ416" s="27"/>
      <c r="AR416" s="27"/>
      <c r="AS416" s="27"/>
      <c r="AT416" s="27"/>
      <c r="AU416" s="27"/>
      <c r="AV416" s="27"/>
      <c r="AW416" s="27"/>
      <c r="AX416" s="27"/>
      <c r="AY416" s="27"/>
      <c r="AZ416" s="27"/>
      <c r="BA416" s="27"/>
      <c r="BB416" s="27"/>
      <c r="BC416" s="27"/>
      <c r="BD416" s="27"/>
      <c r="BE416" s="27"/>
      <c r="BF416" s="27"/>
      <c r="BG416" s="27"/>
      <c r="BH416" s="27"/>
      <c r="BI416" s="27"/>
      <c r="BJ416" s="27"/>
      <c r="BK416" s="27"/>
      <c r="BL416" s="27"/>
      <c r="BM416" s="27"/>
      <c r="BN416" s="27"/>
      <c r="BO416" s="27"/>
      <c r="BP416" s="27"/>
      <c r="BQ416" s="27"/>
      <c r="BR416" s="27"/>
      <c r="BS416" s="27"/>
      <c r="BT416" s="27"/>
      <c r="BU416" s="27"/>
      <c r="BV416" s="27"/>
      <c r="BW416" s="27"/>
      <c r="BX416" s="27"/>
      <c r="BY416" s="27"/>
      <c r="BZ416" s="27"/>
      <c r="CA416" s="27"/>
      <c r="CB416" s="27"/>
      <c r="CC416" s="27"/>
      <c r="CD416" s="27"/>
      <c r="CE416" s="27"/>
      <c r="CF416" s="27"/>
      <c r="CG416" s="27"/>
      <c r="CH416" s="27"/>
      <c r="CI416" s="27"/>
      <c r="CJ416" s="27"/>
      <c r="CK416" s="27"/>
      <c r="CL416" s="27"/>
      <c r="CM416" s="27"/>
      <c r="CN416" s="27"/>
      <c r="CO416" s="27"/>
      <c r="CP416" s="27"/>
      <c r="CQ416" s="27"/>
      <c r="CR416" s="27"/>
      <c r="CS416" s="27"/>
      <c r="CT416" s="27"/>
    </row>
    <row r="417" spans="1:98" s="32" customFormat="1">
      <c r="A417" s="27"/>
      <c r="B417" s="38" t="s">
        <v>1146</v>
      </c>
      <c r="C417" s="30"/>
      <c r="D417" s="30"/>
      <c r="E417" s="30"/>
      <c r="F417" s="30"/>
      <c r="G417" s="30"/>
      <c r="H417" s="36"/>
      <c r="I417" s="30"/>
      <c r="J417" s="30"/>
      <c r="K417" s="30"/>
      <c r="L417" s="30"/>
      <c r="M417" s="30"/>
      <c r="N417" s="30"/>
      <c r="O417" s="27"/>
      <c r="P417" s="27"/>
      <c r="Q417" s="27"/>
      <c r="R417" s="27"/>
      <c r="S417" s="27"/>
      <c r="T417" s="27"/>
      <c r="U417" s="27"/>
      <c r="V417" s="27"/>
      <c r="W417" s="27"/>
      <c r="X417" s="27"/>
      <c r="Y417" s="27"/>
      <c r="Z417" s="27"/>
      <c r="AA417" s="27"/>
      <c r="AB417" s="27"/>
      <c r="AC417" s="27"/>
      <c r="AD417" s="27"/>
      <c r="AE417" s="27"/>
      <c r="AF417" s="27"/>
      <c r="AG417" s="27"/>
      <c r="AH417" s="27"/>
      <c r="AI417" s="27"/>
      <c r="AJ417" s="27"/>
      <c r="AK417" s="27"/>
      <c r="AL417" s="27"/>
      <c r="AM417" s="27"/>
      <c r="AN417" s="27"/>
      <c r="AO417" s="27"/>
      <c r="AP417" s="27"/>
      <c r="AQ417" s="27"/>
      <c r="AR417" s="27"/>
      <c r="AS417" s="27"/>
      <c r="AT417" s="27"/>
      <c r="AU417" s="27"/>
      <c r="AV417" s="27"/>
      <c r="AW417" s="27"/>
      <c r="AX417" s="27"/>
      <c r="AY417" s="27"/>
      <c r="AZ417" s="27"/>
      <c r="BA417" s="27"/>
      <c r="BB417" s="27"/>
      <c r="BC417" s="27"/>
      <c r="BD417" s="27"/>
      <c r="BE417" s="27"/>
      <c r="BF417" s="27"/>
      <c r="BG417" s="27"/>
      <c r="BH417" s="27"/>
      <c r="BI417" s="27"/>
      <c r="BJ417" s="27"/>
      <c r="BK417" s="27"/>
      <c r="BL417" s="27"/>
      <c r="BM417" s="27"/>
      <c r="BN417" s="27"/>
      <c r="BO417" s="27"/>
      <c r="BP417" s="27"/>
      <c r="BQ417" s="27"/>
      <c r="BR417" s="27"/>
      <c r="BS417" s="27"/>
      <c r="BT417" s="27"/>
      <c r="BU417" s="27"/>
      <c r="BV417" s="27"/>
      <c r="BW417" s="27"/>
      <c r="BX417" s="27"/>
      <c r="BY417" s="27"/>
      <c r="BZ417" s="27"/>
      <c r="CA417" s="27"/>
      <c r="CB417" s="27"/>
      <c r="CC417" s="27"/>
      <c r="CD417" s="27"/>
      <c r="CE417" s="27"/>
      <c r="CF417" s="27"/>
      <c r="CG417" s="27"/>
      <c r="CH417" s="27"/>
      <c r="CI417" s="27"/>
      <c r="CJ417" s="27"/>
      <c r="CK417" s="27"/>
      <c r="CL417" s="27"/>
      <c r="CM417" s="27"/>
      <c r="CN417" s="27"/>
      <c r="CO417" s="27"/>
      <c r="CP417" s="27"/>
      <c r="CQ417" s="27"/>
      <c r="CR417" s="27"/>
      <c r="CS417" s="27"/>
      <c r="CT417" s="27"/>
    </row>
    <row r="418" spans="1:98" s="32" customFormat="1">
      <c r="A418" s="27"/>
      <c r="B418" s="33" t="s">
        <v>1147</v>
      </c>
      <c r="C418" s="30"/>
      <c r="D418" s="30"/>
      <c r="E418" s="30"/>
      <c r="F418" s="30"/>
      <c r="G418" s="30"/>
      <c r="H418" s="36"/>
      <c r="I418" s="30"/>
      <c r="J418" s="30"/>
      <c r="K418" s="30"/>
      <c r="L418" s="30"/>
      <c r="M418" s="30"/>
      <c r="N418" s="30"/>
      <c r="O418" s="27"/>
      <c r="P418" s="27"/>
      <c r="Q418" s="27"/>
      <c r="R418" s="27"/>
      <c r="S418" s="27"/>
      <c r="T418" s="27"/>
      <c r="U418" s="27"/>
      <c r="V418" s="27"/>
      <c r="W418" s="27"/>
      <c r="X418" s="27"/>
      <c r="Y418" s="27"/>
      <c r="Z418" s="27"/>
      <c r="AA418" s="27"/>
      <c r="AB418" s="27"/>
      <c r="AC418" s="27"/>
      <c r="AD418" s="27"/>
      <c r="AE418" s="27"/>
      <c r="AF418" s="27"/>
      <c r="AG418" s="27"/>
      <c r="AH418" s="27"/>
      <c r="AI418" s="27"/>
      <c r="AJ418" s="27"/>
      <c r="AK418" s="27"/>
      <c r="AL418" s="27"/>
      <c r="AM418" s="27"/>
      <c r="AN418" s="27"/>
      <c r="AO418" s="27"/>
      <c r="AP418" s="27"/>
      <c r="AQ418" s="27"/>
      <c r="AR418" s="27"/>
      <c r="AS418" s="27"/>
      <c r="AT418" s="27"/>
      <c r="AU418" s="27"/>
      <c r="AV418" s="27"/>
      <c r="AW418" s="27"/>
      <c r="AX418" s="27"/>
      <c r="AY418" s="27"/>
      <c r="AZ418" s="27"/>
      <c r="BA418" s="27"/>
      <c r="BB418" s="27"/>
      <c r="BC418" s="27"/>
      <c r="BD418" s="27"/>
      <c r="BE418" s="27"/>
      <c r="BF418" s="27"/>
      <c r="BG418" s="27"/>
      <c r="BH418" s="27"/>
      <c r="BI418" s="27"/>
      <c r="BJ418" s="27"/>
      <c r="BK418" s="27"/>
      <c r="BL418" s="27"/>
      <c r="BM418" s="27"/>
      <c r="BN418" s="27"/>
      <c r="BO418" s="27"/>
      <c r="BP418" s="27"/>
      <c r="BQ418" s="27"/>
      <c r="BR418" s="27"/>
      <c r="BS418" s="27"/>
      <c r="BT418" s="27"/>
      <c r="BU418" s="27"/>
      <c r="BV418" s="27"/>
      <c r="BW418" s="27"/>
      <c r="BX418" s="27"/>
      <c r="BY418" s="27"/>
      <c r="BZ418" s="27"/>
      <c r="CA418" s="27"/>
      <c r="CB418" s="27"/>
      <c r="CC418" s="27"/>
      <c r="CD418" s="27"/>
      <c r="CE418" s="27"/>
      <c r="CF418" s="27"/>
      <c r="CG418" s="27"/>
      <c r="CH418" s="27"/>
      <c r="CI418" s="27"/>
      <c r="CJ418" s="27"/>
      <c r="CK418" s="27"/>
      <c r="CL418" s="27"/>
      <c r="CM418" s="27"/>
      <c r="CN418" s="27"/>
      <c r="CO418" s="27"/>
      <c r="CP418" s="27"/>
      <c r="CQ418" s="27"/>
      <c r="CR418" s="27"/>
      <c r="CS418" s="27"/>
      <c r="CT418" s="27"/>
    </row>
    <row r="419" spans="1:98" s="32" customFormat="1">
      <c r="A419" s="27"/>
      <c r="B419" s="33" t="s">
        <v>1148</v>
      </c>
      <c r="C419" s="30"/>
      <c r="D419" s="30"/>
      <c r="E419" s="30"/>
      <c r="F419" s="30"/>
      <c r="G419" s="30"/>
      <c r="H419" s="36"/>
      <c r="I419" s="30"/>
      <c r="J419" s="30"/>
      <c r="K419" s="30"/>
      <c r="L419" s="30"/>
      <c r="M419" s="30"/>
      <c r="N419" s="30"/>
      <c r="O419" s="27"/>
      <c r="P419" s="27"/>
      <c r="Q419" s="27"/>
      <c r="R419" s="27"/>
      <c r="S419" s="27"/>
      <c r="T419" s="27"/>
      <c r="U419" s="27"/>
      <c r="V419" s="27"/>
      <c r="W419" s="27"/>
      <c r="X419" s="27"/>
      <c r="Y419" s="27"/>
      <c r="Z419" s="27"/>
      <c r="AA419" s="27"/>
      <c r="AB419" s="27"/>
      <c r="AC419" s="27"/>
      <c r="AD419" s="27"/>
      <c r="AE419" s="27"/>
      <c r="AF419" s="27"/>
      <c r="AG419" s="27"/>
      <c r="AH419" s="27"/>
      <c r="AI419" s="27"/>
      <c r="AJ419" s="27"/>
      <c r="AK419" s="27"/>
      <c r="AL419" s="27"/>
      <c r="AM419" s="27"/>
      <c r="AN419" s="27"/>
      <c r="AO419" s="27"/>
      <c r="AP419" s="27"/>
      <c r="AQ419" s="27"/>
      <c r="AR419" s="27"/>
      <c r="AS419" s="27"/>
      <c r="AT419" s="27"/>
      <c r="AU419" s="27"/>
      <c r="AV419" s="27"/>
      <c r="AW419" s="27"/>
      <c r="AX419" s="27"/>
      <c r="AY419" s="27"/>
      <c r="AZ419" s="27"/>
      <c r="BA419" s="27"/>
      <c r="BB419" s="27"/>
      <c r="BC419" s="27"/>
      <c r="BD419" s="27"/>
      <c r="BE419" s="27"/>
      <c r="BF419" s="27"/>
      <c r="BG419" s="27"/>
      <c r="BH419" s="27"/>
      <c r="BI419" s="27"/>
      <c r="BJ419" s="27"/>
      <c r="BK419" s="27"/>
      <c r="BL419" s="27"/>
      <c r="BM419" s="27"/>
      <c r="BN419" s="27"/>
      <c r="BO419" s="27"/>
      <c r="BP419" s="27"/>
      <c r="BQ419" s="27"/>
      <c r="BR419" s="27"/>
      <c r="BS419" s="27"/>
      <c r="BT419" s="27"/>
      <c r="BU419" s="27"/>
      <c r="BV419" s="27"/>
      <c r="BW419" s="27"/>
      <c r="BX419" s="27"/>
      <c r="BY419" s="27"/>
      <c r="BZ419" s="27"/>
      <c r="CA419" s="27"/>
      <c r="CB419" s="27"/>
      <c r="CC419" s="27"/>
      <c r="CD419" s="27"/>
      <c r="CE419" s="27"/>
      <c r="CF419" s="27"/>
      <c r="CG419" s="27"/>
      <c r="CH419" s="27"/>
      <c r="CI419" s="27"/>
      <c r="CJ419" s="27"/>
      <c r="CK419" s="27"/>
      <c r="CL419" s="27"/>
      <c r="CM419" s="27"/>
      <c r="CN419" s="27"/>
      <c r="CO419" s="27"/>
      <c r="CP419" s="27"/>
      <c r="CQ419" s="27"/>
      <c r="CR419" s="27"/>
      <c r="CS419" s="27"/>
      <c r="CT419" s="27"/>
    </row>
    <row r="420" spans="1:98" s="32" customFormat="1">
      <c r="A420" s="27"/>
      <c r="B420" s="33" t="s">
        <v>1149</v>
      </c>
      <c r="C420" s="30"/>
      <c r="D420" s="30"/>
      <c r="E420" s="30"/>
      <c r="F420" s="30"/>
      <c r="G420" s="30"/>
      <c r="H420" s="36"/>
      <c r="I420" s="30"/>
      <c r="J420" s="30"/>
      <c r="K420" s="30"/>
      <c r="L420" s="30"/>
      <c r="M420" s="30"/>
      <c r="N420" s="30"/>
      <c r="O420" s="27"/>
      <c r="P420" s="27"/>
      <c r="Q420" s="27"/>
      <c r="R420" s="27"/>
      <c r="S420" s="27"/>
      <c r="T420" s="27"/>
      <c r="U420" s="27"/>
      <c r="V420" s="27"/>
      <c r="W420" s="27"/>
      <c r="X420" s="27"/>
      <c r="Y420" s="27"/>
      <c r="Z420" s="27"/>
      <c r="AA420" s="27"/>
      <c r="AB420" s="27"/>
      <c r="AC420" s="27"/>
      <c r="AD420" s="27"/>
      <c r="AE420" s="27"/>
      <c r="AF420" s="27"/>
      <c r="AG420" s="27"/>
      <c r="AH420" s="27"/>
      <c r="AI420" s="27"/>
      <c r="AJ420" s="27"/>
      <c r="AK420" s="27"/>
      <c r="AL420" s="27"/>
      <c r="AM420" s="27"/>
      <c r="AN420" s="27"/>
      <c r="AO420" s="27"/>
      <c r="AP420" s="27"/>
      <c r="AQ420" s="27"/>
      <c r="AR420" s="27"/>
      <c r="AS420" s="27"/>
      <c r="AT420" s="27"/>
      <c r="AU420" s="27"/>
      <c r="AV420" s="27"/>
      <c r="AW420" s="27"/>
      <c r="AX420" s="27"/>
      <c r="AY420" s="27"/>
      <c r="AZ420" s="27"/>
      <c r="BA420" s="27"/>
      <c r="BB420" s="27"/>
      <c r="BC420" s="27"/>
      <c r="BD420" s="27"/>
      <c r="BE420" s="27"/>
      <c r="BF420" s="27"/>
      <c r="BG420" s="27"/>
      <c r="BH420" s="27"/>
      <c r="BI420" s="27"/>
      <c r="BJ420" s="27"/>
      <c r="BK420" s="27"/>
      <c r="BL420" s="27"/>
      <c r="BM420" s="27"/>
      <c r="BN420" s="27"/>
      <c r="BO420" s="27"/>
      <c r="BP420" s="27"/>
      <c r="BQ420" s="27"/>
      <c r="BR420" s="27"/>
      <c r="BS420" s="27"/>
      <c r="BT420" s="27"/>
      <c r="BU420" s="27"/>
      <c r="BV420" s="27"/>
      <c r="BW420" s="27"/>
      <c r="BX420" s="27"/>
      <c r="BY420" s="27"/>
      <c r="BZ420" s="27"/>
      <c r="CA420" s="27"/>
      <c r="CB420" s="27"/>
      <c r="CC420" s="27"/>
      <c r="CD420" s="27"/>
      <c r="CE420" s="27"/>
      <c r="CF420" s="27"/>
      <c r="CG420" s="27"/>
      <c r="CH420" s="27"/>
      <c r="CI420" s="27"/>
      <c r="CJ420" s="27"/>
      <c r="CK420" s="27"/>
      <c r="CL420" s="27"/>
      <c r="CM420" s="27"/>
      <c r="CN420" s="27"/>
      <c r="CO420" s="27"/>
      <c r="CP420" s="27"/>
      <c r="CQ420" s="27"/>
      <c r="CR420" s="27"/>
      <c r="CS420" s="27"/>
      <c r="CT420" s="27"/>
    </row>
    <row r="421" spans="1:98" s="32" customFormat="1">
      <c r="A421" s="27"/>
      <c r="B421" s="33" t="s">
        <v>215</v>
      </c>
      <c r="C421" s="30"/>
      <c r="D421" s="30"/>
      <c r="E421" s="30"/>
      <c r="F421" s="30"/>
      <c r="G421" s="30"/>
      <c r="H421" s="36"/>
      <c r="I421" s="30"/>
      <c r="J421" s="30"/>
      <c r="K421" s="30"/>
      <c r="L421" s="30"/>
      <c r="M421" s="30"/>
      <c r="N421" s="30"/>
      <c r="O421" s="27"/>
      <c r="P421" s="27"/>
      <c r="Q421" s="27"/>
      <c r="R421" s="27"/>
      <c r="S421" s="27"/>
      <c r="T421" s="27"/>
      <c r="U421" s="27"/>
      <c r="V421" s="27"/>
      <c r="W421" s="27"/>
      <c r="X421" s="27"/>
      <c r="Y421" s="27"/>
      <c r="Z421" s="27"/>
      <c r="AA421" s="27"/>
      <c r="AB421" s="27"/>
      <c r="AC421" s="27"/>
      <c r="AD421" s="27"/>
      <c r="AE421" s="27"/>
      <c r="AF421" s="27"/>
      <c r="AG421" s="27"/>
      <c r="AH421" s="27"/>
      <c r="AI421" s="27"/>
      <c r="AJ421" s="27"/>
      <c r="AK421" s="27"/>
      <c r="AL421" s="27"/>
      <c r="AM421" s="27"/>
      <c r="AN421" s="27"/>
      <c r="AO421" s="27"/>
      <c r="AP421" s="27"/>
      <c r="AQ421" s="27"/>
      <c r="AR421" s="27"/>
      <c r="AS421" s="27"/>
      <c r="AT421" s="27"/>
      <c r="AU421" s="27"/>
      <c r="AV421" s="27"/>
      <c r="AW421" s="27"/>
      <c r="AX421" s="27"/>
      <c r="AY421" s="27"/>
      <c r="AZ421" s="27"/>
      <c r="BA421" s="27"/>
      <c r="BB421" s="27"/>
      <c r="BC421" s="27"/>
      <c r="BD421" s="27"/>
      <c r="BE421" s="27"/>
      <c r="BF421" s="27"/>
      <c r="BG421" s="27"/>
      <c r="BH421" s="27"/>
      <c r="BI421" s="27"/>
      <c r="BJ421" s="27"/>
      <c r="BK421" s="27"/>
      <c r="BL421" s="27"/>
      <c r="BM421" s="27"/>
      <c r="BN421" s="27"/>
      <c r="BO421" s="27"/>
      <c r="BP421" s="27"/>
      <c r="BQ421" s="27"/>
      <c r="BR421" s="27"/>
      <c r="BS421" s="27"/>
      <c r="BT421" s="27"/>
      <c r="BU421" s="27"/>
      <c r="BV421" s="27"/>
      <c r="BW421" s="27"/>
      <c r="BX421" s="27"/>
      <c r="BY421" s="27"/>
      <c r="BZ421" s="27"/>
      <c r="CA421" s="27"/>
      <c r="CB421" s="27"/>
      <c r="CC421" s="27"/>
      <c r="CD421" s="27"/>
      <c r="CE421" s="27"/>
      <c r="CF421" s="27"/>
      <c r="CG421" s="27"/>
      <c r="CH421" s="27"/>
      <c r="CI421" s="27"/>
      <c r="CJ421" s="27"/>
      <c r="CK421" s="27"/>
      <c r="CL421" s="27"/>
      <c r="CM421" s="27"/>
      <c r="CN421" s="27"/>
      <c r="CO421" s="27"/>
      <c r="CP421" s="27"/>
      <c r="CQ421" s="27"/>
      <c r="CR421" s="27"/>
      <c r="CS421" s="27"/>
      <c r="CT421" s="27"/>
    </row>
    <row r="422" spans="1:98" s="32" customFormat="1">
      <c r="A422" s="27"/>
      <c r="B422" s="33" t="s">
        <v>569</v>
      </c>
      <c r="C422" s="30"/>
      <c r="D422" s="30"/>
      <c r="E422" s="30"/>
      <c r="F422" s="30"/>
      <c r="G422" s="30"/>
      <c r="H422" s="36"/>
      <c r="I422" s="30"/>
      <c r="J422" s="30"/>
      <c r="K422" s="30"/>
      <c r="L422" s="30"/>
      <c r="M422" s="30"/>
      <c r="N422" s="30"/>
      <c r="O422" s="27"/>
      <c r="P422" s="27"/>
      <c r="Q422" s="27"/>
      <c r="R422" s="27"/>
      <c r="S422" s="27"/>
      <c r="T422" s="27"/>
      <c r="U422" s="27"/>
      <c r="V422" s="27"/>
      <c r="W422" s="27"/>
      <c r="X422" s="27"/>
      <c r="Y422" s="27"/>
      <c r="Z422" s="27"/>
      <c r="AA422" s="27"/>
      <c r="AB422" s="27"/>
      <c r="AC422" s="27"/>
      <c r="AD422" s="27"/>
      <c r="AE422" s="27"/>
      <c r="AF422" s="27"/>
      <c r="AG422" s="27"/>
      <c r="AH422" s="27"/>
      <c r="AI422" s="27"/>
      <c r="AJ422" s="27"/>
      <c r="AK422" s="27"/>
      <c r="AL422" s="27"/>
      <c r="AM422" s="27"/>
      <c r="AN422" s="27"/>
      <c r="AO422" s="27"/>
      <c r="AP422" s="27"/>
      <c r="AQ422" s="27"/>
      <c r="AR422" s="27"/>
      <c r="AS422" s="27"/>
      <c r="AT422" s="27"/>
      <c r="AU422" s="27"/>
      <c r="AV422" s="27"/>
      <c r="AW422" s="27"/>
      <c r="AX422" s="27"/>
      <c r="AY422" s="27"/>
      <c r="AZ422" s="27"/>
      <c r="BA422" s="27"/>
      <c r="BB422" s="27"/>
      <c r="BC422" s="27"/>
      <c r="BD422" s="27"/>
      <c r="BE422" s="27"/>
      <c r="BF422" s="27"/>
      <c r="BG422" s="27"/>
      <c r="BH422" s="27"/>
      <c r="BI422" s="27"/>
      <c r="BJ422" s="27"/>
      <c r="BK422" s="27"/>
      <c r="BL422" s="27"/>
      <c r="BM422" s="27"/>
      <c r="BN422" s="27"/>
      <c r="BO422" s="27"/>
      <c r="BP422" s="27"/>
      <c r="BQ422" s="27"/>
      <c r="BR422" s="27"/>
      <c r="BS422" s="27"/>
      <c r="BT422" s="27"/>
      <c r="BU422" s="27"/>
      <c r="BV422" s="27"/>
      <c r="BW422" s="27"/>
      <c r="BX422" s="27"/>
      <c r="BY422" s="27"/>
      <c r="BZ422" s="27"/>
      <c r="CA422" s="27"/>
      <c r="CB422" s="27"/>
      <c r="CC422" s="27"/>
      <c r="CD422" s="27"/>
      <c r="CE422" s="27"/>
      <c r="CF422" s="27"/>
      <c r="CG422" s="27"/>
      <c r="CH422" s="27"/>
      <c r="CI422" s="27"/>
      <c r="CJ422" s="27"/>
      <c r="CK422" s="27"/>
      <c r="CL422" s="27"/>
      <c r="CM422" s="27"/>
      <c r="CN422" s="27"/>
      <c r="CO422" s="27"/>
      <c r="CP422" s="27"/>
      <c r="CQ422" s="27"/>
      <c r="CR422" s="27"/>
      <c r="CS422" s="27"/>
      <c r="CT422" s="27"/>
    </row>
    <row r="423" spans="1:98" s="32" customFormat="1">
      <c r="A423" s="27"/>
      <c r="B423" s="33" t="s">
        <v>147</v>
      </c>
      <c r="C423" s="30"/>
      <c r="D423" s="30"/>
      <c r="E423" s="30"/>
      <c r="F423" s="30"/>
      <c r="G423" s="30"/>
      <c r="H423" s="36"/>
      <c r="I423" s="30"/>
      <c r="J423" s="30"/>
      <c r="K423" s="30"/>
      <c r="L423" s="30"/>
      <c r="M423" s="30"/>
      <c r="N423" s="30"/>
      <c r="O423" s="27"/>
      <c r="P423" s="27"/>
      <c r="Q423" s="27"/>
      <c r="R423" s="27"/>
      <c r="S423" s="27"/>
      <c r="T423" s="27"/>
      <c r="U423" s="27"/>
      <c r="V423" s="27"/>
      <c r="W423" s="27"/>
      <c r="X423" s="27"/>
      <c r="Y423" s="27"/>
      <c r="Z423" s="27"/>
      <c r="AA423" s="27"/>
      <c r="AB423" s="27"/>
      <c r="AC423" s="27"/>
      <c r="AD423" s="27"/>
      <c r="AE423" s="27"/>
      <c r="AF423" s="27"/>
      <c r="AG423" s="27"/>
      <c r="AH423" s="27"/>
      <c r="AI423" s="27"/>
      <c r="AJ423" s="27"/>
      <c r="AK423" s="27"/>
      <c r="AL423" s="27"/>
      <c r="AM423" s="27"/>
      <c r="AN423" s="27"/>
      <c r="AO423" s="27"/>
      <c r="AP423" s="27"/>
      <c r="AQ423" s="27"/>
      <c r="AR423" s="27"/>
      <c r="AS423" s="27"/>
      <c r="AT423" s="27"/>
      <c r="AU423" s="27"/>
      <c r="AV423" s="27"/>
      <c r="AW423" s="27"/>
      <c r="AX423" s="27"/>
      <c r="AY423" s="27"/>
      <c r="AZ423" s="27"/>
      <c r="BA423" s="27"/>
      <c r="BB423" s="27"/>
      <c r="BC423" s="27"/>
      <c r="BD423" s="27"/>
      <c r="BE423" s="27"/>
      <c r="BF423" s="27"/>
      <c r="BG423" s="27"/>
      <c r="BH423" s="27"/>
      <c r="BI423" s="27"/>
      <c r="BJ423" s="27"/>
      <c r="BK423" s="27"/>
      <c r="BL423" s="27"/>
      <c r="BM423" s="27"/>
      <c r="BN423" s="27"/>
      <c r="BO423" s="27"/>
      <c r="BP423" s="27"/>
      <c r="BQ423" s="27"/>
      <c r="BR423" s="27"/>
      <c r="BS423" s="27"/>
      <c r="BT423" s="27"/>
      <c r="BU423" s="27"/>
      <c r="BV423" s="27"/>
      <c r="BW423" s="27"/>
      <c r="BX423" s="27"/>
      <c r="BY423" s="27"/>
      <c r="BZ423" s="27"/>
      <c r="CA423" s="27"/>
      <c r="CB423" s="27"/>
      <c r="CC423" s="27"/>
      <c r="CD423" s="27"/>
      <c r="CE423" s="27"/>
      <c r="CF423" s="27"/>
      <c r="CG423" s="27"/>
      <c r="CH423" s="27"/>
      <c r="CI423" s="27"/>
      <c r="CJ423" s="27"/>
      <c r="CK423" s="27"/>
      <c r="CL423" s="27"/>
      <c r="CM423" s="27"/>
      <c r="CN423" s="27"/>
      <c r="CO423" s="27"/>
      <c r="CP423" s="27"/>
      <c r="CQ423" s="27"/>
      <c r="CR423" s="27"/>
      <c r="CS423" s="27"/>
      <c r="CT423" s="27"/>
    </row>
    <row r="424" spans="1:98" s="32" customFormat="1" ht="14" thickBot="1">
      <c r="A424" s="27"/>
      <c r="B424" s="39" t="s">
        <v>572</v>
      </c>
      <c r="C424" s="40"/>
      <c r="D424" s="40"/>
      <c r="E424" s="40"/>
      <c r="F424" s="40"/>
      <c r="G424" s="40"/>
      <c r="H424" s="41"/>
      <c r="I424" s="40"/>
      <c r="J424" s="40"/>
      <c r="K424" s="40"/>
      <c r="L424" s="40"/>
      <c r="M424" s="40"/>
      <c r="N424" s="40"/>
      <c r="O424" s="42"/>
      <c r="P424" s="42"/>
      <c r="Q424" s="42"/>
      <c r="R424" s="42"/>
      <c r="S424" s="27"/>
      <c r="T424" s="27"/>
      <c r="U424" s="27"/>
      <c r="V424" s="27"/>
      <c r="W424" s="27"/>
      <c r="X424" s="27"/>
      <c r="Y424" s="27"/>
      <c r="Z424" s="27"/>
      <c r="AA424" s="27"/>
      <c r="AB424" s="27"/>
      <c r="AC424" s="27"/>
      <c r="AD424" s="27"/>
      <c r="AE424" s="27"/>
      <c r="AF424" s="27"/>
      <c r="AG424" s="27"/>
      <c r="AH424" s="27"/>
      <c r="AI424" s="27"/>
      <c r="AJ424" s="27"/>
      <c r="AK424" s="27"/>
      <c r="AL424" s="27"/>
      <c r="AM424" s="27"/>
      <c r="AN424" s="27"/>
      <c r="AO424" s="27"/>
      <c r="AP424" s="27"/>
      <c r="AQ424" s="27"/>
      <c r="AR424" s="27"/>
      <c r="AS424" s="27"/>
      <c r="AT424" s="27"/>
      <c r="AU424" s="27"/>
      <c r="AV424" s="27"/>
      <c r="AW424" s="27"/>
      <c r="AX424" s="27"/>
      <c r="AY424" s="27"/>
      <c r="AZ424" s="27"/>
      <c r="BA424" s="27"/>
      <c r="BB424" s="27"/>
      <c r="BC424" s="27"/>
      <c r="BD424" s="27"/>
      <c r="BE424" s="27"/>
      <c r="BF424" s="27"/>
      <c r="BG424" s="27"/>
      <c r="BH424" s="27"/>
      <c r="BI424" s="27"/>
      <c r="BJ424" s="27"/>
      <c r="BK424" s="27"/>
      <c r="BL424" s="27"/>
      <c r="BM424" s="27"/>
      <c r="BN424" s="27"/>
      <c r="BO424" s="27"/>
      <c r="BP424" s="27"/>
      <c r="BQ424" s="27"/>
      <c r="BR424" s="27"/>
      <c r="BS424" s="27"/>
      <c r="BT424" s="27"/>
      <c r="BU424" s="27"/>
      <c r="BV424" s="27"/>
      <c r="BW424" s="27"/>
      <c r="BX424" s="27"/>
      <c r="BY424" s="27"/>
      <c r="BZ424" s="27"/>
      <c r="CA424" s="27"/>
      <c r="CB424" s="27"/>
      <c r="CC424" s="27"/>
      <c r="CD424" s="27"/>
      <c r="CE424" s="27"/>
      <c r="CF424" s="27"/>
      <c r="CG424" s="27"/>
      <c r="CH424" s="27"/>
      <c r="CI424" s="27"/>
      <c r="CJ424" s="27"/>
      <c r="CK424" s="27"/>
      <c r="CL424" s="27"/>
      <c r="CM424" s="27"/>
      <c r="CN424" s="27"/>
      <c r="CO424" s="27"/>
      <c r="CP424" s="27"/>
      <c r="CQ424" s="27"/>
      <c r="CR424" s="27"/>
      <c r="CS424" s="27"/>
      <c r="CT424" s="27"/>
    </row>
    <row r="425" spans="1:98" s="18" customFormat="1" ht="14" thickTop="1">
      <c r="B425" s="43"/>
      <c r="C425" s="43"/>
      <c r="D425" s="43"/>
      <c r="E425" s="43"/>
      <c r="F425" s="43"/>
      <c r="G425" s="43"/>
      <c r="H425" s="43"/>
      <c r="I425" s="43"/>
      <c r="J425" s="43"/>
      <c r="K425" s="43"/>
      <c r="L425" s="43"/>
      <c r="M425" s="43"/>
      <c r="N425" s="43"/>
      <c r="O425" s="43"/>
      <c r="P425" s="43"/>
      <c r="Q425" s="43"/>
      <c r="R425" s="43"/>
    </row>
    <row r="426" spans="1:98" s="18" customFormat="1">
      <c r="B426" s="43"/>
      <c r="C426" s="43"/>
      <c r="D426" s="43"/>
      <c r="E426" s="43"/>
      <c r="F426" s="43"/>
      <c r="G426" s="43"/>
      <c r="H426" s="43"/>
      <c r="I426" s="43"/>
      <c r="J426" s="43"/>
      <c r="K426" s="43"/>
      <c r="L426" s="43"/>
      <c r="M426" s="43"/>
      <c r="N426" s="43"/>
      <c r="O426" s="43"/>
      <c r="P426" s="43"/>
      <c r="Q426" s="43"/>
      <c r="R426" s="43"/>
    </row>
    <row r="427" spans="1:98" s="18" customFormat="1">
      <c r="B427" s="43"/>
      <c r="C427" s="43"/>
      <c r="D427" s="43"/>
      <c r="E427" s="43"/>
      <c r="F427" s="43"/>
      <c r="G427" s="43"/>
      <c r="H427" s="43"/>
      <c r="I427" s="43"/>
      <c r="J427" s="43"/>
      <c r="K427" s="43"/>
      <c r="L427" s="43"/>
      <c r="M427" s="43"/>
      <c r="N427" s="43"/>
      <c r="O427" s="43"/>
      <c r="P427" s="43"/>
      <c r="Q427" s="43"/>
      <c r="R427" s="43"/>
    </row>
    <row r="428" spans="1:98" s="18" customFormat="1">
      <c r="B428" s="43"/>
      <c r="C428" s="43"/>
      <c r="D428" s="43"/>
      <c r="E428" s="43"/>
      <c r="F428" s="43"/>
      <c r="G428" s="43"/>
      <c r="H428" s="43"/>
      <c r="I428" s="43"/>
      <c r="J428" s="43"/>
      <c r="K428" s="43"/>
      <c r="L428" s="43"/>
      <c r="M428" s="43"/>
      <c r="N428" s="43"/>
      <c r="O428" s="43"/>
      <c r="P428" s="43"/>
      <c r="Q428" s="43"/>
      <c r="R428" s="43"/>
    </row>
    <row r="429" spans="1:98" s="18" customFormat="1">
      <c r="B429" s="43"/>
      <c r="C429" s="43"/>
      <c r="D429" s="43"/>
      <c r="E429" s="43"/>
      <c r="F429" s="43"/>
      <c r="G429" s="43"/>
      <c r="H429" s="43"/>
      <c r="I429" s="43"/>
      <c r="J429" s="43"/>
      <c r="K429" s="43"/>
      <c r="L429" s="43"/>
      <c r="M429" s="43"/>
      <c r="N429" s="43"/>
      <c r="O429" s="43"/>
      <c r="P429" s="43"/>
      <c r="Q429" s="43"/>
      <c r="R429" s="43"/>
    </row>
    <row r="430" spans="1:98" s="18" customFormat="1">
      <c r="B430" s="43"/>
      <c r="C430" s="43"/>
      <c r="D430" s="43"/>
      <c r="E430" s="43"/>
      <c r="F430" s="43"/>
      <c r="G430" s="43"/>
      <c r="H430" s="43"/>
      <c r="I430" s="43"/>
      <c r="J430" s="43"/>
      <c r="K430" s="43"/>
      <c r="L430" s="43"/>
      <c r="M430" s="43"/>
      <c r="N430" s="43"/>
      <c r="O430" s="43"/>
      <c r="P430" s="43"/>
      <c r="Q430" s="43"/>
      <c r="R430" s="43"/>
    </row>
    <row r="431" spans="1:98" s="18" customFormat="1">
      <c r="B431" s="43"/>
      <c r="C431" s="43"/>
      <c r="D431" s="43"/>
      <c r="E431" s="43"/>
      <c r="F431" s="43"/>
      <c r="G431" s="43"/>
      <c r="H431" s="43"/>
      <c r="I431" s="43"/>
      <c r="J431" s="43"/>
      <c r="K431" s="43"/>
      <c r="L431" s="43"/>
      <c r="M431" s="43"/>
      <c r="N431" s="43"/>
      <c r="O431" s="43"/>
      <c r="P431" s="43"/>
      <c r="Q431" s="43"/>
      <c r="R431" s="43"/>
    </row>
    <row r="432" spans="1:98" s="18" customFormat="1">
      <c r="B432" s="43"/>
      <c r="C432" s="43"/>
      <c r="D432" s="43"/>
      <c r="E432" s="43"/>
      <c r="F432" s="43"/>
      <c r="G432" s="43"/>
      <c r="H432" s="43"/>
      <c r="I432" s="43"/>
      <c r="J432" s="43"/>
      <c r="K432" s="43"/>
      <c r="L432" s="43"/>
      <c r="M432" s="43"/>
      <c r="N432" s="43"/>
      <c r="O432" s="43"/>
      <c r="P432" s="43"/>
      <c r="Q432" s="43"/>
      <c r="R432" s="43"/>
    </row>
    <row r="433" spans="2:18" s="18" customFormat="1">
      <c r="B433" s="43"/>
      <c r="C433" s="43"/>
      <c r="D433" s="43"/>
      <c r="E433" s="43"/>
      <c r="F433" s="43"/>
      <c r="G433" s="43"/>
      <c r="H433" s="43"/>
      <c r="I433" s="43"/>
      <c r="J433" s="43"/>
      <c r="K433" s="43"/>
      <c r="L433" s="43"/>
      <c r="M433" s="43"/>
      <c r="N433" s="43"/>
      <c r="O433" s="43"/>
      <c r="P433" s="43"/>
      <c r="Q433" s="43"/>
      <c r="R433" s="43"/>
    </row>
    <row r="434" spans="2:18" s="18" customFormat="1">
      <c r="B434" s="43"/>
      <c r="C434" s="43"/>
      <c r="D434" s="43"/>
      <c r="E434" s="43"/>
      <c r="F434" s="43"/>
      <c r="G434" s="43"/>
      <c r="H434" s="43"/>
      <c r="I434" s="43"/>
      <c r="J434" s="43"/>
      <c r="K434" s="43"/>
      <c r="L434" s="43"/>
      <c r="M434" s="43"/>
      <c r="N434" s="43"/>
      <c r="O434" s="43"/>
      <c r="P434" s="43"/>
      <c r="Q434" s="43"/>
      <c r="R434" s="43"/>
    </row>
    <row r="435" spans="2:18" s="18" customFormat="1">
      <c r="B435" s="43"/>
      <c r="C435" s="43"/>
      <c r="D435" s="43"/>
      <c r="E435" s="43"/>
      <c r="F435" s="43"/>
      <c r="G435" s="43"/>
      <c r="H435" s="43"/>
      <c r="I435" s="43"/>
      <c r="J435" s="43"/>
      <c r="K435" s="43"/>
      <c r="L435" s="43"/>
      <c r="M435" s="43"/>
      <c r="N435" s="43"/>
      <c r="O435" s="43"/>
      <c r="P435" s="43"/>
      <c r="Q435" s="43"/>
      <c r="R435" s="43"/>
    </row>
    <row r="436" spans="2:18" s="18" customFormat="1">
      <c r="B436" s="43"/>
      <c r="C436" s="43"/>
      <c r="D436" s="43"/>
      <c r="E436" s="43"/>
      <c r="F436" s="43"/>
      <c r="G436" s="43"/>
      <c r="H436" s="43"/>
      <c r="I436" s="43"/>
      <c r="J436" s="43"/>
      <c r="K436" s="43"/>
      <c r="L436" s="43"/>
      <c r="M436" s="43"/>
      <c r="N436" s="43"/>
      <c r="O436" s="43"/>
      <c r="P436" s="43"/>
      <c r="Q436" s="43"/>
      <c r="R436" s="43"/>
    </row>
    <row r="437" spans="2:18" s="18" customFormat="1">
      <c r="B437" s="43"/>
      <c r="C437" s="43"/>
      <c r="D437" s="43"/>
      <c r="E437" s="43"/>
      <c r="F437" s="43"/>
      <c r="G437" s="43"/>
      <c r="H437" s="43"/>
      <c r="I437" s="43"/>
      <c r="J437" s="43"/>
      <c r="K437" s="43"/>
      <c r="L437" s="43"/>
      <c r="M437" s="43"/>
      <c r="N437" s="43"/>
      <c r="O437" s="43"/>
      <c r="P437" s="43"/>
      <c r="Q437" s="43"/>
      <c r="R437" s="43"/>
    </row>
    <row r="438" spans="2:18" s="18" customFormat="1">
      <c r="B438" s="43"/>
      <c r="C438" s="43"/>
      <c r="D438" s="43"/>
      <c r="E438" s="43"/>
      <c r="F438" s="43"/>
      <c r="G438" s="43"/>
      <c r="H438" s="43"/>
      <c r="I438" s="43"/>
      <c r="J438" s="43"/>
      <c r="K438" s="43"/>
      <c r="L438" s="43"/>
      <c r="M438" s="43"/>
      <c r="N438" s="43"/>
      <c r="O438" s="43"/>
      <c r="P438" s="43"/>
      <c r="Q438" s="43"/>
      <c r="R438" s="43"/>
    </row>
    <row r="439" spans="2:18" s="18" customFormat="1">
      <c r="B439" s="43"/>
      <c r="C439" s="43"/>
      <c r="D439" s="43"/>
      <c r="E439" s="43"/>
      <c r="F439" s="43"/>
      <c r="G439" s="43"/>
      <c r="H439" s="43"/>
      <c r="I439" s="43"/>
      <c r="J439" s="43"/>
      <c r="K439" s="43"/>
      <c r="L439" s="43"/>
      <c r="M439" s="43"/>
      <c r="N439" s="43"/>
      <c r="O439" s="43"/>
      <c r="P439" s="43"/>
      <c r="Q439" s="43"/>
      <c r="R439" s="43"/>
    </row>
    <row r="440" spans="2:18" s="18" customFormat="1">
      <c r="B440" s="43"/>
      <c r="C440" s="43"/>
      <c r="D440" s="43"/>
      <c r="E440" s="43"/>
      <c r="F440" s="43"/>
      <c r="G440" s="43"/>
      <c r="H440" s="43"/>
      <c r="I440" s="43"/>
      <c r="J440" s="43"/>
      <c r="K440" s="43"/>
      <c r="L440" s="43"/>
      <c r="M440" s="43"/>
      <c r="N440" s="43"/>
      <c r="O440" s="43"/>
      <c r="P440" s="43"/>
      <c r="Q440" s="43"/>
      <c r="R440" s="43"/>
    </row>
    <row r="441" spans="2:18" s="18" customFormat="1">
      <c r="B441" s="43"/>
      <c r="C441" s="43"/>
      <c r="D441" s="43"/>
      <c r="E441" s="43"/>
      <c r="F441" s="43"/>
      <c r="G441" s="43"/>
      <c r="H441" s="43"/>
      <c r="I441" s="43"/>
      <c r="J441" s="43"/>
      <c r="K441" s="43"/>
      <c r="L441" s="43"/>
      <c r="M441" s="43"/>
      <c r="N441" s="43"/>
      <c r="O441" s="43"/>
      <c r="P441" s="43"/>
      <c r="Q441" s="43"/>
      <c r="R441" s="43"/>
    </row>
    <row r="442" spans="2:18" s="18" customFormat="1">
      <c r="B442" s="43"/>
      <c r="C442" s="43"/>
      <c r="D442" s="43"/>
      <c r="E442" s="43"/>
      <c r="F442" s="43"/>
      <c r="G442" s="43"/>
      <c r="H442" s="43"/>
      <c r="I442" s="43"/>
      <c r="J442" s="43"/>
      <c r="K442" s="43"/>
      <c r="L442" s="43"/>
      <c r="M442" s="43"/>
      <c r="N442" s="43"/>
      <c r="O442" s="43"/>
      <c r="P442" s="43"/>
      <c r="Q442" s="43"/>
      <c r="R442" s="43"/>
    </row>
    <row r="443" spans="2:18" s="18" customFormat="1">
      <c r="B443" s="43"/>
      <c r="C443" s="43"/>
      <c r="D443" s="43"/>
      <c r="E443" s="43"/>
      <c r="F443" s="43"/>
      <c r="G443" s="43"/>
      <c r="H443" s="43"/>
      <c r="I443" s="43"/>
      <c r="J443" s="43"/>
      <c r="K443" s="43"/>
      <c r="L443" s="43"/>
      <c r="M443" s="43"/>
      <c r="N443" s="43"/>
      <c r="O443" s="43"/>
      <c r="P443" s="43"/>
      <c r="Q443" s="43"/>
      <c r="R443" s="43"/>
    </row>
    <row r="444" spans="2:18" s="18" customFormat="1">
      <c r="B444" s="43"/>
      <c r="C444" s="43"/>
      <c r="D444" s="43"/>
      <c r="E444" s="43"/>
      <c r="F444" s="43"/>
      <c r="G444" s="43"/>
      <c r="H444" s="43"/>
      <c r="I444" s="43"/>
      <c r="J444" s="43"/>
      <c r="K444" s="43"/>
      <c r="L444" s="43"/>
      <c r="M444" s="43"/>
      <c r="N444" s="43"/>
      <c r="O444" s="43"/>
      <c r="P444" s="43"/>
      <c r="Q444" s="43"/>
      <c r="R444" s="43"/>
    </row>
    <row r="445" spans="2:18" s="18" customFormat="1">
      <c r="B445" s="43"/>
      <c r="C445" s="43"/>
      <c r="D445" s="43"/>
      <c r="E445" s="43"/>
      <c r="F445" s="43"/>
      <c r="G445" s="43"/>
      <c r="H445" s="43"/>
      <c r="I445" s="43"/>
      <c r="J445" s="43"/>
      <c r="K445" s="43"/>
      <c r="L445" s="43"/>
      <c r="M445" s="43"/>
      <c r="N445" s="43"/>
      <c r="O445" s="43"/>
      <c r="P445" s="43"/>
      <c r="Q445" s="43"/>
      <c r="R445" s="43"/>
    </row>
    <row r="446" spans="2:18" s="18" customFormat="1">
      <c r="B446" s="43"/>
      <c r="C446" s="43"/>
      <c r="D446" s="43"/>
      <c r="E446" s="43"/>
      <c r="F446" s="43"/>
      <c r="G446" s="43"/>
      <c r="H446" s="43"/>
      <c r="I446" s="43"/>
      <c r="J446" s="43"/>
      <c r="K446" s="43"/>
      <c r="L446" s="43"/>
      <c r="M446" s="43"/>
      <c r="N446" s="43"/>
      <c r="O446" s="43"/>
      <c r="P446" s="43"/>
      <c r="Q446" s="43"/>
      <c r="R446" s="43"/>
    </row>
    <row r="447" spans="2:18" s="18" customFormat="1">
      <c r="B447" s="43"/>
      <c r="C447" s="43"/>
      <c r="D447" s="43"/>
      <c r="E447" s="43"/>
      <c r="F447" s="43"/>
      <c r="G447" s="43"/>
      <c r="H447" s="43"/>
      <c r="I447" s="43"/>
      <c r="J447" s="43"/>
      <c r="K447" s="43"/>
      <c r="L447" s="43"/>
      <c r="M447" s="43"/>
      <c r="N447" s="43"/>
      <c r="O447" s="43"/>
      <c r="P447" s="43"/>
      <c r="Q447" s="43"/>
      <c r="R447" s="43"/>
    </row>
    <row r="448" spans="2:18" s="18" customFormat="1">
      <c r="B448" s="43"/>
      <c r="C448" s="43"/>
      <c r="D448" s="43"/>
      <c r="E448" s="43"/>
      <c r="F448" s="43"/>
      <c r="G448" s="43"/>
      <c r="H448" s="43"/>
      <c r="I448" s="43"/>
      <c r="J448" s="43"/>
      <c r="K448" s="43"/>
      <c r="L448" s="43"/>
      <c r="M448" s="43"/>
      <c r="N448" s="43"/>
      <c r="O448" s="43"/>
      <c r="P448" s="43"/>
      <c r="Q448" s="43"/>
      <c r="R448" s="43"/>
    </row>
    <row r="449" spans="2:18" s="18" customFormat="1">
      <c r="B449" s="43"/>
      <c r="C449" s="43"/>
      <c r="D449" s="43"/>
      <c r="E449" s="43"/>
      <c r="F449" s="43"/>
      <c r="G449" s="43"/>
      <c r="H449" s="43"/>
      <c r="I449" s="43"/>
      <c r="J449" s="43"/>
      <c r="K449" s="43"/>
      <c r="L449" s="43"/>
      <c r="M449" s="43"/>
      <c r="N449" s="43"/>
      <c r="O449" s="43"/>
      <c r="P449" s="43"/>
      <c r="Q449" s="43"/>
      <c r="R449" s="43"/>
    </row>
    <row r="450" spans="2:18" s="18" customFormat="1">
      <c r="B450" s="43"/>
      <c r="C450" s="43"/>
      <c r="D450" s="43"/>
      <c r="E450" s="43"/>
      <c r="F450" s="43"/>
      <c r="G450" s="43"/>
      <c r="H450" s="43"/>
      <c r="I450" s="43"/>
      <c r="J450" s="43"/>
      <c r="K450" s="43"/>
      <c r="L450" s="43"/>
      <c r="M450" s="43"/>
      <c r="N450" s="43"/>
      <c r="O450" s="43"/>
      <c r="P450" s="43"/>
      <c r="Q450" s="43"/>
      <c r="R450" s="43"/>
    </row>
    <row r="451" spans="2:18" s="18" customFormat="1">
      <c r="B451" s="43"/>
      <c r="C451" s="43"/>
      <c r="D451" s="43"/>
      <c r="E451" s="43"/>
      <c r="F451" s="43"/>
      <c r="G451" s="43"/>
      <c r="H451" s="43"/>
      <c r="I451" s="43"/>
      <c r="J451" s="43"/>
      <c r="K451" s="43"/>
      <c r="L451" s="43"/>
      <c r="M451" s="43"/>
      <c r="N451" s="43"/>
      <c r="O451" s="43"/>
      <c r="P451" s="43"/>
      <c r="Q451" s="43"/>
      <c r="R451" s="43"/>
    </row>
    <row r="452" spans="2:18" s="18" customFormat="1">
      <c r="B452" s="43"/>
      <c r="C452" s="43"/>
      <c r="D452" s="43"/>
      <c r="E452" s="43"/>
      <c r="F452" s="43"/>
      <c r="G452" s="43"/>
      <c r="H452" s="43"/>
      <c r="I452" s="43"/>
      <c r="J452" s="43"/>
      <c r="K452" s="43"/>
      <c r="L452" s="43"/>
      <c r="M452" s="43"/>
      <c r="N452" s="43"/>
      <c r="O452" s="43"/>
      <c r="P452" s="43"/>
      <c r="Q452" s="43"/>
      <c r="R452" s="43"/>
    </row>
    <row r="453" spans="2:18" s="18" customFormat="1">
      <c r="B453" s="43"/>
      <c r="C453" s="43"/>
      <c r="D453" s="43"/>
      <c r="E453" s="43"/>
      <c r="F453" s="43"/>
      <c r="G453" s="43"/>
      <c r="H453" s="43"/>
      <c r="I453" s="43"/>
      <c r="J453" s="43"/>
      <c r="K453" s="43"/>
      <c r="L453" s="43"/>
      <c r="M453" s="43"/>
      <c r="N453" s="43"/>
      <c r="O453" s="43"/>
      <c r="P453" s="43"/>
      <c r="Q453" s="43"/>
      <c r="R453" s="43"/>
    </row>
    <row r="454" spans="2:18" s="18" customFormat="1">
      <c r="B454" s="43"/>
      <c r="C454" s="43"/>
      <c r="D454" s="43"/>
      <c r="E454" s="43"/>
      <c r="F454" s="43"/>
      <c r="G454" s="43"/>
      <c r="H454" s="43"/>
      <c r="I454" s="43"/>
      <c r="J454" s="43"/>
      <c r="K454" s="43"/>
      <c r="L454" s="43"/>
      <c r="M454" s="43"/>
      <c r="N454" s="43"/>
      <c r="O454" s="43"/>
      <c r="P454" s="43"/>
      <c r="Q454" s="43"/>
      <c r="R454" s="43"/>
    </row>
    <row r="455" spans="2:18" s="18" customFormat="1">
      <c r="B455" s="43"/>
      <c r="C455" s="43"/>
      <c r="D455" s="43"/>
      <c r="E455" s="43"/>
      <c r="F455" s="43"/>
      <c r="G455" s="43"/>
      <c r="H455" s="43"/>
      <c r="I455" s="43"/>
      <c r="J455" s="43"/>
      <c r="K455" s="43"/>
      <c r="L455" s="43"/>
      <c r="M455" s="43"/>
      <c r="N455" s="43"/>
      <c r="O455" s="43"/>
      <c r="P455" s="43"/>
      <c r="Q455" s="43"/>
      <c r="R455" s="43"/>
    </row>
    <row r="456" spans="2:18" s="18" customFormat="1">
      <c r="B456" s="43"/>
      <c r="C456" s="43"/>
      <c r="D456" s="43"/>
      <c r="E456" s="43"/>
      <c r="F456" s="43"/>
      <c r="G456" s="43"/>
      <c r="H456" s="43"/>
      <c r="I456" s="43"/>
      <c r="J456" s="43"/>
      <c r="K456" s="43"/>
      <c r="L456" s="43"/>
      <c r="M456" s="43"/>
      <c r="N456" s="43"/>
      <c r="O456" s="43"/>
      <c r="P456" s="43"/>
      <c r="Q456" s="43"/>
      <c r="R456" s="43"/>
    </row>
    <row r="457" spans="2:18" s="18" customFormat="1">
      <c r="B457" s="43"/>
      <c r="C457" s="43"/>
      <c r="D457" s="43"/>
      <c r="E457" s="43"/>
      <c r="F457" s="43"/>
      <c r="G457" s="43"/>
      <c r="H457" s="43"/>
      <c r="I457" s="43"/>
      <c r="J457" s="43"/>
      <c r="K457" s="43"/>
      <c r="L457" s="43"/>
      <c r="M457" s="43"/>
      <c r="N457" s="43"/>
      <c r="O457" s="43"/>
      <c r="P457" s="43"/>
      <c r="Q457" s="43"/>
      <c r="R457" s="43"/>
    </row>
    <row r="458" spans="2:18" s="18" customFormat="1">
      <c r="B458" s="43"/>
      <c r="C458" s="43"/>
      <c r="D458" s="43"/>
      <c r="E458" s="43"/>
      <c r="F458" s="43"/>
      <c r="G458" s="43"/>
      <c r="H458" s="43"/>
      <c r="I458" s="43"/>
      <c r="J458" s="43"/>
      <c r="K458" s="43"/>
      <c r="L458" s="43"/>
      <c r="M458" s="43"/>
      <c r="N458" s="43"/>
      <c r="O458" s="43"/>
      <c r="P458" s="43"/>
      <c r="Q458" s="43"/>
      <c r="R458" s="43"/>
    </row>
    <row r="459" spans="2:18" s="18" customFormat="1">
      <c r="B459" s="43"/>
      <c r="C459" s="43"/>
      <c r="D459" s="43"/>
      <c r="E459" s="43"/>
      <c r="F459" s="43"/>
      <c r="G459" s="43"/>
      <c r="H459" s="43"/>
      <c r="I459" s="43"/>
      <c r="J459" s="43"/>
      <c r="K459" s="43"/>
      <c r="L459" s="43"/>
      <c r="M459" s="43"/>
      <c r="N459" s="43"/>
      <c r="O459" s="43"/>
      <c r="P459" s="43"/>
      <c r="Q459" s="43"/>
      <c r="R459" s="43"/>
    </row>
    <row r="460" spans="2:18" s="18" customFormat="1">
      <c r="B460" s="43"/>
      <c r="C460" s="43"/>
      <c r="D460" s="43"/>
      <c r="E460" s="43"/>
      <c r="F460" s="43"/>
      <c r="G460" s="43"/>
      <c r="H460" s="43"/>
      <c r="I460" s="43"/>
      <c r="J460" s="43"/>
      <c r="K460" s="43"/>
      <c r="L460" s="43"/>
      <c r="M460" s="43"/>
      <c r="N460" s="43"/>
      <c r="O460" s="43"/>
      <c r="P460" s="43"/>
      <c r="Q460" s="43"/>
      <c r="R460" s="43"/>
    </row>
    <row r="461" spans="2:18" s="18" customFormat="1">
      <c r="B461" s="43"/>
      <c r="C461" s="43"/>
      <c r="D461" s="43"/>
      <c r="E461" s="43"/>
      <c r="F461" s="43"/>
      <c r="G461" s="43"/>
      <c r="H461" s="43"/>
      <c r="I461" s="43"/>
      <c r="J461" s="43"/>
      <c r="K461" s="43"/>
      <c r="L461" s="43"/>
      <c r="M461" s="43"/>
      <c r="N461" s="43"/>
      <c r="O461" s="43"/>
      <c r="P461" s="43"/>
      <c r="Q461" s="43"/>
      <c r="R461" s="43"/>
    </row>
    <row r="462" spans="2:18" s="18" customFormat="1">
      <c r="B462" s="43"/>
      <c r="C462" s="43"/>
      <c r="D462" s="43"/>
      <c r="E462" s="43"/>
      <c r="F462" s="43"/>
      <c r="G462" s="43"/>
      <c r="H462" s="43"/>
      <c r="I462" s="43"/>
      <c r="J462" s="43"/>
      <c r="K462" s="43"/>
      <c r="L462" s="43"/>
      <c r="M462" s="43"/>
      <c r="N462" s="43"/>
      <c r="O462" s="43"/>
      <c r="P462" s="43"/>
      <c r="Q462" s="43"/>
      <c r="R462" s="43"/>
    </row>
    <row r="463" spans="2:18" s="18" customFormat="1">
      <c r="B463" s="43"/>
      <c r="C463" s="43"/>
      <c r="D463" s="43"/>
      <c r="E463" s="43"/>
      <c r="F463" s="43"/>
      <c r="G463" s="43"/>
      <c r="H463" s="43"/>
      <c r="I463" s="43"/>
      <c r="J463" s="43"/>
      <c r="K463" s="43"/>
      <c r="L463" s="43"/>
      <c r="M463" s="43"/>
      <c r="N463" s="43"/>
      <c r="O463" s="43"/>
      <c r="P463" s="43"/>
      <c r="Q463" s="43"/>
      <c r="R463" s="43"/>
    </row>
    <row r="464" spans="2:18" s="18" customFormat="1">
      <c r="B464" s="43"/>
      <c r="C464" s="43"/>
      <c r="D464" s="43"/>
      <c r="E464" s="43"/>
      <c r="F464" s="43"/>
      <c r="G464" s="43"/>
      <c r="H464" s="43"/>
      <c r="I464" s="43"/>
      <c r="J464" s="43"/>
      <c r="K464" s="43"/>
      <c r="L464" s="43"/>
      <c r="M464" s="43"/>
      <c r="N464" s="43"/>
      <c r="O464" s="43"/>
      <c r="P464" s="43"/>
      <c r="Q464" s="43"/>
      <c r="R464" s="43"/>
    </row>
    <row r="465" spans="2:18" s="18" customFormat="1">
      <c r="B465" s="43"/>
      <c r="C465" s="43"/>
      <c r="D465" s="43"/>
      <c r="E465" s="43"/>
      <c r="F465" s="43"/>
      <c r="G465" s="43"/>
      <c r="H465" s="43"/>
      <c r="I465" s="43"/>
      <c r="J465" s="43"/>
      <c r="K465" s="43"/>
      <c r="L465" s="43"/>
      <c r="M465" s="43"/>
      <c r="N465" s="43"/>
      <c r="O465" s="43"/>
      <c r="P465" s="43"/>
      <c r="Q465" s="43"/>
      <c r="R465" s="43"/>
    </row>
    <row r="466" spans="2:18" s="18" customFormat="1">
      <c r="B466" s="43"/>
      <c r="C466" s="43"/>
      <c r="D466" s="43"/>
      <c r="E466" s="43"/>
      <c r="F466" s="43"/>
      <c r="G466" s="43"/>
      <c r="H466" s="43"/>
      <c r="I466" s="43"/>
      <c r="J466" s="43"/>
      <c r="K466" s="43"/>
      <c r="L466" s="43"/>
      <c r="M466" s="43"/>
      <c r="N466" s="43"/>
      <c r="O466" s="43"/>
      <c r="P466" s="43"/>
      <c r="Q466" s="43"/>
      <c r="R466" s="43"/>
    </row>
    <row r="467" spans="2:18" s="18" customFormat="1">
      <c r="B467" s="43"/>
      <c r="C467" s="43"/>
      <c r="D467" s="43"/>
      <c r="E467" s="43"/>
      <c r="F467" s="43"/>
      <c r="G467" s="43"/>
      <c r="H467" s="43"/>
      <c r="I467" s="43"/>
      <c r="J467" s="43"/>
      <c r="K467" s="43"/>
      <c r="L467" s="43"/>
      <c r="M467" s="43"/>
      <c r="N467" s="43"/>
      <c r="O467" s="43"/>
      <c r="P467" s="43"/>
      <c r="Q467" s="43"/>
      <c r="R467" s="43"/>
    </row>
    <row r="468" spans="2:18" s="18" customFormat="1">
      <c r="B468" s="43"/>
      <c r="C468" s="43"/>
      <c r="D468" s="43"/>
      <c r="E468" s="43"/>
      <c r="F468" s="43"/>
      <c r="G468" s="43"/>
      <c r="H468" s="43"/>
      <c r="I468" s="43"/>
      <c r="J468" s="43"/>
      <c r="K468" s="43"/>
      <c r="L468" s="43"/>
      <c r="M468" s="43"/>
      <c r="N468" s="43"/>
      <c r="O468" s="43"/>
      <c r="P468" s="43"/>
      <c r="Q468" s="43"/>
      <c r="R468" s="43"/>
    </row>
    <row r="469" spans="2:18" s="18" customFormat="1">
      <c r="B469" s="43"/>
      <c r="C469" s="43"/>
      <c r="D469" s="43"/>
      <c r="E469" s="43"/>
      <c r="F469" s="43"/>
      <c r="G469" s="43"/>
      <c r="H469" s="43"/>
      <c r="I469" s="43"/>
      <c r="J469" s="43"/>
      <c r="K469" s="43"/>
      <c r="L469" s="43"/>
      <c r="M469" s="43"/>
      <c r="N469" s="43"/>
      <c r="O469" s="43"/>
      <c r="P469" s="43"/>
      <c r="Q469" s="43"/>
      <c r="R469" s="43"/>
    </row>
    <row r="470" spans="2:18" s="18" customFormat="1">
      <c r="B470" s="43"/>
      <c r="C470" s="43"/>
      <c r="D470" s="43"/>
      <c r="E470" s="43"/>
      <c r="F470" s="43"/>
      <c r="G470" s="43"/>
      <c r="H470" s="43"/>
      <c r="I470" s="43"/>
      <c r="J470" s="43"/>
      <c r="K470" s="43"/>
      <c r="L470" s="43"/>
      <c r="M470" s="43"/>
      <c r="N470" s="43"/>
      <c r="O470" s="43"/>
      <c r="P470" s="43"/>
      <c r="Q470" s="43"/>
      <c r="R470" s="43"/>
    </row>
    <row r="471" spans="2:18" s="18" customFormat="1">
      <c r="B471" s="43"/>
      <c r="C471" s="43"/>
      <c r="D471" s="43"/>
      <c r="E471" s="43"/>
      <c r="F471" s="43"/>
      <c r="G471" s="43"/>
      <c r="H471" s="43"/>
      <c r="I471" s="43"/>
      <c r="J471" s="43"/>
      <c r="K471" s="43"/>
      <c r="L471" s="43"/>
      <c r="M471" s="43"/>
      <c r="N471" s="43"/>
      <c r="O471" s="43"/>
      <c r="P471" s="43"/>
      <c r="Q471" s="43"/>
      <c r="R471" s="43"/>
    </row>
    <row r="472" spans="2:18" s="18" customFormat="1">
      <c r="B472" s="43"/>
      <c r="C472" s="43"/>
      <c r="D472" s="43"/>
      <c r="E472" s="43"/>
      <c r="F472" s="43"/>
      <c r="G472" s="43"/>
      <c r="H472" s="43"/>
      <c r="I472" s="43"/>
      <c r="J472" s="43"/>
      <c r="K472" s="43"/>
      <c r="L472" s="43"/>
      <c r="M472" s="43"/>
      <c r="N472" s="43"/>
      <c r="O472" s="43"/>
      <c r="P472" s="43"/>
      <c r="Q472" s="43"/>
      <c r="R472" s="43"/>
    </row>
    <row r="473" spans="2:18" s="18" customFormat="1">
      <c r="B473" s="43"/>
      <c r="C473" s="43"/>
      <c r="D473" s="43"/>
      <c r="E473" s="43"/>
      <c r="F473" s="43"/>
      <c r="G473" s="43"/>
      <c r="H473" s="43"/>
      <c r="I473" s="43"/>
      <c r="J473" s="43"/>
      <c r="K473" s="43"/>
      <c r="L473" s="43"/>
      <c r="M473" s="43"/>
      <c r="N473" s="43"/>
      <c r="O473" s="43"/>
      <c r="P473" s="43"/>
      <c r="Q473" s="43"/>
      <c r="R473" s="43"/>
    </row>
    <row r="474" spans="2:18" s="18" customFormat="1">
      <c r="B474" s="43"/>
      <c r="C474" s="43"/>
      <c r="D474" s="43"/>
      <c r="E474" s="43"/>
      <c r="F474" s="43"/>
      <c r="G474" s="43"/>
      <c r="H474" s="43"/>
      <c r="I474" s="43"/>
      <c r="J474" s="43"/>
      <c r="K474" s="43"/>
      <c r="L474" s="43"/>
      <c r="M474" s="43"/>
      <c r="N474" s="43"/>
      <c r="O474" s="43"/>
      <c r="P474" s="43"/>
      <c r="Q474" s="43"/>
      <c r="R474" s="43"/>
    </row>
    <row r="475" spans="2:18" s="18" customFormat="1">
      <c r="B475" s="43"/>
      <c r="C475" s="43"/>
      <c r="D475" s="43"/>
      <c r="E475" s="43"/>
      <c r="F475" s="43"/>
      <c r="G475" s="43"/>
      <c r="H475" s="43"/>
      <c r="I475" s="43"/>
      <c r="J475" s="43"/>
      <c r="K475" s="43"/>
      <c r="L475" s="43"/>
      <c r="M475" s="43"/>
      <c r="N475" s="43"/>
      <c r="O475" s="43"/>
      <c r="P475" s="43"/>
      <c r="Q475" s="43"/>
      <c r="R475" s="43"/>
    </row>
    <row r="476" spans="2:18" s="18" customFormat="1">
      <c r="B476" s="43"/>
      <c r="C476" s="43"/>
      <c r="D476" s="43"/>
      <c r="E476" s="43"/>
      <c r="F476" s="43"/>
      <c r="G476" s="43"/>
      <c r="H476" s="43"/>
      <c r="I476" s="43"/>
      <c r="J476" s="43"/>
      <c r="K476" s="43"/>
      <c r="L476" s="43"/>
      <c r="M476" s="43"/>
      <c r="N476" s="43"/>
      <c r="O476" s="43"/>
      <c r="P476" s="43"/>
      <c r="Q476" s="43"/>
      <c r="R476" s="43"/>
    </row>
    <row r="477" spans="2:18" s="18" customFormat="1">
      <c r="B477" s="43"/>
      <c r="C477" s="43"/>
      <c r="D477" s="43"/>
      <c r="E477" s="43"/>
      <c r="F477" s="43"/>
      <c r="G477" s="43"/>
      <c r="H477" s="43"/>
      <c r="I477" s="43"/>
      <c r="J477" s="43"/>
      <c r="K477" s="43"/>
      <c r="L477" s="43"/>
      <c r="M477" s="43"/>
      <c r="N477" s="43"/>
      <c r="O477" s="43"/>
      <c r="P477" s="43"/>
      <c r="Q477" s="43"/>
      <c r="R477" s="43"/>
    </row>
    <row r="478" spans="2:18" s="18" customFormat="1">
      <c r="B478" s="43"/>
      <c r="C478" s="43"/>
      <c r="D478" s="43"/>
      <c r="E478" s="43"/>
      <c r="F478" s="43"/>
      <c r="G478" s="43"/>
      <c r="H478" s="43"/>
      <c r="I478" s="43"/>
      <c r="J478" s="43"/>
      <c r="K478" s="43"/>
      <c r="L478" s="43"/>
      <c r="M478" s="43"/>
      <c r="N478" s="43"/>
      <c r="O478" s="43"/>
      <c r="P478" s="43"/>
      <c r="Q478" s="43"/>
      <c r="R478" s="43"/>
    </row>
    <row r="479" spans="2:18" s="18" customFormat="1">
      <c r="B479" s="43"/>
      <c r="C479" s="43"/>
      <c r="D479" s="43"/>
      <c r="E479" s="43"/>
      <c r="F479" s="43"/>
      <c r="G479" s="43"/>
      <c r="H479" s="43"/>
      <c r="I479" s="43"/>
      <c r="J479" s="43"/>
      <c r="K479" s="43"/>
      <c r="L479" s="43"/>
      <c r="M479" s="43"/>
      <c r="N479" s="43"/>
      <c r="O479" s="43"/>
      <c r="P479" s="43"/>
      <c r="Q479" s="43"/>
      <c r="R479" s="43"/>
    </row>
    <row r="480" spans="2:18" s="18" customFormat="1">
      <c r="B480" s="43"/>
      <c r="C480" s="43"/>
      <c r="D480" s="43"/>
      <c r="E480" s="43"/>
      <c r="F480" s="43"/>
      <c r="G480" s="43"/>
      <c r="H480" s="43"/>
      <c r="I480" s="43"/>
      <c r="J480" s="43"/>
      <c r="K480" s="43"/>
      <c r="L480" s="43"/>
      <c r="M480" s="43"/>
      <c r="N480" s="43"/>
      <c r="O480" s="43"/>
      <c r="P480" s="43"/>
      <c r="Q480" s="43"/>
      <c r="R480" s="43"/>
    </row>
    <row r="481" spans="2:18" s="18" customFormat="1">
      <c r="B481" s="43"/>
      <c r="C481" s="43"/>
      <c r="D481" s="43"/>
      <c r="E481" s="43"/>
      <c r="F481" s="43"/>
      <c r="G481" s="43"/>
      <c r="H481" s="43"/>
      <c r="I481" s="43"/>
      <c r="J481" s="43"/>
      <c r="K481" s="43"/>
      <c r="L481" s="43"/>
      <c r="M481" s="43"/>
      <c r="N481" s="43"/>
      <c r="O481" s="43"/>
      <c r="P481" s="43"/>
      <c r="Q481" s="43"/>
      <c r="R481" s="43"/>
    </row>
    <row r="482" spans="2:18" s="18" customFormat="1">
      <c r="B482" s="43"/>
      <c r="C482" s="43"/>
      <c r="D482" s="43"/>
      <c r="E482" s="43"/>
      <c r="F482" s="43"/>
      <c r="G482" s="43"/>
      <c r="H482" s="43"/>
      <c r="I482" s="43"/>
      <c r="J482" s="43"/>
      <c r="K482" s="43"/>
      <c r="L482" s="43"/>
      <c r="M482" s="43"/>
      <c r="N482" s="43"/>
      <c r="O482" s="43"/>
      <c r="P482" s="43"/>
      <c r="Q482" s="43"/>
      <c r="R482" s="43"/>
    </row>
    <row r="483" spans="2:18" s="18" customFormat="1">
      <c r="B483" s="43"/>
      <c r="C483" s="43"/>
      <c r="D483" s="43"/>
      <c r="E483" s="43"/>
      <c r="F483" s="43"/>
      <c r="G483" s="43"/>
      <c r="H483" s="43"/>
      <c r="I483" s="43"/>
      <c r="J483" s="43"/>
      <c r="K483" s="43"/>
      <c r="L483" s="43"/>
      <c r="M483" s="43"/>
      <c r="N483" s="43"/>
      <c r="O483" s="43"/>
      <c r="P483" s="43"/>
      <c r="Q483" s="43"/>
      <c r="R483" s="43"/>
    </row>
    <row r="484" spans="2:18" s="18" customFormat="1">
      <c r="B484" s="43"/>
      <c r="C484" s="43"/>
      <c r="D484" s="43"/>
      <c r="E484" s="43"/>
      <c r="F484" s="43"/>
      <c r="G484" s="43"/>
      <c r="H484" s="43"/>
      <c r="I484" s="43"/>
      <c r="J484" s="43"/>
      <c r="K484" s="43"/>
      <c r="L484" s="43"/>
      <c r="M484" s="43"/>
      <c r="N484" s="43"/>
      <c r="O484" s="43"/>
      <c r="P484" s="43"/>
      <c r="Q484" s="43"/>
      <c r="R484" s="43"/>
    </row>
    <row r="485" spans="2:18" s="18" customFormat="1">
      <c r="B485" s="43"/>
      <c r="C485" s="43"/>
      <c r="D485" s="43"/>
      <c r="E485" s="43"/>
      <c r="F485" s="43"/>
      <c r="G485" s="43"/>
      <c r="H485" s="43"/>
      <c r="I485" s="43"/>
      <c r="J485" s="43"/>
      <c r="K485" s="43"/>
      <c r="L485" s="43"/>
      <c r="M485" s="43"/>
      <c r="N485" s="43"/>
      <c r="O485" s="43"/>
      <c r="P485" s="43"/>
      <c r="Q485" s="43"/>
      <c r="R485" s="43"/>
    </row>
    <row r="486" spans="2:18" s="18" customFormat="1">
      <c r="B486" s="43"/>
      <c r="C486" s="43"/>
      <c r="D486" s="43"/>
      <c r="E486" s="43"/>
      <c r="F486" s="43"/>
      <c r="G486" s="43"/>
      <c r="H486" s="43"/>
      <c r="I486" s="43"/>
      <c r="J486" s="43"/>
      <c r="K486" s="43"/>
      <c r="L486" s="43"/>
      <c r="M486" s="43"/>
      <c r="N486" s="43"/>
      <c r="O486" s="43"/>
      <c r="P486" s="43"/>
      <c r="Q486" s="43"/>
      <c r="R486" s="43"/>
    </row>
    <row r="487" spans="2:18" s="18" customFormat="1">
      <c r="B487" s="43"/>
      <c r="C487" s="43"/>
      <c r="D487" s="43"/>
      <c r="E487" s="43"/>
      <c r="F487" s="43"/>
      <c r="G487" s="43"/>
      <c r="H487" s="43"/>
      <c r="I487" s="43"/>
      <c r="J487" s="43"/>
      <c r="K487" s="43"/>
      <c r="L487" s="43"/>
      <c r="M487" s="43"/>
      <c r="N487" s="43"/>
      <c r="O487" s="43"/>
      <c r="P487" s="43"/>
      <c r="Q487" s="43"/>
      <c r="R487" s="43"/>
    </row>
    <row r="488" spans="2:18" s="18" customFormat="1">
      <c r="B488" s="43"/>
      <c r="C488" s="43"/>
      <c r="D488" s="43"/>
      <c r="E488" s="43"/>
      <c r="F488" s="43"/>
      <c r="G488" s="43"/>
      <c r="H488" s="43"/>
      <c r="I488" s="43"/>
      <c r="J488" s="43"/>
      <c r="K488" s="43"/>
      <c r="L488" s="43"/>
      <c r="M488" s="43"/>
      <c r="N488" s="43"/>
      <c r="O488" s="43"/>
      <c r="P488" s="43"/>
      <c r="Q488" s="43"/>
      <c r="R488" s="43"/>
    </row>
    <row r="489" spans="2:18" s="18" customFormat="1">
      <c r="B489" s="43"/>
      <c r="C489" s="43"/>
      <c r="D489" s="43"/>
      <c r="E489" s="43"/>
      <c r="F489" s="43"/>
      <c r="G489" s="43"/>
      <c r="H489" s="43"/>
      <c r="I489" s="43"/>
      <c r="J489" s="43"/>
      <c r="K489" s="43"/>
      <c r="L489" s="43"/>
      <c r="M489" s="43"/>
      <c r="N489" s="43"/>
      <c r="O489" s="43"/>
      <c r="P489" s="43"/>
      <c r="Q489" s="43"/>
      <c r="R489" s="43"/>
    </row>
    <row r="490" spans="2:18" s="18" customFormat="1">
      <c r="B490" s="43"/>
      <c r="C490" s="43"/>
      <c r="D490" s="43"/>
      <c r="E490" s="43"/>
      <c r="F490" s="43"/>
      <c r="G490" s="43"/>
      <c r="H490" s="43"/>
      <c r="I490" s="43"/>
      <c r="J490" s="43"/>
      <c r="K490" s="43"/>
      <c r="L490" s="43"/>
      <c r="M490" s="43"/>
      <c r="N490" s="43"/>
      <c r="O490" s="43"/>
      <c r="P490" s="43"/>
      <c r="Q490" s="43"/>
      <c r="R490" s="43"/>
    </row>
    <row r="491" spans="2:18" s="18" customFormat="1">
      <c r="B491" s="43"/>
      <c r="C491" s="43"/>
      <c r="D491" s="43"/>
      <c r="E491" s="43"/>
      <c r="F491" s="43"/>
      <c r="G491" s="43"/>
      <c r="H491" s="43"/>
      <c r="I491" s="43"/>
      <c r="J491" s="43"/>
      <c r="K491" s="43"/>
      <c r="L491" s="43"/>
      <c r="M491" s="43"/>
      <c r="N491" s="43"/>
      <c r="O491" s="43"/>
      <c r="P491" s="43"/>
      <c r="Q491" s="43"/>
      <c r="R491" s="43"/>
    </row>
    <row r="492" spans="2:18" s="18" customFormat="1">
      <c r="B492" s="43"/>
      <c r="C492" s="43"/>
      <c r="D492" s="43"/>
      <c r="E492" s="43"/>
      <c r="F492" s="43"/>
      <c r="G492" s="43"/>
      <c r="H492" s="43"/>
      <c r="I492" s="43"/>
      <c r="J492" s="43"/>
      <c r="K492" s="43"/>
      <c r="L492" s="43"/>
      <c r="M492" s="43"/>
      <c r="N492" s="43"/>
      <c r="O492" s="43"/>
      <c r="P492" s="43"/>
      <c r="Q492" s="43"/>
      <c r="R492" s="43"/>
    </row>
    <row r="493" spans="2:18" s="18" customFormat="1">
      <c r="B493" s="43"/>
      <c r="C493" s="43"/>
      <c r="D493" s="43"/>
      <c r="E493" s="43"/>
      <c r="F493" s="43"/>
      <c r="G493" s="43"/>
      <c r="H493" s="43"/>
      <c r="I493" s="43"/>
      <c r="J493" s="43"/>
      <c r="K493" s="43"/>
      <c r="L493" s="43"/>
      <c r="M493" s="43"/>
      <c r="N493" s="43"/>
      <c r="O493" s="43"/>
      <c r="P493" s="43"/>
      <c r="Q493" s="43"/>
      <c r="R493" s="43"/>
    </row>
    <row r="494" spans="2:18" s="18" customFormat="1">
      <c r="B494" s="43"/>
      <c r="C494" s="43"/>
      <c r="D494" s="43"/>
      <c r="E494" s="43"/>
      <c r="F494" s="43"/>
      <c r="G494" s="43"/>
      <c r="H494" s="43"/>
      <c r="I494" s="43"/>
      <c r="J494" s="43"/>
      <c r="K494" s="43"/>
      <c r="L494" s="43"/>
      <c r="M494" s="43"/>
      <c r="N494" s="43"/>
      <c r="O494" s="43"/>
      <c r="P494" s="43"/>
      <c r="Q494" s="43"/>
      <c r="R494" s="43"/>
    </row>
    <row r="495" spans="2:18" s="18" customFormat="1">
      <c r="B495" s="43"/>
      <c r="C495" s="43"/>
      <c r="D495" s="43"/>
      <c r="E495" s="43"/>
      <c r="F495" s="43"/>
      <c r="G495" s="43"/>
      <c r="H495" s="43"/>
      <c r="I495" s="43"/>
      <c r="J495" s="43"/>
      <c r="K495" s="43"/>
      <c r="L495" s="43"/>
      <c r="M495" s="43"/>
      <c r="N495" s="43"/>
      <c r="O495" s="43"/>
      <c r="P495" s="43"/>
      <c r="Q495" s="43"/>
      <c r="R495" s="43"/>
    </row>
    <row r="496" spans="2:18" s="18" customFormat="1">
      <c r="B496" s="43"/>
      <c r="C496" s="43"/>
      <c r="D496" s="43"/>
      <c r="E496" s="43"/>
      <c r="F496" s="43"/>
      <c r="G496" s="43"/>
      <c r="H496" s="43"/>
      <c r="I496" s="43"/>
      <c r="J496" s="43"/>
      <c r="K496" s="43"/>
      <c r="L496" s="43"/>
      <c r="M496" s="43"/>
      <c r="N496" s="43"/>
      <c r="O496" s="43"/>
      <c r="P496" s="43"/>
      <c r="Q496" s="43"/>
      <c r="R496" s="43"/>
    </row>
    <row r="497" spans="2:18" s="18" customFormat="1">
      <c r="B497" s="43"/>
      <c r="C497" s="43"/>
      <c r="D497" s="43"/>
      <c r="E497" s="43"/>
      <c r="F497" s="43"/>
      <c r="G497" s="43"/>
      <c r="H497" s="43"/>
      <c r="I497" s="43"/>
      <c r="J497" s="43"/>
      <c r="K497" s="43"/>
      <c r="L497" s="43"/>
      <c r="M497" s="43"/>
      <c r="N497" s="43"/>
      <c r="O497" s="43"/>
      <c r="P497" s="43"/>
      <c r="Q497" s="43"/>
      <c r="R497" s="43"/>
    </row>
    <row r="498" spans="2:18" s="18" customFormat="1">
      <c r="B498" s="43"/>
      <c r="C498" s="43"/>
      <c r="D498" s="43"/>
      <c r="E498" s="43"/>
      <c r="F498" s="43"/>
      <c r="G498" s="43"/>
      <c r="H498" s="43"/>
      <c r="I498" s="43"/>
      <c r="J498" s="43"/>
      <c r="K498" s="43"/>
      <c r="L498" s="43"/>
      <c r="M498" s="43"/>
      <c r="N498" s="43"/>
      <c r="O498" s="43"/>
      <c r="P498" s="43"/>
      <c r="Q498" s="43"/>
      <c r="R498" s="43"/>
    </row>
    <row r="499" spans="2:18" s="18" customFormat="1">
      <c r="B499" s="43"/>
      <c r="C499" s="43"/>
      <c r="D499" s="43"/>
      <c r="E499" s="43"/>
      <c r="F499" s="43"/>
      <c r="G499" s="43"/>
      <c r="H499" s="43"/>
      <c r="I499" s="43"/>
      <c r="J499" s="43"/>
      <c r="K499" s="43"/>
      <c r="L499" s="43"/>
      <c r="M499" s="43"/>
      <c r="N499" s="43"/>
      <c r="O499" s="43"/>
      <c r="P499" s="43"/>
      <c r="Q499" s="43"/>
      <c r="R499" s="43"/>
    </row>
    <row r="500" spans="2:18" s="18" customFormat="1">
      <c r="B500" s="43"/>
      <c r="C500" s="43"/>
      <c r="D500" s="43"/>
      <c r="E500" s="43"/>
      <c r="F500" s="43"/>
      <c r="G500" s="43"/>
      <c r="H500" s="43"/>
      <c r="I500" s="43"/>
      <c r="J500" s="43"/>
      <c r="K500" s="43"/>
      <c r="L500" s="43"/>
      <c r="M500" s="43"/>
      <c r="N500" s="43"/>
      <c r="O500" s="43"/>
      <c r="P500" s="43"/>
      <c r="Q500" s="43"/>
      <c r="R500" s="43"/>
    </row>
    <row r="501" spans="2:18" s="18" customFormat="1">
      <c r="B501" s="43"/>
      <c r="C501" s="43"/>
      <c r="D501" s="43"/>
      <c r="E501" s="43"/>
      <c r="F501" s="43"/>
      <c r="G501" s="43"/>
      <c r="H501" s="43"/>
      <c r="I501" s="43"/>
      <c r="J501" s="43"/>
      <c r="K501" s="43"/>
      <c r="L501" s="43"/>
      <c r="M501" s="43"/>
      <c r="N501" s="43"/>
      <c r="O501" s="43"/>
      <c r="P501" s="43"/>
      <c r="Q501" s="43"/>
      <c r="R501" s="43"/>
    </row>
    <row r="502" spans="2:18" s="18" customFormat="1">
      <c r="B502" s="43"/>
      <c r="C502" s="43"/>
      <c r="D502" s="43"/>
      <c r="E502" s="43"/>
      <c r="F502" s="43"/>
      <c r="G502" s="43"/>
      <c r="H502" s="43"/>
      <c r="I502" s="43"/>
      <c r="J502" s="43"/>
      <c r="K502" s="43"/>
      <c r="L502" s="43"/>
      <c r="M502" s="43"/>
      <c r="N502" s="43"/>
      <c r="O502" s="43"/>
      <c r="P502" s="43"/>
      <c r="Q502" s="43"/>
      <c r="R502" s="43"/>
    </row>
    <row r="503" spans="2:18" s="18" customFormat="1">
      <c r="B503" s="43"/>
      <c r="C503" s="43"/>
      <c r="D503" s="43"/>
      <c r="E503" s="43"/>
      <c r="F503" s="43"/>
      <c r="G503" s="43"/>
      <c r="H503" s="43"/>
      <c r="I503" s="43"/>
      <c r="J503" s="43"/>
      <c r="K503" s="43"/>
      <c r="L503" s="43"/>
      <c r="M503" s="43"/>
      <c r="N503" s="43"/>
      <c r="O503" s="43"/>
      <c r="P503" s="43"/>
      <c r="Q503" s="43"/>
      <c r="R503" s="43"/>
    </row>
    <row r="504" spans="2:18" s="18" customFormat="1">
      <c r="B504" s="43"/>
      <c r="C504" s="43"/>
      <c r="D504" s="43"/>
      <c r="E504" s="43"/>
      <c r="F504" s="43"/>
      <c r="G504" s="43"/>
      <c r="H504" s="43"/>
      <c r="I504" s="43"/>
      <c r="J504" s="43"/>
      <c r="K504" s="43"/>
      <c r="L504" s="43"/>
      <c r="M504" s="43"/>
      <c r="N504" s="43"/>
      <c r="O504" s="43"/>
      <c r="P504" s="43"/>
      <c r="Q504" s="43"/>
      <c r="R504" s="43"/>
    </row>
    <row r="505" spans="2:18" s="18" customFormat="1">
      <c r="B505" s="43"/>
      <c r="C505" s="43"/>
      <c r="D505" s="43"/>
      <c r="E505" s="43"/>
      <c r="F505" s="43"/>
      <c r="G505" s="43"/>
      <c r="H505" s="43"/>
      <c r="I505" s="43"/>
      <c r="J505" s="43"/>
      <c r="K505" s="43"/>
      <c r="L505" s="43"/>
      <c r="M505" s="43"/>
      <c r="N505" s="43"/>
      <c r="O505" s="43"/>
      <c r="P505" s="43"/>
      <c r="Q505" s="43"/>
      <c r="R505" s="43"/>
    </row>
    <row r="506" spans="2:18" s="18" customFormat="1">
      <c r="B506" s="43"/>
      <c r="C506" s="43"/>
      <c r="D506" s="43"/>
      <c r="E506" s="43"/>
      <c r="F506" s="43"/>
      <c r="G506" s="43"/>
      <c r="H506" s="43"/>
      <c r="I506" s="43"/>
      <c r="J506" s="43"/>
      <c r="K506" s="43"/>
      <c r="L506" s="43"/>
      <c r="M506" s="43"/>
      <c r="N506" s="43"/>
      <c r="O506" s="43"/>
      <c r="P506" s="43"/>
      <c r="Q506" s="43"/>
      <c r="R506" s="43"/>
    </row>
    <row r="507" spans="2:18" s="18" customFormat="1">
      <c r="B507" s="43"/>
      <c r="C507" s="43"/>
      <c r="D507" s="43"/>
      <c r="E507" s="43"/>
      <c r="F507" s="43"/>
      <c r="G507" s="43"/>
      <c r="H507" s="43"/>
      <c r="I507" s="43"/>
      <c r="J507" s="43"/>
      <c r="K507" s="43"/>
      <c r="L507" s="43"/>
      <c r="M507" s="43"/>
      <c r="N507" s="43"/>
      <c r="O507" s="43"/>
      <c r="P507" s="43"/>
      <c r="Q507" s="43"/>
      <c r="R507" s="43"/>
    </row>
    <row r="508" spans="2:18" s="18" customFormat="1">
      <c r="B508" s="43"/>
      <c r="C508" s="43"/>
      <c r="D508" s="43"/>
      <c r="E508" s="43"/>
      <c r="F508" s="43"/>
      <c r="G508" s="43"/>
      <c r="H508" s="43"/>
      <c r="I508" s="43"/>
      <c r="J508" s="43"/>
      <c r="K508" s="43"/>
      <c r="L508" s="43"/>
      <c r="M508" s="43"/>
      <c r="N508" s="43"/>
      <c r="O508" s="43"/>
      <c r="P508" s="43"/>
      <c r="Q508" s="43"/>
      <c r="R508" s="43"/>
    </row>
    <row r="509" spans="2:18" s="18" customFormat="1">
      <c r="B509" s="43"/>
      <c r="C509" s="43"/>
      <c r="D509" s="43"/>
      <c r="E509" s="43"/>
      <c r="F509" s="43"/>
      <c r="G509" s="43"/>
      <c r="H509" s="43"/>
      <c r="I509" s="43"/>
      <c r="J509" s="43"/>
      <c r="K509" s="43"/>
      <c r="L509" s="43"/>
      <c r="M509" s="43"/>
      <c r="N509" s="43"/>
      <c r="O509" s="43"/>
      <c r="P509" s="43"/>
      <c r="Q509" s="43"/>
      <c r="R509" s="43"/>
    </row>
    <row r="510" spans="2:18" s="18" customFormat="1">
      <c r="B510" s="43"/>
      <c r="C510" s="43"/>
      <c r="D510" s="43"/>
      <c r="E510" s="43"/>
      <c r="F510" s="43"/>
      <c r="G510" s="43"/>
      <c r="H510" s="43"/>
      <c r="I510" s="43"/>
      <c r="J510" s="43"/>
      <c r="K510" s="43"/>
      <c r="L510" s="43"/>
      <c r="M510" s="43"/>
      <c r="N510" s="43"/>
      <c r="O510" s="43"/>
      <c r="P510" s="43"/>
      <c r="Q510" s="43"/>
      <c r="R510" s="43"/>
    </row>
    <row r="511" spans="2:18" s="18" customFormat="1">
      <c r="B511" s="43"/>
      <c r="C511" s="43"/>
      <c r="D511" s="43"/>
      <c r="E511" s="43"/>
      <c r="F511" s="43"/>
      <c r="G511" s="43"/>
      <c r="H511" s="43"/>
      <c r="I511" s="43"/>
      <c r="J511" s="43"/>
      <c r="K511" s="43"/>
      <c r="L511" s="43"/>
      <c r="M511" s="43"/>
      <c r="N511" s="43"/>
      <c r="O511" s="43"/>
      <c r="P511" s="43"/>
      <c r="Q511" s="43"/>
      <c r="R511" s="43"/>
    </row>
    <row r="512" spans="2:18" s="18" customFormat="1">
      <c r="B512" s="43"/>
      <c r="C512" s="43"/>
      <c r="D512" s="43"/>
      <c r="E512" s="43"/>
      <c r="F512" s="43"/>
      <c r="G512" s="43"/>
      <c r="H512" s="43"/>
      <c r="I512" s="43"/>
      <c r="J512" s="43"/>
      <c r="K512" s="43"/>
      <c r="L512" s="43"/>
      <c r="M512" s="43"/>
      <c r="N512" s="43"/>
      <c r="O512" s="43"/>
      <c r="P512" s="43"/>
      <c r="Q512" s="43"/>
      <c r="R512" s="43"/>
    </row>
    <row r="513" spans="2:18" s="18" customFormat="1">
      <c r="B513" s="43"/>
      <c r="C513" s="43"/>
      <c r="D513" s="43"/>
      <c r="E513" s="43"/>
      <c r="F513" s="43"/>
      <c r="G513" s="43"/>
      <c r="H513" s="43"/>
      <c r="I513" s="43"/>
      <c r="J513" s="43"/>
      <c r="K513" s="43"/>
      <c r="L513" s="43"/>
      <c r="M513" s="43"/>
      <c r="N513" s="43"/>
      <c r="O513" s="43"/>
      <c r="P513" s="43"/>
      <c r="Q513" s="43"/>
      <c r="R513" s="43"/>
    </row>
    <row r="514" spans="2:18" s="18" customFormat="1">
      <c r="B514" s="43"/>
      <c r="C514" s="43"/>
      <c r="D514" s="43"/>
      <c r="E514" s="43"/>
      <c r="F514" s="43"/>
      <c r="G514" s="43"/>
      <c r="H514" s="43"/>
      <c r="I514" s="43"/>
      <c r="J514" s="43"/>
      <c r="K514" s="43"/>
      <c r="L514" s="43"/>
      <c r="M514" s="43"/>
      <c r="N514" s="43"/>
      <c r="O514" s="43"/>
      <c r="P514" s="43"/>
      <c r="Q514" s="43"/>
      <c r="R514" s="43"/>
    </row>
    <row r="515" spans="2:18" s="18" customFormat="1">
      <c r="B515" s="43"/>
      <c r="C515" s="43"/>
      <c r="D515" s="43"/>
      <c r="E515" s="43"/>
      <c r="F515" s="43"/>
      <c r="G515" s="43"/>
      <c r="H515" s="43"/>
      <c r="I515" s="43"/>
      <c r="J515" s="43"/>
      <c r="K515" s="43"/>
      <c r="L515" s="43"/>
      <c r="M515" s="43"/>
      <c r="N515" s="43"/>
      <c r="O515" s="43"/>
      <c r="P515" s="43"/>
      <c r="Q515" s="43"/>
      <c r="R515" s="43"/>
    </row>
    <row r="516" spans="2:18" s="18" customFormat="1">
      <c r="B516" s="43"/>
      <c r="C516" s="43"/>
      <c r="D516" s="43"/>
      <c r="E516" s="43"/>
      <c r="F516" s="43"/>
      <c r="G516" s="43"/>
      <c r="H516" s="43"/>
      <c r="I516" s="43"/>
      <c r="J516" s="43"/>
      <c r="K516" s="43"/>
      <c r="L516" s="43"/>
      <c r="M516" s="43"/>
      <c r="N516" s="43"/>
      <c r="O516" s="43"/>
      <c r="P516" s="43"/>
      <c r="Q516" s="43"/>
      <c r="R516" s="43"/>
    </row>
    <row r="517" spans="2:18" s="18" customFormat="1">
      <c r="B517" s="43"/>
      <c r="C517" s="43"/>
      <c r="D517" s="43"/>
      <c r="E517" s="43"/>
      <c r="F517" s="43"/>
      <c r="G517" s="43"/>
      <c r="H517" s="43"/>
      <c r="I517" s="43"/>
      <c r="J517" s="43"/>
      <c r="K517" s="43"/>
      <c r="L517" s="43"/>
      <c r="M517" s="43"/>
      <c r="N517" s="43"/>
      <c r="O517" s="43"/>
      <c r="P517" s="43"/>
      <c r="Q517" s="43"/>
      <c r="R517" s="43"/>
    </row>
    <row r="518" spans="2:18" s="18" customFormat="1">
      <c r="B518" s="43"/>
      <c r="C518" s="43"/>
      <c r="D518" s="43"/>
      <c r="E518" s="43"/>
      <c r="F518" s="43"/>
      <c r="G518" s="43"/>
      <c r="H518" s="43"/>
      <c r="I518" s="43"/>
      <c r="J518" s="43"/>
      <c r="K518" s="43"/>
      <c r="L518" s="43"/>
      <c r="M518" s="43"/>
      <c r="N518" s="43"/>
      <c r="O518" s="43"/>
      <c r="P518" s="43"/>
      <c r="Q518" s="43"/>
      <c r="R518" s="43"/>
    </row>
    <row r="519" spans="2:18" s="18" customFormat="1">
      <c r="B519" s="43"/>
      <c r="C519" s="43"/>
      <c r="D519" s="43"/>
      <c r="E519" s="43"/>
      <c r="F519" s="43"/>
      <c r="G519" s="43"/>
      <c r="H519" s="43"/>
      <c r="I519" s="43"/>
      <c r="J519" s="43"/>
      <c r="K519" s="43"/>
      <c r="L519" s="43"/>
      <c r="M519" s="43"/>
      <c r="N519" s="43"/>
      <c r="O519" s="43"/>
      <c r="P519" s="43"/>
      <c r="Q519" s="43"/>
      <c r="R519" s="43"/>
    </row>
    <row r="520" spans="2:18" s="18" customFormat="1">
      <c r="B520" s="43"/>
      <c r="C520" s="43"/>
      <c r="D520" s="43"/>
      <c r="E520" s="43"/>
      <c r="F520" s="43"/>
      <c r="G520" s="43"/>
      <c r="H520" s="43"/>
      <c r="I520" s="43"/>
      <c r="J520" s="43"/>
      <c r="K520" s="43"/>
      <c r="L520" s="43"/>
      <c r="M520" s="43"/>
      <c r="N520" s="43"/>
      <c r="O520" s="43"/>
      <c r="P520" s="43"/>
      <c r="Q520" s="43"/>
      <c r="R520" s="43"/>
    </row>
    <row r="521" spans="2:18" s="18" customFormat="1">
      <c r="B521" s="43"/>
      <c r="C521" s="43"/>
      <c r="D521" s="43"/>
      <c r="E521" s="43"/>
      <c r="F521" s="43"/>
      <c r="G521" s="43"/>
      <c r="H521" s="43"/>
      <c r="I521" s="43"/>
      <c r="J521" s="43"/>
      <c r="K521" s="43"/>
      <c r="L521" s="43"/>
      <c r="M521" s="43"/>
      <c r="N521" s="43"/>
      <c r="O521" s="43"/>
      <c r="P521" s="43"/>
      <c r="Q521" s="43"/>
      <c r="R521" s="43"/>
    </row>
    <row r="522" spans="2:18" s="18" customFormat="1">
      <c r="B522" s="43"/>
      <c r="C522" s="43"/>
      <c r="D522" s="43"/>
      <c r="E522" s="43"/>
      <c r="F522" s="43"/>
      <c r="G522" s="43"/>
      <c r="H522" s="43"/>
      <c r="I522" s="43"/>
      <c r="J522" s="43"/>
      <c r="K522" s="43"/>
      <c r="L522" s="43"/>
      <c r="M522" s="43"/>
      <c r="N522" s="43"/>
      <c r="O522" s="43"/>
      <c r="P522" s="43"/>
      <c r="Q522" s="43"/>
      <c r="R522" s="43"/>
    </row>
    <row r="523" spans="2:18" s="18" customFormat="1">
      <c r="B523" s="43"/>
      <c r="C523" s="43"/>
      <c r="D523" s="43"/>
      <c r="E523" s="43"/>
      <c r="F523" s="43"/>
      <c r="G523" s="43"/>
      <c r="H523" s="43"/>
      <c r="I523" s="43"/>
      <c r="J523" s="43"/>
      <c r="K523" s="43"/>
      <c r="L523" s="43"/>
      <c r="M523" s="43"/>
      <c r="N523" s="43"/>
      <c r="O523" s="43"/>
      <c r="P523" s="43"/>
      <c r="Q523" s="43"/>
      <c r="R523" s="43"/>
    </row>
    <row r="524" spans="2:18" s="18" customFormat="1">
      <c r="B524" s="43"/>
      <c r="C524" s="43"/>
      <c r="D524" s="43"/>
      <c r="E524" s="43"/>
      <c r="F524" s="43"/>
      <c r="G524" s="43"/>
      <c r="H524" s="43"/>
      <c r="I524" s="43"/>
      <c r="J524" s="43"/>
      <c r="K524" s="43"/>
      <c r="L524" s="43"/>
      <c r="M524" s="43"/>
      <c r="N524" s="43"/>
      <c r="O524" s="43"/>
      <c r="P524" s="43"/>
      <c r="Q524" s="43"/>
      <c r="R524" s="43"/>
    </row>
    <row r="525" spans="2:18" s="18" customFormat="1">
      <c r="B525" s="43"/>
      <c r="C525" s="43"/>
      <c r="D525" s="43"/>
      <c r="E525" s="43"/>
      <c r="F525" s="43"/>
      <c r="G525" s="43"/>
      <c r="H525" s="43"/>
      <c r="I525" s="43"/>
      <c r="J525" s="43"/>
      <c r="K525" s="43"/>
      <c r="L525" s="43"/>
      <c r="M525" s="43"/>
      <c r="N525" s="43"/>
      <c r="O525" s="43"/>
      <c r="P525" s="43"/>
      <c r="Q525" s="43"/>
      <c r="R525" s="43"/>
    </row>
    <row r="526" spans="2:18" s="18" customFormat="1">
      <c r="B526" s="43"/>
      <c r="C526" s="43"/>
      <c r="D526" s="43"/>
      <c r="E526" s="43"/>
      <c r="F526" s="43"/>
      <c r="G526" s="43"/>
      <c r="H526" s="43"/>
      <c r="I526" s="43"/>
      <c r="J526" s="43"/>
      <c r="K526" s="43"/>
      <c r="L526" s="43"/>
      <c r="M526" s="43"/>
      <c r="N526" s="43"/>
      <c r="O526" s="43"/>
      <c r="P526" s="43"/>
      <c r="Q526" s="43"/>
      <c r="R526" s="43"/>
    </row>
    <row r="527" spans="2:18" s="18" customFormat="1">
      <c r="B527" s="43"/>
      <c r="C527" s="43"/>
      <c r="D527" s="43"/>
      <c r="E527" s="43"/>
      <c r="F527" s="43"/>
      <c r="G527" s="43"/>
      <c r="H527" s="43"/>
      <c r="I527" s="43"/>
      <c r="J527" s="43"/>
      <c r="K527" s="43"/>
      <c r="L527" s="43"/>
      <c r="M527" s="43"/>
      <c r="N527" s="43"/>
      <c r="O527" s="43"/>
      <c r="P527" s="43"/>
      <c r="Q527" s="43"/>
      <c r="R527" s="43"/>
    </row>
    <row r="528" spans="2:18" s="18" customFormat="1">
      <c r="B528" s="43"/>
      <c r="C528" s="43"/>
      <c r="D528" s="43"/>
      <c r="E528" s="43"/>
      <c r="F528" s="43"/>
      <c r="G528" s="43"/>
      <c r="H528" s="43"/>
      <c r="I528" s="43"/>
      <c r="J528" s="43"/>
      <c r="K528" s="43"/>
      <c r="L528" s="43"/>
      <c r="M528" s="43"/>
      <c r="N528" s="43"/>
      <c r="O528" s="43"/>
      <c r="P528" s="43"/>
      <c r="Q528" s="43"/>
      <c r="R528" s="43"/>
    </row>
    <row r="529" spans="2:18" s="18" customFormat="1">
      <c r="B529" s="43"/>
      <c r="C529" s="43"/>
      <c r="D529" s="43"/>
      <c r="E529" s="43"/>
      <c r="F529" s="43"/>
      <c r="G529" s="43"/>
      <c r="H529" s="43"/>
      <c r="I529" s="43"/>
      <c r="J529" s="43"/>
      <c r="K529" s="43"/>
      <c r="L529" s="43"/>
      <c r="M529" s="43"/>
      <c r="N529" s="43"/>
      <c r="O529" s="43"/>
      <c r="P529" s="43"/>
      <c r="Q529" s="43"/>
      <c r="R529" s="43"/>
    </row>
    <row r="530" spans="2:18" s="18" customFormat="1">
      <c r="B530" s="43"/>
      <c r="C530" s="43"/>
      <c r="D530" s="43"/>
      <c r="E530" s="43"/>
      <c r="F530" s="43"/>
      <c r="G530" s="43"/>
      <c r="H530" s="43"/>
      <c r="I530" s="43"/>
      <c r="J530" s="43"/>
      <c r="K530" s="43"/>
      <c r="L530" s="43"/>
      <c r="M530" s="43"/>
      <c r="N530" s="43"/>
      <c r="O530" s="43"/>
      <c r="P530" s="43"/>
      <c r="Q530" s="43"/>
      <c r="R530" s="43"/>
    </row>
    <row r="531" spans="2:18" s="18" customFormat="1">
      <c r="B531" s="43"/>
      <c r="C531" s="43"/>
      <c r="D531" s="43"/>
      <c r="E531" s="43"/>
      <c r="F531" s="43"/>
      <c r="G531" s="43"/>
      <c r="H531" s="43"/>
      <c r="I531" s="43"/>
      <c r="J531" s="43"/>
      <c r="K531" s="43"/>
      <c r="L531" s="43"/>
      <c r="M531" s="43"/>
      <c r="N531" s="43"/>
      <c r="O531" s="43"/>
      <c r="P531" s="43"/>
      <c r="Q531" s="43"/>
      <c r="R531" s="43"/>
    </row>
    <row r="532" spans="2:18" s="18" customFormat="1">
      <c r="B532" s="43"/>
      <c r="C532" s="43"/>
      <c r="D532" s="43"/>
      <c r="E532" s="43"/>
      <c r="F532" s="43"/>
      <c r="G532" s="43"/>
      <c r="H532" s="43"/>
      <c r="I532" s="43"/>
      <c r="J532" s="43"/>
      <c r="K532" s="43"/>
      <c r="L532" s="43"/>
      <c r="M532" s="43"/>
      <c r="N532" s="43"/>
      <c r="O532" s="43"/>
      <c r="P532" s="43"/>
      <c r="Q532" s="43"/>
      <c r="R532" s="43"/>
    </row>
    <row r="533" spans="2:18" s="18" customFormat="1">
      <c r="B533" s="43"/>
      <c r="C533" s="43"/>
      <c r="D533" s="43"/>
      <c r="E533" s="43"/>
      <c r="F533" s="43"/>
      <c r="G533" s="43"/>
      <c r="H533" s="43"/>
      <c r="I533" s="43"/>
      <c r="J533" s="43"/>
      <c r="K533" s="43"/>
      <c r="L533" s="43"/>
      <c r="M533" s="43"/>
      <c r="N533" s="43"/>
      <c r="O533" s="43"/>
      <c r="P533" s="43"/>
      <c r="Q533" s="43"/>
      <c r="R533" s="43"/>
    </row>
    <row r="534" spans="2:18" s="18" customFormat="1">
      <c r="B534" s="43"/>
      <c r="C534" s="43"/>
      <c r="D534" s="43"/>
      <c r="E534" s="43"/>
      <c r="F534" s="43"/>
      <c r="G534" s="43"/>
      <c r="H534" s="43"/>
      <c r="I534" s="43"/>
      <c r="J534" s="43"/>
      <c r="K534" s="43"/>
      <c r="L534" s="43"/>
      <c r="M534" s="43"/>
      <c r="N534" s="43"/>
      <c r="O534" s="43"/>
      <c r="P534" s="43"/>
      <c r="Q534" s="43"/>
      <c r="R534" s="43"/>
    </row>
    <row r="535" spans="2:18" s="18" customFormat="1">
      <c r="B535" s="43"/>
      <c r="C535" s="43"/>
      <c r="D535" s="43"/>
      <c r="E535" s="43"/>
      <c r="F535" s="43"/>
      <c r="G535" s="43"/>
      <c r="H535" s="43"/>
      <c r="I535" s="43"/>
      <c r="J535" s="43"/>
      <c r="K535" s="43"/>
      <c r="L535" s="43"/>
      <c r="M535" s="43"/>
      <c r="N535" s="43"/>
      <c r="O535" s="43"/>
      <c r="P535" s="43"/>
      <c r="Q535" s="43"/>
      <c r="R535" s="43"/>
    </row>
    <row r="536" spans="2:18" s="18" customFormat="1">
      <c r="B536" s="43"/>
      <c r="C536" s="43"/>
      <c r="D536" s="43"/>
      <c r="E536" s="43"/>
      <c r="F536" s="43"/>
      <c r="G536" s="43"/>
      <c r="H536" s="43"/>
      <c r="I536" s="43"/>
      <c r="J536" s="43"/>
      <c r="K536" s="43"/>
      <c r="L536" s="43"/>
      <c r="M536" s="43"/>
      <c r="N536" s="43"/>
      <c r="O536" s="43"/>
      <c r="P536" s="43"/>
      <c r="Q536" s="43"/>
      <c r="R536" s="43"/>
    </row>
    <row r="537" spans="2:18" s="18" customFormat="1">
      <c r="B537" s="43"/>
      <c r="C537" s="43"/>
      <c r="D537" s="43"/>
      <c r="E537" s="43"/>
      <c r="F537" s="43"/>
      <c r="G537" s="43"/>
      <c r="H537" s="43"/>
      <c r="I537" s="43"/>
      <c r="J537" s="43"/>
      <c r="K537" s="43"/>
      <c r="L537" s="43"/>
      <c r="M537" s="43"/>
      <c r="N537" s="43"/>
      <c r="O537" s="43"/>
      <c r="P537" s="43"/>
      <c r="Q537" s="43"/>
      <c r="R537" s="43"/>
    </row>
    <row r="538" spans="2:18" s="18" customFormat="1">
      <c r="B538" s="43"/>
      <c r="C538" s="43"/>
      <c r="D538" s="43"/>
      <c r="E538" s="43"/>
      <c r="F538" s="43"/>
      <c r="G538" s="43"/>
      <c r="H538" s="43"/>
      <c r="I538" s="43"/>
      <c r="J538" s="43"/>
      <c r="K538" s="43"/>
      <c r="L538" s="43"/>
      <c r="M538" s="43"/>
      <c r="N538" s="43"/>
      <c r="O538" s="43"/>
      <c r="P538" s="43"/>
      <c r="Q538" s="43"/>
      <c r="R538" s="43"/>
    </row>
    <row r="539" spans="2:18" s="18" customFormat="1">
      <c r="B539" s="43"/>
      <c r="C539" s="43"/>
      <c r="D539" s="43"/>
      <c r="E539" s="43"/>
      <c r="F539" s="43"/>
      <c r="G539" s="43"/>
      <c r="H539" s="43"/>
      <c r="I539" s="43"/>
      <c r="J539" s="43"/>
      <c r="K539" s="43"/>
      <c r="L539" s="43"/>
      <c r="M539" s="43"/>
      <c r="N539" s="43"/>
      <c r="O539" s="43"/>
      <c r="P539" s="43"/>
      <c r="Q539" s="43"/>
      <c r="R539" s="43"/>
    </row>
    <row r="540" spans="2:18" s="18" customFormat="1">
      <c r="B540" s="43"/>
      <c r="C540" s="43"/>
      <c r="D540" s="43"/>
      <c r="E540" s="43"/>
      <c r="F540" s="43"/>
      <c r="G540" s="43"/>
      <c r="H540" s="43"/>
      <c r="I540" s="43"/>
      <c r="J540" s="43"/>
      <c r="K540" s="43"/>
      <c r="L540" s="43"/>
      <c r="M540" s="43"/>
      <c r="N540" s="43"/>
      <c r="O540" s="43"/>
      <c r="P540" s="43"/>
      <c r="Q540" s="43"/>
      <c r="R540" s="43"/>
    </row>
    <row r="541" spans="2:18" s="18" customFormat="1">
      <c r="B541" s="43"/>
      <c r="C541" s="43"/>
      <c r="D541" s="43"/>
      <c r="E541" s="43"/>
      <c r="F541" s="43"/>
      <c r="G541" s="43"/>
      <c r="H541" s="43"/>
      <c r="I541" s="43"/>
      <c r="J541" s="43"/>
      <c r="K541" s="43"/>
      <c r="L541" s="43"/>
      <c r="M541" s="43"/>
      <c r="N541" s="43"/>
      <c r="O541" s="43"/>
      <c r="P541" s="43"/>
      <c r="Q541" s="43"/>
      <c r="R541" s="43"/>
    </row>
    <row r="542" spans="2:18" s="18" customFormat="1">
      <c r="B542" s="43"/>
      <c r="C542" s="43"/>
      <c r="D542" s="43"/>
      <c r="E542" s="43"/>
      <c r="F542" s="43"/>
      <c r="G542" s="43"/>
      <c r="H542" s="43"/>
      <c r="I542" s="43"/>
      <c r="J542" s="43"/>
      <c r="K542" s="43"/>
      <c r="L542" s="43"/>
      <c r="M542" s="43"/>
      <c r="N542" s="43"/>
      <c r="O542" s="43"/>
      <c r="P542" s="43"/>
      <c r="Q542" s="43"/>
      <c r="R542" s="43"/>
    </row>
    <row r="543" spans="2:18" s="18" customFormat="1">
      <c r="B543" s="43"/>
      <c r="C543" s="43"/>
      <c r="D543" s="43"/>
      <c r="E543" s="43"/>
      <c r="F543" s="43"/>
      <c r="G543" s="43"/>
      <c r="H543" s="43"/>
      <c r="I543" s="43"/>
      <c r="J543" s="43"/>
      <c r="K543" s="43"/>
      <c r="L543" s="43"/>
      <c r="M543" s="43"/>
      <c r="N543" s="43"/>
      <c r="O543" s="43"/>
      <c r="P543" s="43"/>
      <c r="Q543" s="43"/>
      <c r="R543" s="43"/>
    </row>
    <row r="544" spans="2:18" s="18" customFormat="1">
      <c r="B544" s="43"/>
      <c r="C544" s="43"/>
      <c r="D544" s="43"/>
      <c r="E544" s="43"/>
      <c r="F544" s="43"/>
      <c r="G544" s="43"/>
      <c r="H544" s="43"/>
      <c r="I544" s="43"/>
      <c r="J544" s="43"/>
      <c r="K544" s="43"/>
      <c r="L544" s="43"/>
      <c r="M544" s="43"/>
      <c r="N544" s="43"/>
      <c r="O544" s="43"/>
      <c r="P544" s="43"/>
      <c r="Q544" s="43"/>
      <c r="R544" s="43"/>
    </row>
    <row r="545" spans="2:18" s="18" customFormat="1">
      <c r="B545" s="43"/>
      <c r="C545" s="43"/>
      <c r="D545" s="43"/>
      <c r="E545" s="43"/>
      <c r="F545" s="43"/>
      <c r="G545" s="43"/>
      <c r="H545" s="43"/>
      <c r="I545" s="43"/>
      <c r="J545" s="43"/>
      <c r="K545" s="43"/>
      <c r="L545" s="43"/>
      <c r="M545" s="43"/>
      <c r="N545" s="43"/>
      <c r="O545" s="43"/>
      <c r="P545" s="43"/>
      <c r="Q545" s="43"/>
      <c r="R545" s="43"/>
    </row>
    <row r="546" spans="2:18" s="18" customFormat="1">
      <c r="B546" s="43"/>
      <c r="C546" s="43"/>
      <c r="D546" s="43"/>
      <c r="E546" s="43"/>
      <c r="F546" s="43"/>
      <c r="G546" s="43"/>
      <c r="H546" s="43"/>
      <c r="I546" s="43"/>
      <c r="J546" s="43"/>
      <c r="K546" s="43"/>
      <c r="L546" s="43"/>
      <c r="M546" s="43"/>
      <c r="N546" s="43"/>
      <c r="O546" s="43"/>
      <c r="P546" s="43"/>
      <c r="Q546" s="43"/>
      <c r="R546" s="43"/>
    </row>
    <row r="547" spans="2:18" s="18" customFormat="1">
      <c r="B547" s="43"/>
      <c r="C547" s="43"/>
      <c r="D547" s="43"/>
      <c r="E547" s="43"/>
      <c r="F547" s="43"/>
      <c r="G547" s="43"/>
      <c r="H547" s="43"/>
      <c r="I547" s="43"/>
      <c r="J547" s="43"/>
      <c r="K547" s="43"/>
      <c r="L547" s="43"/>
      <c r="M547" s="43"/>
      <c r="N547" s="43"/>
      <c r="O547" s="43"/>
      <c r="P547" s="43"/>
      <c r="Q547" s="43"/>
      <c r="R547" s="43"/>
    </row>
    <row r="548" spans="2:18" s="18" customFormat="1">
      <c r="B548" s="43"/>
      <c r="C548" s="43"/>
      <c r="D548" s="43"/>
      <c r="E548" s="43"/>
      <c r="F548" s="43"/>
      <c r="G548" s="43"/>
      <c r="H548" s="43"/>
      <c r="I548" s="43"/>
      <c r="J548" s="43"/>
      <c r="K548" s="43"/>
      <c r="L548" s="43"/>
      <c r="M548" s="43"/>
      <c r="N548" s="43"/>
      <c r="O548" s="43"/>
      <c r="P548" s="43"/>
      <c r="Q548" s="43"/>
      <c r="R548" s="43"/>
    </row>
    <row r="549" spans="2:18" s="18" customFormat="1">
      <c r="B549" s="43"/>
      <c r="C549" s="43"/>
      <c r="D549" s="43"/>
      <c r="E549" s="43"/>
      <c r="F549" s="43"/>
      <c r="G549" s="43"/>
      <c r="H549" s="43"/>
      <c r="I549" s="43"/>
      <c r="J549" s="43"/>
      <c r="K549" s="43"/>
      <c r="L549" s="43"/>
      <c r="M549" s="43"/>
      <c r="N549" s="43"/>
      <c r="O549" s="43"/>
      <c r="P549" s="43"/>
      <c r="Q549" s="43"/>
      <c r="R549" s="43"/>
    </row>
    <row r="550" spans="2:18" s="18" customFormat="1">
      <c r="B550" s="43"/>
      <c r="C550" s="43"/>
      <c r="D550" s="43"/>
      <c r="E550" s="43"/>
      <c r="F550" s="43"/>
      <c r="G550" s="43"/>
      <c r="H550" s="43"/>
      <c r="I550" s="43"/>
      <c r="J550" s="43"/>
      <c r="K550" s="43"/>
      <c r="L550" s="43"/>
      <c r="M550" s="43"/>
      <c r="N550" s="43"/>
      <c r="O550" s="43"/>
      <c r="P550" s="43"/>
      <c r="Q550" s="43"/>
      <c r="R550" s="43"/>
    </row>
    <row r="551" spans="2:18" s="18" customFormat="1">
      <c r="B551" s="43"/>
      <c r="C551" s="43"/>
      <c r="D551" s="43"/>
      <c r="E551" s="43"/>
      <c r="F551" s="43"/>
      <c r="G551" s="43"/>
      <c r="H551" s="43"/>
      <c r="I551" s="43"/>
      <c r="J551" s="43"/>
      <c r="K551" s="43"/>
      <c r="L551" s="43"/>
      <c r="M551" s="43"/>
      <c r="N551" s="43"/>
      <c r="O551" s="43"/>
      <c r="P551" s="43"/>
      <c r="Q551" s="43"/>
      <c r="R551" s="43"/>
    </row>
    <row r="552" spans="2:18" s="18" customFormat="1">
      <c r="B552" s="43"/>
      <c r="C552" s="43"/>
      <c r="D552" s="43"/>
      <c r="E552" s="43"/>
      <c r="F552" s="43"/>
      <c r="G552" s="43"/>
      <c r="H552" s="43"/>
      <c r="I552" s="43"/>
      <c r="J552" s="43"/>
      <c r="K552" s="43"/>
      <c r="L552" s="43"/>
      <c r="M552" s="43"/>
      <c r="N552" s="43"/>
      <c r="O552" s="43"/>
      <c r="P552" s="43"/>
      <c r="Q552" s="43"/>
      <c r="R552" s="43"/>
    </row>
    <row r="553" spans="2:18" s="18" customFormat="1">
      <c r="B553" s="43"/>
      <c r="C553" s="43"/>
      <c r="D553" s="43"/>
      <c r="E553" s="43"/>
      <c r="F553" s="43"/>
      <c r="G553" s="43"/>
      <c r="H553" s="43"/>
      <c r="I553" s="43"/>
      <c r="J553" s="43"/>
      <c r="K553" s="43"/>
      <c r="L553" s="43"/>
      <c r="M553" s="43"/>
      <c r="N553" s="43"/>
      <c r="O553" s="43"/>
      <c r="P553" s="43"/>
      <c r="Q553" s="43"/>
      <c r="R553" s="43"/>
    </row>
    <row r="554" spans="2:18" s="18" customFormat="1">
      <c r="B554" s="43"/>
      <c r="C554" s="43"/>
      <c r="D554" s="43"/>
      <c r="E554" s="43"/>
      <c r="F554" s="43"/>
      <c r="G554" s="43"/>
      <c r="H554" s="43"/>
      <c r="I554" s="43"/>
      <c r="J554" s="43"/>
      <c r="K554" s="43"/>
      <c r="L554" s="43"/>
      <c r="M554" s="43"/>
      <c r="N554" s="43"/>
      <c r="O554" s="43"/>
      <c r="P554" s="43"/>
      <c r="Q554" s="43"/>
      <c r="R554" s="43"/>
    </row>
    <row r="555" spans="2:18" s="18" customFormat="1">
      <c r="B555" s="43"/>
      <c r="C555" s="43"/>
      <c r="D555" s="43"/>
      <c r="E555" s="43"/>
      <c r="F555" s="43"/>
      <c r="G555" s="43"/>
      <c r="H555" s="43"/>
      <c r="I555" s="43"/>
      <c r="J555" s="43"/>
      <c r="K555" s="43"/>
      <c r="L555" s="43"/>
      <c r="M555" s="43"/>
      <c r="N555" s="43"/>
      <c r="O555" s="43"/>
      <c r="P555" s="43"/>
      <c r="Q555" s="43"/>
      <c r="R555" s="43"/>
    </row>
    <row r="556" spans="2:18" s="18" customFormat="1">
      <c r="B556" s="43"/>
      <c r="C556" s="43"/>
      <c r="D556" s="43"/>
      <c r="E556" s="43"/>
      <c r="F556" s="43"/>
      <c r="G556" s="43"/>
      <c r="H556" s="43"/>
      <c r="I556" s="43"/>
      <c r="J556" s="43"/>
      <c r="K556" s="43"/>
      <c r="L556" s="43"/>
      <c r="M556" s="43"/>
      <c r="N556" s="43"/>
      <c r="O556" s="43"/>
      <c r="P556" s="43"/>
      <c r="Q556" s="43"/>
      <c r="R556" s="43"/>
    </row>
    <row r="557" spans="2:18" s="18" customFormat="1">
      <c r="B557" s="43"/>
      <c r="C557" s="43"/>
      <c r="D557" s="43"/>
      <c r="E557" s="43"/>
      <c r="F557" s="43"/>
      <c r="G557" s="43"/>
      <c r="H557" s="43"/>
      <c r="I557" s="43"/>
      <c r="J557" s="43"/>
      <c r="K557" s="43"/>
      <c r="L557" s="43"/>
      <c r="M557" s="43"/>
      <c r="N557" s="43"/>
      <c r="O557" s="43"/>
      <c r="P557" s="43"/>
      <c r="Q557" s="43"/>
      <c r="R557" s="43"/>
    </row>
    <row r="558" spans="2:18" s="18" customFormat="1">
      <c r="B558" s="43"/>
      <c r="C558" s="43"/>
      <c r="D558" s="43"/>
      <c r="E558" s="43"/>
      <c r="F558" s="43"/>
      <c r="G558" s="43"/>
      <c r="H558" s="43"/>
      <c r="I558" s="43"/>
      <c r="J558" s="43"/>
      <c r="K558" s="43"/>
      <c r="L558" s="43"/>
      <c r="M558" s="43"/>
      <c r="N558" s="43"/>
      <c r="O558" s="43"/>
      <c r="P558" s="43"/>
      <c r="Q558" s="43"/>
      <c r="R558" s="43"/>
    </row>
    <row r="559" spans="2:18" s="18" customFormat="1">
      <c r="B559" s="43"/>
      <c r="C559" s="43"/>
      <c r="D559" s="43"/>
      <c r="E559" s="43"/>
      <c r="F559" s="43"/>
      <c r="G559" s="43"/>
      <c r="H559" s="43"/>
      <c r="I559" s="43"/>
      <c r="J559" s="43"/>
      <c r="K559" s="43"/>
      <c r="L559" s="43"/>
      <c r="M559" s="43"/>
      <c r="N559" s="43"/>
      <c r="O559" s="43"/>
      <c r="P559" s="43"/>
      <c r="Q559" s="43"/>
      <c r="R559" s="43"/>
    </row>
    <row r="560" spans="2:18" s="18" customFormat="1">
      <c r="B560" s="43"/>
      <c r="C560" s="43"/>
      <c r="D560" s="43"/>
      <c r="E560" s="43"/>
      <c r="F560" s="43"/>
      <c r="G560" s="43"/>
      <c r="H560" s="43"/>
      <c r="I560" s="43"/>
      <c r="J560" s="43"/>
      <c r="K560" s="43"/>
      <c r="L560" s="43"/>
      <c r="M560" s="43"/>
      <c r="N560" s="43"/>
      <c r="O560" s="43"/>
      <c r="P560" s="43"/>
      <c r="Q560" s="43"/>
      <c r="R560" s="43"/>
    </row>
    <row r="561" spans="2:18" s="18" customFormat="1">
      <c r="B561" s="43"/>
      <c r="C561" s="43"/>
      <c r="D561" s="43"/>
      <c r="E561" s="43"/>
      <c r="F561" s="43"/>
      <c r="G561" s="43"/>
      <c r="H561" s="43"/>
      <c r="I561" s="43"/>
      <c r="J561" s="43"/>
      <c r="K561" s="43"/>
      <c r="L561" s="43"/>
      <c r="M561" s="43"/>
      <c r="N561" s="43"/>
      <c r="O561" s="43"/>
      <c r="P561" s="43"/>
      <c r="Q561" s="43"/>
      <c r="R561" s="43"/>
    </row>
    <row r="562" spans="2:18" s="18" customFormat="1">
      <c r="B562" s="43"/>
      <c r="C562" s="43"/>
      <c r="D562" s="43"/>
      <c r="E562" s="43"/>
      <c r="F562" s="43"/>
      <c r="G562" s="43"/>
      <c r="H562" s="43"/>
      <c r="I562" s="43"/>
      <c r="J562" s="43"/>
      <c r="K562" s="43"/>
      <c r="L562" s="43"/>
      <c r="M562" s="43"/>
      <c r="N562" s="43"/>
      <c r="O562" s="43"/>
      <c r="P562" s="43"/>
      <c r="Q562" s="43"/>
      <c r="R562" s="43"/>
    </row>
    <row r="563" spans="2:18" s="18" customFormat="1">
      <c r="B563" s="43"/>
      <c r="C563" s="43"/>
      <c r="D563" s="43"/>
      <c r="E563" s="43"/>
      <c r="F563" s="43"/>
      <c r="G563" s="43"/>
      <c r="H563" s="43"/>
      <c r="I563" s="43"/>
      <c r="J563" s="43"/>
      <c r="K563" s="43"/>
      <c r="L563" s="43"/>
      <c r="M563" s="43"/>
      <c r="N563" s="43"/>
      <c r="O563" s="43"/>
      <c r="P563" s="43"/>
      <c r="Q563" s="43"/>
      <c r="R563" s="43"/>
    </row>
    <row r="564" spans="2:18" s="18" customFormat="1">
      <c r="B564" s="43"/>
      <c r="C564" s="43"/>
      <c r="D564" s="43"/>
      <c r="E564" s="43"/>
      <c r="F564" s="43"/>
      <c r="G564" s="43"/>
      <c r="H564" s="43"/>
      <c r="I564" s="43"/>
      <c r="J564" s="43"/>
      <c r="K564" s="43"/>
      <c r="L564" s="43"/>
      <c r="M564" s="43"/>
      <c r="N564" s="43"/>
      <c r="O564" s="43"/>
      <c r="P564" s="43"/>
      <c r="Q564" s="43"/>
      <c r="R564" s="43"/>
    </row>
    <row r="565" spans="2:18" s="18" customFormat="1">
      <c r="B565" s="43"/>
      <c r="C565" s="43"/>
      <c r="D565" s="43"/>
      <c r="E565" s="43"/>
      <c r="F565" s="43"/>
      <c r="G565" s="43"/>
      <c r="H565" s="43"/>
      <c r="I565" s="43"/>
      <c r="J565" s="43"/>
      <c r="K565" s="43"/>
      <c r="L565" s="43"/>
      <c r="M565" s="43"/>
      <c r="N565" s="43"/>
      <c r="O565" s="43"/>
      <c r="P565" s="43"/>
      <c r="Q565" s="43"/>
      <c r="R565" s="43"/>
    </row>
    <row r="566" spans="2:18" s="18" customFormat="1">
      <c r="B566" s="43"/>
      <c r="C566" s="43"/>
      <c r="D566" s="43"/>
      <c r="E566" s="43"/>
      <c r="F566" s="43"/>
      <c r="G566" s="43"/>
      <c r="H566" s="43"/>
      <c r="I566" s="43"/>
      <c r="J566" s="43"/>
      <c r="K566" s="43"/>
      <c r="L566" s="43"/>
      <c r="M566" s="43"/>
      <c r="N566" s="43"/>
      <c r="O566" s="43"/>
      <c r="P566" s="43"/>
      <c r="Q566" s="43"/>
      <c r="R566" s="43"/>
    </row>
    <row r="567" spans="2:18" s="18" customFormat="1">
      <c r="B567" s="43"/>
      <c r="C567" s="43"/>
      <c r="D567" s="43"/>
      <c r="E567" s="43"/>
      <c r="F567" s="43"/>
      <c r="G567" s="43"/>
      <c r="H567" s="43"/>
      <c r="I567" s="43"/>
      <c r="J567" s="43"/>
      <c r="K567" s="43"/>
      <c r="L567" s="43"/>
      <c r="M567" s="43"/>
      <c r="N567" s="43"/>
      <c r="O567" s="43"/>
      <c r="P567" s="43"/>
      <c r="Q567" s="43"/>
      <c r="R567" s="43"/>
    </row>
    <row r="568" spans="2:18" s="18" customFormat="1">
      <c r="B568" s="43"/>
      <c r="C568" s="43"/>
      <c r="D568" s="43"/>
      <c r="E568" s="43"/>
      <c r="F568" s="43"/>
      <c r="G568" s="43"/>
      <c r="H568" s="43"/>
      <c r="I568" s="43"/>
      <c r="J568" s="43"/>
      <c r="K568" s="43"/>
      <c r="L568" s="43"/>
      <c r="M568" s="43"/>
      <c r="N568" s="43"/>
      <c r="O568" s="43"/>
      <c r="P568" s="43"/>
      <c r="Q568" s="43"/>
      <c r="R568" s="43"/>
    </row>
    <row r="569" spans="2:18" s="18" customFormat="1">
      <c r="B569" s="43"/>
      <c r="C569" s="43"/>
      <c r="D569" s="43"/>
      <c r="E569" s="43"/>
      <c r="F569" s="43"/>
      <c r="G569" s="43"/>
      <c r="H569" s="43"/>
      <c r="I569" s="43"/>
      <c r="J569" s="43"/>
      <c r="K569" s="43"/>
      <c r="L569" s="43"/>
      <c r="M569" s="43"/>
      <c r="N569" s="43"/>
      <c r="O569" s="43"/>
      <c r="P569" s="43"/>
      <c r="Q569" s="43"/>
      <c r="R569" s="43"/>
    </row>
    <row r="570" spans="2:18" s="18" customFormat="1">
      <c r="B570" s="43"/>
      <c r="C570" s="43"/>
      <c r="D570" s="43"/>
      <c r="E570" s="43"/>
      <c r="F570" s="43"/>
      <c r="G570" s="43"/>
      <c r="H570" s="43"/>
      <c r="I570" s="43"/>
      <c r="J570" s="43"/>
      <c r="K570" s="43"/>
      <c r="L570" s="43"/>
      <c r="M570" s="43"/>
      <c r="N570" s="43"/>
      <c r="O570" s="43"/>
      <c r="P570" s="43"/>
      <c r="Q570" s="43"/>
      <c r="R570" s="43"/>
    </row>
    <row r="571" spans="2:18" s="18" customFormat="1">
      <c r="B571" s="43"/>
      <c r="C571" s="43"/>
      <c r="D571" s="43"/>
      <c r="E571" s="43"/>
      <c r="F571" s="43"/>
      <c r="G571" s="43"/>
      <c r="H571" s="43"/>
      <c r="I571" s="43"/>
      <c r="J571" s="43"/>
      <c r="K571" s="43"/>
      <c r="L571" s="43"/>
      <c r="M571" s="43"/>
      <c r="N571" s="43"/>
      <c r="O571" s="43"/>
      <c r="P571" s="43"/>
      <c r="Q571" s="43"/>
      <c r="R571" s="43"/>
    </row>
    <row r="572" spans="2:18" s="18" customFormat="1">
      <c r="B572" s="43"/>
      <c r="C572" s="43"/>
      <c r="D572" s="43"/>
      <c r="E572" s="43"/>
      <c r="F572" s="43"/>
      <c r="G572" s="43"/>
      <c r="H572" s="43"/>
      <c r="I572" s="43"/>
      <c r="J572" s="43"/>
      <c r="K572" s="43"/>
      <c r="L572" s="43"/>
      <c r="M572" s="43"/>
      <c r="N572" s="43"/>
      <c r="O572" s="43"/>
      <c r="P572" s="43"/>
      <c r="Q572" s="43"/>
      <c r="R572" s="43"/>
    </row>
    <row r="573" spans="2:18" s="18" customFormat="1">
      <c r="B573" s="43"/>
      <c r="C573" s="43"/>
      <c r="D573" s="43"/>
      <c r="E573" s="43"/>
      <c r="F573" s="43"/>
      <c r="G573" s="43"/>
      <c r="H573" s="43"/>
      <c r="I573" s="43"/>
      <c r="J573" s="43"/>
      <c r="K573" s="43"/>
      <c r="L573" s="43"/>
      <c r="M573" s="43"/>
      <c r="N573" s="43"/>
      <c r="O573" s="43"/>
      <c r="P573" s="43"/>
      <c r="Q573" s="43"/>
      <c r="R573" s="43"/>
    </row>
    <row r="574" spans="2:18" s="18" customFormat="1">
      <c r="B574" s="43"/>
      <c r="C574" s="43"/>
      <c r="D574" s="43"/>
      <c r="E574" s="43"/>
      <c r="F574" s="43"/>
      <c r="G574" s="43"/>
      <c r="H574" s="43"/>
      <c r="I574" s="43"/>
      <c r="J574" s="43"/>
      <c r="K574" s="43"/>
      <c r="L574" s="43"/>
      <c r="M574" s="43"/>
      <c r="N574" s="43"/>
      <c r="O574" s="43"/>
      <c r="P574" s="43"/>
      <c r="Q574" s="43"/>
      <c r="R574" s="43"/>
    </row>
    <row r="575" spans="2:18" s="18" customFormat="1">
      <c r="B575" s="43"/>
      <c r="C575" s="43"/>
      <c r="D575" s="43"/>
      <c r="E575" s="43"/>
      <c r="F575" s="43"/>
      <c r="G575" s="43"/>
      <c r="H575" s="43"/>
      <c r="I575" s="43"/>
      <c r="J575" s="43"/>
      <c r="K575" s="43"/>
      <c r="L575" s="43"/>
      <c r="M575" s="43"/>
      <c r="N575" s="43"/>
      <c r="O575" s="43"/>
      <c r="P575" s="43"/>
      <c r="Q575" s="43"/>
      <c r="R575" s="43"/>
    </row>
    <row r="576" spans="2:18" s="18" customFormat="1">
      <c r="B576" s="43"/>
      <c r="C576" s="43"/>
      <c r="D576" s="43"/>
      <c r="E576" s="43"/>
      <c r="F576" s="43"/>
      <c r="G576" s="43"/>
      <c r="H576" s="43"/>
      <c r="I576" s="43"/>
      <c r="J576" s="43"/>
      <c r="K576" s="43"/>
      <c r="L576" s="43"/>
      <c r="M576" s="43"/>
      <c r="N576" s="43"/>
      <c r="O576" s="43"/>
      <c r="P576" s="43"/>
      <c r="Q576" s="43"/>
      <c r="R576" s="43"/>
    </row>
    <row r="577" spans="2:18" s="18" customFormat="1">
      <c r="B577" s="43"/>
      <c r="C577" s="43"/>
      <c r="D577" s="43"/>
      <c r="E577" s="43"/>
      <c r="F577" s="43"/>
      <c r="G577" s="43"/>
      <c r="H577" s="43"/>
      <c r="I577" s="43"/>
      <c r="J577" s="43"/>
      <c r="K577" s="43"/>
      <c r="L577" s="43"/>
      <c r="M577" s="43"/>
      <c r="N577" s="43"/>
      <c r="O577" s="43"/>
      <c r="P577" s="43"/>
      <c r="Q577" s="43"/>
      <c r="R577" s="43"/>
    </row>
    <row r="578" spans="2:18" s="18" customFormat="1">
      <c r="B578" s="43"/>
      <c r="C578" s="43"/>
      <c r="D578" s="43"/>
      <c r="E578" s="43"/>
      <c r="F578" s="43"/>
      <c r="G578" s="43"/>
      <c r="H578" s="43"/>
      <c r="I578" s="43"/>
      <c r="J578" s="43"/>
      <c r="K578" s="43"/>
      <c r="L578" s="43"/>
      <c r="M578" s="43"/>
      <c r="N578" s="43"/>
      <c r="O578" s="43"/>
      <c r="P578" s="43"/>
      <c r="Q578" s="43"/>
      <c r="R578" s="43"/>
    </row>
    <row r="579" spans="2:18" s="18" customFormat="1">
      <c r="B579" s="43"/>
      <c r="C579" s="43"/>
      <c r="D579" s="43"/>
      <c r="E579" s="43"/>
      <c r="F579" s="43"/>
      <c r="G579" s="43"/>
      <c r="H579" s="43"/>
      <c r="I579" s="43"/>
      <c r="J579" s="43"/>
      <c r="K579" s="43"/>
      <c r="L579" s="43"/>
      <c r="M579" s="43"/>
      <c r="N579" s="43"/>
      <c r="O579" s="43"/>
      <c r="P579" s="43"/>
      <c r="Q579" s="43"/>
      <c r="R579" s="43"/>
    </row>
    <row r="580" spans="2:18" s="18" customFormat="1">
      <c r="B580" s="43"/>
      <c r="C580" s="43"/>
      <c r="D580" s="43"/>
      <c r="E580" s="43"/>
      <c r="F580" s="43"/>
      <c r="G580" s="43"/>
      <c r="H580" s="43"/>
      <c r="I580" s="43"/>
      <c r="J580" s="43"/>
      <c r="K580" s="43"/>
      <c r="L580" s="43"/>
      <c r="M580" s="43"/>
      <c r="N580" s="43"/>
      <c r="O580" s="43"/>
      <c r="P580" s="43"/>
      <c r="Q580" s="43"/>
      <c r="R580" s="43"/>
    </row>
    <row r="581" spans="2:18" s="18" customFormat="1">
      <c r="B581" s="43"/>
      <c r="C581" s="43"/>
      <c r="D581" s="43"/>
      <c r="E581" s="43"/>
      <c r="F581" s="43"/>
      <c r="G581" s="43"/>
      <c r="H581" s="43"/>
      <c r="I581" s="43"/>
      <c r="J581" s="43"/>
      <c r="K581" s="43"/>
      <c r="L581" s="43"/>
      <c r="M581" s="43"/>
      <c r="N581" s="43"/>
      <c r="O581" s="43"/>
      <c r="P581" s="43"/>
      <c r="Q581" s="43"/>
      <c r="R581" s="43"/>
    </row>
    <row r="582" spans="2:18" s="18" customFormat="1">
      <c r="B582" s="43"/>
      <c r="C582" s="43"/>
      <c r="D582" s="43"/>
      <c r="E582" s="43"/>
      <c r="F582" s="43"/>
      <c r="G582" s="43"/>
      <c r="H582" s="43"/>
      <c r="I582" s="43"/>
      <c r="J582" s="43"/>
      <c r="K582" s="43"/>
      <c r="L582" s="43"/>
      <c r="M582" s="43"/>
      <c r="N582" s="43"/>
      <c r="O582" s="43"/>
      <c r="P582" s="43"/>
      <c r="Q582" s="43"/>
      <c r="R582" s="43"/>
    </row>
    <row r="583" spans="2:18" s="18" customFormat="1">
      <c r="B583" s="43"/>
      <c r="C583" s="43"/>
      <c r="D583" s="43"/>
      <c r="E583" s="43"/>
      <c r="F583" s="43"/>
      <c r="G583" s="43"/>
      <c r="H583" s="43"/>
      <c r="I583" s="43"/>
      <c r="J583" s="43"/>
      <c r="K583" s="43"/>
      <c r="L583" s="43"/>
      <c r="M583" s="43"/>
      <c r="N583" s="43"/>
      <c r="O583" s="43"/>
      <c r="P583" s="43"/>
      <c r="Q583" s="43"/>
      <c r="R583" s="43"/>
    </row>
    <row r="584" spans="2:18" s="18" customFormat="1">
      <c r="B584" s="43"/>
      <c r="C584" s="43"/>
      <c r="D584" s="43"/>
      <c r="E584" s="43"/>
      <c r="F584" s="43"/>
      <c r="G584" s="43"/>
      <c r="H584" s="43"/>
      <c r="I584" s="43"/>
      <c r="J584" s="43"/>
      <c r="K584" s="43"/>
      <c r="L584" s="43"/>
      <c r="M584" s="43"/>
      <c r="N584" s="43"/>
      <c r="O584" s="43"/>
      <c r="P584" s="43"/>
      <c r="Q584" s="43"/>
      <c r="R584" s="43"/>
    </row>
    <row r="585" spans="2:18" s="18" customFormat="1">
      <c r="B585" s="43"/>
      <c r="C585" s="43"/>
      <c r="D585" s="43"/>
      <c r="E585" s="43"/>
      <c r="F585" s="43"/>
      <c r="G585" s="43"/>
      <c r="H585" s="43"/>
      <c r="I585" s="43"/>
      <c r="J585" s="43"/>
      <c r="K585" s="43"/>
      <c r="L585" s="43"/>
      <c r="M585" s="43"/>
      <c r="N585" s="43"/>
      <c r="O585" s="43"/>
      <c r="P585" s="43"/>
      <c r="Q585" s="43"/>
      <c r="R585" s="43"/>
    </row>
    <row r="586" spans="2:18" s="18" customFormat="1">
      <c r="B586" s="43"/>
      <c r="C586" s="43"/>
      <c r="D586" s="43"/>
      <c r="E586" s="43"/>
      <c r="F586" s="43"/>
      <c r="G586" s="43"/>
      <c r="H586" s="43"/>
      <c r="I586" s="43"/>
      <c r="J586" s="43"/>
      <c r="K586" s="43"/>
      <c r="L586" s="43"/>
      <c r="M586" s="43"/>
      <c r="N586" s="43"/>
      <c r="O586" s="43"/>
      <c r="P586" s="43"/>
      <c r="Q586" s="43"/>
      <c r="R586" s="43"/>
    </row>
    <row r="587" spans="2:18" s="18" customFormat="1">
      <c r="B587" s="43"/>
      <c r="C587" s="43"/>
      <c r="D587" s="43"/>
      <c r="E587" s="43"/>
      <c r="F587" s="43"/>
      <c r="G587" s="43"/>
      <c r="H587" s="43"/>
      <c r="I587" s="43"/>
      <c r="J587" s="43"/>
      <c r="K587" s="43"/>
      <c r="L587" s="43"/>
      <c r="M587" s="43"/>
      <c r="N587" s="43"/>
      <c r="O587" s="43"/>
      <c r="P587" s="43"/>
      <c r="Q587" s="43"/>
      <c r="R587" s="43"/>
    </row>
    <row r="588" spans="2:18" s="18" customFormat="1">
      <c r="B588" s="43"/>
      <c r="C588" s="43"/>
      <c r="D588" s="43"/>
      <c r="E588" s="43"/>
      <c r="F588" s="43"/>
      <c r="G588" s="43"/>
      <c r="H588" s="43"/>
      <c r="I588" s="43"/>
      <c r="J588" s="43"/>
      <c r="K588" s="43"/>
      <c r="L588" s="43"/>
      <c r="M588" s="43"/>
      <c r="N588" s="43"/>
      <c r="O588" s="43"/>
      <c r="P588" s="43"/>
      <c r="Q588" s="43"/>
      <c r="R588" s="43"/>
    </row>
    <row r="589" spans="2:18" s="18" customFormat="1">
      <c r="B589" s="43"/>
      <c r="C589" s="43"/>
      <c r="D589" s="43"/>
      <c r="E589" s="43"/>
      <c r="F589" s="43"/>
      <c r="G589" s="43"/>
      <c r="H589" s="43"/>
      <c r="I589" s="43"/>
      <c r="J589" s="43"/>
      <c r="K589" s="43"/>
      <c r="L589" s="43"/>
      <c r="M589" s="43"/>
      <c r="N589" s="43"/>
      <c r="O589" s="43"/>
      <c r="P589" s="43"/>
      <c r="Q589" s="43"/>
      <c r="R589" s="43"/>
    </row>
    <row r="590" spans="2:18" s="18" customFormat="1">
      <c r="B590" s="43"/>
      <c r="C590" s="43"/>
      <c r="D590" s="43"/>
      <c r="E590" s="43"/>
      <c r="F590" s="43"/>
      <c r="G590" s="43"/>
      <c r="H590" s="43"/>
      <c r="I590" s="43"/>
      <c r="J590" s="43"/>
      <c r="K590" s="43"/>
      <c r="L590" s="43"/>
      <c r="M590" s="43"/>
      <c r="N590" s="43"/>
      <c r="O590" s="43"/>
      <c r="P590" s="43"/>
      <c r="Q590" s="43"/>
      <c r="R590" s="43"/>
    </row>
    <row r="591" spans="2:18" s="18" customFormat="1">
      <c r="B591" s="43"/>
      <c r="C591" s="43"/>
      <c r="D591" s="43"/>
      <c r="E591" s="43"/>
      <c r="F591" s="43"/>
      <c r="G591" s="43"/>
      <c r="H591" s="43"/>
      <c r="I591" s="43"/>
      <c r="J591" s="43"/>
      <c r="K591" s="43"/>
      <c r="L591" s="43"/>
      <c r="M591" s="43"/>
      <c r="N591" s="43"/>
      <c r="O591" s="43"/>
      <c r="P591" s="43"/>
      <c r="Q591" s="43"/>
      <c r="R591" s="43"/>
    </row>
    <row r="592" spans="2:18" s="18" customFormat="1">
      <c r="B592" s="43"/>
      <c r="C592" s="43"/>
      <c r="D592" s="43"/>
      <c r="E592" s="43"/>
      <c r="F592" s="43"/>
      <c r="G592" s="43"/>
      <c r="H592" s="43"/>
      <c r="I592" s="43"/>
      <c r="J592" s="43"/>
      <c r="K592" s="43"/>
      <c r="L592" s="43"/>
      <c r="M592" s="43"/>
      <c r="N592" s="43"/>
      <c r="O592" s="43"/>
      <c r="P592" s="43"/>
      <c r="Q592" s="43"/>
      <c r="R592" s="43"/>
    </row>
    <row r="593" spans="2:18" s="18" customFormat="1">
      <c r="B593" s="43"/>
      <c r="C593" s="43"/>
      <c r="D593" s="43"/>
      <c r="E593" s="43"/>
      <c r="F593" s="43"/>
      <c r="G593" s="43"/>
      <c r="H593" s="43"/>
      <c r="I593" s="43"/>
      <c r="J593" s="43"/>
      <c r="K593" s="43"/>
      <c r="L593" s="43"/>
      <c r="M593" s="43"/>
      <c r="N593" s="43"/>
      <c r="O593" s="43"/>
      <c r="P593" s="43"/>
      <c r="Q593" s="43"/>
      <c r="R593" s="43"/>
    </row>
    <row r="594" spans="2:18" s="18" customFormat="1">
      <c r="B594" s="43"/>
      <c r="C594" s="43"/>
      <c r="D594" s="43"/>
      <c r="E594" s="43"/>
      <c r="F594" s="43"/>
      <c r="G594" s="43"/>
      <c r="H594" s="43"/>
      <c r="I594" s="43"/>
      <c r="J594" s="43"/>
      <c r="K594" s="43"/>
      <c r="L594" s="43"/>
      <c r="M594" s="43"/>
      <c r="N594" s="43"/>
      <c r="O594" s="43"/>
      <c r="P594" s="43"/>
      <c r="Q594" s="43"/>
      <c r="R594" s="43"/>
    </row>
    <row r="595" spans="2:18" s="18" customFormat="1">
      <c r="B595" s="43"/>
      <c r="C595" s="43"/>
      <c r="D595" s="43"/>
      <c r="E595" s="43"/>
      <c r="F595" s="43"/>
      <c r="G595" s="43"/>
      <c r="H595" s="43"/>
      <c r="I595" s="43"/>
      <c r="J595" s="43"/>
      <c r="K595" s="43"/>
      <c r="L595" s="43"/>
      <c r="M595" s="43"/>
      <c r="N595" s="43"/>
      <c r="O595" s="43"/>
      <c r="P595" s="43"/>
      <c r="Q595" s="43"/>
      <c r="R595" s="43"/>
    </row>
    <row r="596" spans="2:18" s="18" customFormat="1">
      <c r="B596" s="43"/>
      <c r="C596" s="43"/>
      <c r="D596" s="43"/>
      <c r="E596" s="43"/>
      <c r="F596" s="43"/>
      <c r="G596" s="43"/>
      <c r="H596" s="43"/>
      <c r="I596" s="43"/>
      <c r="J596" s="43"/>
      <c r="K596" s="43"/>
      <c r="L596" s="43"/>
      <c r="M596" s="43"/>
      <c r="N596" s="43"/>
      <c r="O596" s="43"/>
      <c r="P596" s="43"/>
      <c r="Q596" s="43"/>
      <c r="R596" s="43"/>
    </row>
    <row r="597" spans="2:18" s="18" customFormat="1">
      <c r="B597" s="43"/>
      <c r="C597" s="43"/>
      <c r="D597" s="43"/>
      <c r="E597" s="43"/>
      <c r="F597" s="43"/>
      <c r="G597" s="43"/>
      <c r="H597" s="43"/>
      <c r="I597" s="43"/>
      <c r="J597" s="43"/>
      <c r="K597" s="43"/>
      <c r="L597" s="43"/>
      <c r="M597" s="43"/>
      <c r="N597" s="43"/>
      <c r="O597" s="43"/>
      <c r="P597" s="43"/>
      <c r="Q597" s="43"/>
      <c r="R597" s="43"/>
    </row>
    <row r="598" spans="2:18" s="18" customFormat="1">
      <c r="B598" s="43"/>
      <c r="C598" s="43"/>
      <c r="D598" s="43"/>
      <c r="E598" s="43"/>
      <c r="F598" s="43"/>
      <c r="G598" s="43"/>
      <c r="H598" s="43"/>
      <c r="I598" s="43"/>
      <c r="J598" s="43"/>
      <c r="K598" s="43"/>
      <c r="L598" s="43"/>
      <c r="M598" s="43"/>
      <c r="N598" s="43"/>
      <c r="O598" s="43"/>
      <c r="P598" s="43"/>
      <c r="Q598" s="43"/>
      <c r="R598" s="43"/>
    </row>
    <row r="599" spans="2:18" s="18" customFormat="1">
      <c r="B599" s="43"/>
      <c r="C599" s="43"/>
      <c r="D599" s="43"/>
      <c r="E599" s="43"/>
      <c r="F599" s="43"/>
      <c r="G599" s="43"/>
      <c r="H599" s="43"/>
      <c r="I599" s="43"/>
      <c r="J599" s="43"/>
      <c r="K599" s="43"/>
      <c r="L599" s="43"/>
      <c r="M599" s="43"/>
      <c r="N599" s="43"/>
      <c r="O599" s="43"/>
      <c r="P599" s="43"/>
      <c r="Q599" s="43"/>
      <c r="R599" s="43"/>
    </row>
    <row r="600" spans="2:18" s="18" customFormat="1">
      <c r="B600" s="43"/>
      <c r="C600" s="43"/>
      <c r="D600" s="43"/>
      <c r="E600" s="43"/>
      <c r="F600" s="43"/>
      <c r="G600" s="43"/>
      <c r="H600" s="43"/>
      <c r="I600" s="43"/>
      <c r="J600" s="43"/>
      <c r="K600" s="43"/>
      <c r="L600" s="43"/>
      <c r="M600" s="43"/>
      <c r="N600" s="43"/>
      <c r="O600" s="43"/>
      <c r="P600" s="43"/>
      <c r="Q600" s="43"/>
      <c r="R600" s="43"/>
    </row>
    <row r="601" spans="2:18" s="18" customFormat="1">
      <c r="B601" s="43"/>
      <c r="C601" s="43"/>
      <c r="D601" s="43"/>
      <c r="E601" s="43"/>
      <c r="F601" s="43"/>
      <c r="G601" s="43"/>
      <c r="H601" s="43"/>
      <c r="I601" s="43"/>
      <c r="J601" s="43"/>
      <c r="K601" s="43"/>
      <c r="L601" s="43"/>
      <c r="M601" s="43"/>
      <c r="N601" s="43"/>
      <c r="O601" s="43"/>
      <c r="P601" s="43"/>
      <c r="Q601" s="43"/>
      <c r="R601" s="43"/>
    </row>
    <row r="602" spans="2:18" s="18" customFormat="1">
      <c r="B602" s="43"/>
      <c r="C602" s="43"/>
      <c r="D602" s="43"/>
      <c r="E602" s="43"/>
      <c r="F602" s="43"/>
      <c r="G602" s="43"/>
      <c r="H602" s="43"/>
      <c r="I602" s="43"/>
      <c r="J602" s="43"/>
      <c r="K602" s="43"/>
      <c r="L602" s="43"/>
      <c r="M602" s="43"/>
      <c r="N602" s="43"/>
      <c r="O602" s="43"/>
      <c r="P602" s="43"/>
      <c r="Q602" s="43"/>
      <c r="R602" s="43"/>
    </row>
    <row r="603" spans="2:18" s="18" customFormat="1">
      <c r="B603" s="43"/>
      <c r="C603" s="43"/>
      <c r="D603" s="43"/>
      <c r="E603" s="43"/>
      <c r="F603" s="43"/>
      <c r="G603" s="43"/>
      <c r="H603" s="43"/>
      <c r="I603" s="43"/>
      <c r="J603" s="43"/>
      <c r="K603" s="43"/>
      <c r="L603" s="43"/>
      <c r="M603" s="43"/>
      <c r="N603" s="43"/>
      <c r="O603" s="43"/>
      <c r="P603" s="43"/>
      <c r="Q603" s="43"/>
      <c r="R603" s="43"/>
    </row>
    <row r="604" spans="2:18" s="18" customFormat="1">
      <c r="B604" s="43"/>
      <c r="C604" s="43"/>
      <c r="D604" s="43"/>
      <c r="E604" s="43"/>
      <c r="F604" s="43"/>
      <c r="G604" s="43"/>
      <c r="H604" s="43"/>
      <c r="I604" s="43"/>
      <c r="J604" s="43"/>
      <c r="K604" s="43"/>
      <c r="L604" s="43"/>
      <c r="M604" s="43"/>
      <c r="N604" s="43"/>
      <c r="O604" s="43"/>
      <c r="P604" s="43"/>
      <c r="Q604" s="43"/>
      <c r="R604" s="43"/>
    </row>
    <row r="605" spans="2:18" s="18" customFormat="1">
      <c r="B605" s="43"/>
      <c r="C605" s="43"/>
      <c r="D605" s="43"/>
      <c r="E605" s="43"/>
      <c r="F605" s="43"/>
      <c r="G605" s="43"/>
      <c r="H605" s="43"/>
      <c r="I605" s="43"/>
      <c r="J605" s="43"/>
      <c r="K605" s="43"/>
      <c r="L605" s="43"/>
      <c r="M605" s="43"/>
      <c r="N605" s="43"/>
      <c r="O605" s="43"/>
      <c r="P605" s="43"/>
      <c r="Q605" s="43"/>
      <c r="R605" s="43"/>
    </row>
    <row r="606" spans="2:18" s="18" customFormat="1">
      <c r="B606" s="43"/>
      <c r="C606" s="43"/>
      <c r="D606" s="43"/>
      <c r="E606" s="43"/>
      <c r="F606" s="43"/>
      <c r="G606" s="43"/>
      <c r="H606" s="43"/>
      <c r="I606" s="43"/>
      <c r="J606" s="43"/>
      <c r="K606" s="43"/>
      <c r="L606" s="43"/>
      <c r="M606" s="43"/>
      <c r="N606" s="43"/>
      <c r="O606" s="43"/>
      <c r="P606" s="43"/>
      <c r="Q606" s="43"/>
      <c r="R606" s="43"/>
    </row>
    <row r="607" spans="2:18" s="18" customFormat="1">
      <c r="B607" s="43"/>
      <c r="C607" s="43"/>
      <c r="D607" s="43"/>
      <c r="E607" s="43"/>
      <c r="F607" s="43"/>
      <c r="G607" s="43"/>
      <c r="H607" s="43"/>
      <c r="I607" s="43"/>
      <c r="J607" s="43"/>
      <c r="K607" s="43"/>
      <c r="L607" s="43"/>
      <c r="M607" s="43"/>
      <c r="N607" s="43"/>
      <c r="O607" s="43"/>
      <c r="P607" s="43"/>
      <c r="Q607" s="43"/>
      <c r="R607" s="43"/>
    </row>
    <row r="608" spans="2:18" s="18" customFormat="1">
      <c r="B608" s="43"/>
      <c r="C608" s="43"/>
      <c r="D608" s="43"/>
      <c r="E608" s="43"/>
      <c r="F608" s="43"/>
      <c r="G608" s="43"/>
      <c r="H608" s="43"/>
      <c r="I608" s="43"/>
      <c r="J608" s="43"/>
      <c r="K608" s="43"/>
      <c r="L608" s="43"/>
      <c r="M608" s="43"/>
      <c r="N608" s="43"/>
      <c r="O608" s="43"/>
      <c r="P608" s="43"/>
      <c r="Q608" s="43"/>
      <c r="R608" s="43"/>
    </row>
    <row r="609" spans="2:18" s="18" customFormat="1">
      <c r="B609" s="43"/>
      <c r="C609" s="43"/>
      <c r="D609" s="43"/>
      <c r="E609" s="43"/>
      <c r="F609" s="43"/>
      <c r="G609" s="43"/>
      <c r="H609" s="43"/>
      <c r="I609" s="43"/>
      <c r="J609" s="43"/>
      <c r="K609" s="43"/>
      <c r="L609" s="43"/>
      <c r="M609" s="43"/>
      <c r="N609" s="43"/>
      <c r="O609" s="43"/>
      <c r="P609" s="43"/>
      <c r="Q609" s="43"/>
      <c r="R609" s="43"/>
    </row>
    <row r="610" spans="2:18" s="18" customFormat="1">
      <c r="B610" s="43"/>
      <c r="C610" s="43"/>
      <c r="D610" s="43"/>
      <c r="E610" s="43"/>
      <c r="F610" s="43"/>
      <c r="G610" s="43"/>
      <c r="H610" s="43"/>
      <c r="I610" s="43"/>
      <c r="J610" s="43"/>
      <c r="K610" s="43"/>
      <c r="L610" s="43"/>
      <c r="M610" s="43"/>
      <c r="N610" s="43"/>
      <c r="O610" s="43"/>
      <c r="P610" s="43"/>
      <c r="Q610" s="43"/>
      <c r="R610" s="43"/>
    </row>
    <row r="611" spans="2:18" s="18" customFormat="1">
      <c r="B611" s="43"/>
      <c r="C611" s="43"/>
      <c r="D611" s="43"/>
      <c r="E611" s="43"/>
      <c r="F611" s="43"/>
      <c r="G611" s="43"/>
      <c r="H611" s="43"/>
      <c r="I611" s="43"/>
      <c r="J611" s="43"/>
      <c r="K611" s="43"/>
      <c r="L611" s="43"/>
      <c r="M611" s="43"/>
      <c r="N611" s="43"/>
      <c r="O611" s="43"/>
      <c r="P611" s="43"/>
      <c r="Q611" s="43"/>
      <c r="R611" s="43"/>
    </row>
    <row r="612" spans="2:18" s="18" customFormat="1">
      <c r="B612" s="43"/>
      <c r="C612" s="43"/>
      <c r="D612" s="43"/>
      <c r="E612" s="43"/>
      <c r="F612" s="43"/>
      <c r="G612" s="43"/>
      <c r="H612" s="43"/>
      <c r="I612" s="43"/>
      <c r="J612" s="43"/>
      <c r="K612" s="43"/>
      <c r="L612" s="43"/>
      <c r="M612" s="43"/>
      <c r="N612" s="43"/>
      <c r="O612" s="43"/>
      <c r="P612" s="43"/>
      <c r="Q612" s="43"/>
      <c r="R612" s="43"/>
    </row>
    <row r="613" spans="2:18" s="18" customFormat="1">
      <c r="B613" s="43"/>
      <c r="C613" s="43"/>
      <c r="D613" s="43"/>
      <c r="E613" s="43"/>
      <c r="F613" s="43"/>
      <c r="G613" s="43"/>
      <c r="H613" s="43"/>
      <c r="I613" s="43"/>
      <c r="J613" s="43"/>
      <c r="K613" s="43"/>
      <c r="L613" s="43"/>
      <c r="M613" s="43"/>
      <c r="N613" s="43"/>
      <c r="O613" s="43"/>
      <c r="P613" s="43"/>
      <c r="Q613" s="43"/>
      <c r="R613" s="43"/>
    </row>
    <row r="614" spans="2:18" s="18" customFormat="1">
      <c r="B614" s="43"/>
      <c r="C614" s="43"/>
      <c r="D614" s="43"/>
      <c r="E614" s="43"/>
      <c r="F614" s="43"/>
      <c r="G614" s="43"/>
      <c r="H614" s="43"/>
      <c r="I614" s="43"/>
      <c r="J614" s="43"/>
      <c r="K614" s="43"/>
      <c r="L614" s="43"/>
      <c r="M614" s="43"/>
      <c r="N614" s="43"/>
      <c r="O614" s="43"/>
      <c r="P614" s="43"/>
      <c r="Q614" s="43"/>
      <c r="R614" s="43"/>
    </row>
    <row r="615" spans="2:18" s="18" customFormat="1">
      <c r="B615" s="43"/>
      <c r="C615" s="43"/>
      <c r="D615" s="43"/>
      <c r="E615" s="43"/>
      <c r="F615" s="43"/>
      <c r="G615" s="43"/>
      <c r="H615" s="43"/>
      <c r="I615" s="43"/>
      <c r="J615" s="43"/>
      <c r="K615" s="43"/>
      <c r="L615" s="43"/>
      <c r="M615" s="43"/>
      <c r="N615" s="43"/>
      <c r="O615" s="43"/>
      <c r="P615" s="43"/>
      <c r="Q615" s="43"/>
      <c r="R615" s="43"/>
    </row>
    <row r="616" spans="2:18" s="18" customFormat="1">
      <c r="B616" s="43"/>
      <c r="C616" s="43"/>
      <c r="D616" s="43"/>
      <c r="E616" s="43"/>
      <c r="F616" s="43"/>
      <c r="G616" s="43"/>
      <c r="H616" s="43"/>
      <c r="I616" s="43"/>
      <c r="J616" s="43"/>
      <c r="K616" s="43"/>
      <c r="L616" s="43"/>
      <c r="M616" s="43"/>
      <c r="N616" s="43"/>
      <c r="O616" s="43"/>
      <c r="P616" s="43"/>
      <c r="Q616" s="43"/>
      <c r="R616" s="43"/>
    </row>
    <row r="617" spans="2:18" s="18" customFormat="1">
      <c r="B617" s="43"/>
      <c r="C617" s="43"/>
      <c r="D617" s="43"/>
      <c r="E617" s="43"/>
      <c r="F617" s="43"/>
      <c r="G617" s="43"/>
      <c r="H617" s="43"/>
      <c r="I617" s="43"/>
      <c r="J617" s="43"/>
      <c r="K617" s="43"/>
      <c r="L617" s="43"/>
      <c r="M617" s="43"/>
      <c r="N617" s="43"/>
      <c r="O617" s="43"/>
      <c r="P617" s="43"/>
      <c r="Q617" s="43"/>
      <c r="R617" s="43"/>
    </row>
    <row r="618" spans="2:18" s="18" customFormat="1">
      <c r="B618" s="43"/>
      <c r="C618" s="43"/>
      <c r="D618" s="43"/>
      <c r="E618" s="43"/>
      <c r="F618" s="43"/>
      <c r="G618" s="43"/>
      <c r="H618" s="43"/>
      <c r="I618" s="43"/>
      <c r="J618" s="43"/>
      <c r="K618" s="43"/>
      <c r="L618" s="43"/>
      <c r="M618" s="43"/>
      <c r="N618" s="43"/>
      <c r="O618" s="43"/>
      <c r="P618" s="43"/>
      <c r="Q618" s="43"/>
      <c r="R618" s="43"/>
    </row>
    <row r="619" spans="2:18" s="18" customFormat="1">
      <c r="B619" s="43"/>
      <c r="C619" s="43"/>
      <c r="D619" s="43"/>
      <c r="E619" s="43"/>
      <c r="F619" s="43"/>
      <c r="G619" s="43"/>
      <c r="H619" s="43"/>
      <c r="I619" s="43"/>
      <c r="J619" s="43"/>
      <c r="K619" s="43"/>
      <c r="L619" s="43"/>
      <c r="M619" s="43"/>
      <c r="N619" s="43"/>
      <c r="O619" s="43"/>
      <c r="P619" s="43"/>
      <c r="Q619" s="43"/>
      <c r="R619" s="43"/>
    </row>
    <row r="620" spans="2:18" s="18" customFormat="1">
      <c r="B620" s="43"/>
      <c r="C620" s="43"/>
      <c r="D620" s="43"/>
      <c r="E620" s="43"/>
      <c r="F620" s="43"/>
      <c r="G620" s="43"/>
      <c r="H620" s="43"/>
      <c r="I620" s="43"/>
      <c r="J620" s="43"/>
      <c r="K620" s="43"/>
      <c r="L620" s="43"/>
      <c r="M620" s="43"/>
      <c r="N620" s="43"/>
      <c r="O620" s="43"/>
      <c r="P620" s="43"/>
      <c r="Q620" s="43"/>
      <c r="R620" s="43"/>
    </row>
    <row r="621" spans="2:18" s="18" customFormat="1">
      <c r="B621" s="43"/>
      <c r="C621" s="43"/>
      <c r="D621" s="43"/>
      <c r="E621" s="43"/>
      <c r="F621" s="43"/>
      <c r="G621" s="43"/>
      <c r="H621" s="43"/>
      <c r="I621" s="43"/>
      <c r="J621" s="43"/>
      <c r="K621" s="43"/>
      <c r="L621" s="43"/>
      <c r="M621" s="43"/>
      <c r="N621" s="43"/>
      <c r="O621" s="43"/>
      <c r="P621" s="43"/>
      <c r="Q621" s="43"/>
      <c r="R621" s="43"/>
    </row>
    <row r="622" spans="2:18" s="18" customFormat="1">
      <c r="B622" s="43"/>
      <c r="C622" s="43"/>
      <c r="D622" s="43"/>
      <c r="E622" s="43"/>
      <c r="F622" s="43"/>
      <c r="G622" s="43"/>
      <c r="H622" s="43"/>
      <c r="I622" s="43"/>
      <c r="J622" s="43"/>
      <c r="K622" s="43"/>
      <c r="L622" s="43"/>
      <c r="M622" s="43"/>
      <c r="N622" s="43"/>
      <c r="O622" s="43"/>
      <c r="P622" s="43"/>
      <c r="Q622" s="43"/>
      <c r="R622" s="43"/>
    </row>
    <row r="623" spans="2:18" s="18" customFormat="1">
      <c r="B623" s="43"/>
      <c r="C623" s="43"/>
      <c r="D623" s="43"/>
      <c r="E623" s="43"/>
      <c r="F623" s="43"/>
      <c r="G623" s="43"/>
      <c r="H623" s="43"/>
      <c r="I623" s="43"/>
      <c r="J623" s="43"/>
      <c r="K623" s="43"/>
      <c r="L623" s="43"/>
      <c r="M623" s="43"/>
      <c r="N623" s="43"/>
      <c r="O623" s="43"/>
      <c r="P623" s="43"/>
      <c r="Q623" s="43"/>
      <c r="R623" s="43"/>
    </row>
    <row r="624" spans="2:18" s="18" customFormat="1">
      <c r="B624" s="43"/>
      <c r="C624" s="43"/>
      <c r="D624" s="43"/>
      <c r="E624" s="43"/>
      <c r="F624" s="43"/>
      <c r="G624" s="43"/>
      <c r="H624" s="43"/>
      <c r="I624" s="43"/>
      <c r="J624" s="43"/>
      <c r="K624" s="43"/>
      <c r="L624" s="43"/>
      <c r="M624" s="43"/>
      <c r="N624" s="43"/>
      <c r="O624" s="43"/>
      <c r="P624" s="43"/>
      <c r="Q624" s="43"/>
      <c r="R624" s="43"/>
    </row>
    <row r="625" spans="2:18" s="18" customFormat="1">
      <c r="B625" s="43"/>
      <c r="C625" s="43"/>
      <c r="D625" s="43"/>
      <c r="E625" s="43"/>
      <c r="F625" s="43"/>
      <c r="G625" s="43"/>
      <c r="H625" s="43"/>
      <c r="I625" s="43"/>
      <c r="J625" s="43"/>
      <c r="K625" s="43"/>
      <c r="L625" s="43"/>
      <c r="M625" s="43"/>
      <c r="N625" s="43"/>
      <c r="O625" s="43"/>
      <c r="P625" s="43"/>
      <c r="Q625" s="43"/>
      <c r="R625" s="43"/>
    </row>
    <row r="626" spans="2:18" s="18" customFormat="1">
      <c r="B626" s="43"/>
      <c r="C626" s="43"/>
      <c r="D626" s="43"/>
      <c r="E626" s="43"/>
      <c r="F626" s="43"/>
      <c r="G626" s="43"/>
      <c r="H626" s="43"/>
      <c r="I626" s="43"/>
      <c r="J626" s="43"/>
      <c r="K626" s="43"/>
      <c r="L626" s="43"/>
      <c r="M626" s="43"/>
      <c r="N626" s="43"/>
      <c r="O626" s="43"/>
      <c r="P626" s="43"/>
      <c r="Q626" s="43"/>
      <c r="R626" s="43"/>
    </row>
    <row r="627" spans="2:18" s="18" customFormat="1">
      <c r="B627" s="43"/>
      <c r="C627" s="43"/>
      <c r="D627" s="43"/>
      <c r="E627" s="43"/>
      <c r="F627" s="43"/>
      <c r="G627" s="43"/>
      <c r="H627" s="43"/>
      <c r="I627" s="43"/>
      <c r="J627" s="43"/>
      <c r="K627" s="43"/>
      <c r="L627" s="43"/>
      <c r="M627" s="43"/>
      <c r="N627" s="43"/>
      <c r="O627" s="43"/>
      <c r="P627" s="43"/>
      <c r="Q627" s="43"/>
      <c r="R627" s="43"/>
    </row>
    <row r="628" spans="2:18" s="18" customFormat="1">
      <c r="B628" s="43"/>
      <c r="C628" s="43"/>
      <c r="D628" s="43"/>
      <c r="E628" s="43"/>
      <c r="F628" s="43"/>
      <c r="G628" s="43"/>
      <c r="H628" s="43"/>
      <c r="I628" s="43"/>
      <c r="J628" s="43"/>
      <c r="K628" s="43"/>
      <c r="L628" s="43"/>
      <c r="M628" s="43"/>
      <c r="N628" s="43"/>
      <c r="O628" s="43"/>
      <c r="P628" s="43"/>
      <c r="Q628" s="43"/>
      <c r="R628" s="43"/>
    </row>
    <row r="629" spans="2:18" s="18" customFormat="1">
      <c r="B629" s="43"/>
      <c r="C629" s="43"/>
      <c r="D629" s="43"/>
      <c r="E629" s="43"/>
      <c r="F629" s="43"/>
      <c r="G629" s="43"/>
      <c r="H629" s="43"/>
      <c r="I629" s="43"/>
      <c r="J629" s="43"/>
      <c r="K629" s="43"/>
      <c r="L629" s="43"/>
      <c r="M629" s="43"/>
      <c r="N629" s="43"/>
      <c r="O629" s="43"/>
      <c r="P629" s="43"/>
      <c r="Q629" s="43"/>
      <c r="R629" s="43"/>
    </row>
    <row r="630" spans="2:18" s="18" customFormat="1">
      <c r="B630" s="43"/>
      <c r="C630" s="43"/>
      <c r="D630" s="43"/>
      <c r="E630" s="43"/>
      <c r="F630" s="43"/>
      <c r="G630" s="43"/>
      <c r="H630" s="43"/>
      <c r="I630" s="43"/>
      <c r="J630" s="43"/>
      <c r="K630" s="43"/>
      <c r="L630" s="43"/>
      <c r="M630" s="43"/>
      <c r="N630" s="43"/>
      <c r="O630" s="43"/>
      <c r="P630" s="43"/>
      <c r="Q630" s="43"/>
      <c r="R630" s="43"/>
    </row>
    <row r="631" spans="2:18" s="18" customFormat="1">
      <c r="B631" s="43"/>
      <c r="C631" s="43"/>
      <c r="D631" s="43"/>
      <c r="E631" s="43"/>
      <c r="F631" s="43"/>
      <c r="G631" s="43"/>
      <c r="H631" s="43"/>
      <c r="I631" s="43"/>
      <c r="J631" s="43"/>
      <c r="K631" s="43"/>
      <c r="L631" s="43"/>
      <c r="M631" s="43"/>
      <c r="N631" s="43"/>
      <c r="O631" s="43"/>
      <c r="P631" s="43"/>
      <c r="Q631" s="43"/>
      <c r="R631" s="43"/>
    </row>
    <row r="632" spans="2:18" s="18" customFormat="1">
      <c r="B632" s="43"/>
      <c r="C632" s="43"/>
      <c r="D632" s="43"/>
      <c r="E632" s="43"/>
      <c r="F632" s="43"/>
      <c r="G632" s="43"/>
      <c r="H632" s="43"/>
      <c r="I632" s="43"/>
      <c r="J632" s="43"/>
      <c r="K632" s="43"/>
      <c r="L632" s="43"/>
      <c r="M632" s="43"/>
      <c r="N632" s="43"/>
      <c r="O632" s="43"/>
      <c r="P632" s="43"/>
      <c r="Q632" s="43"/>
      <c r="R632" s="43"/>
    </row>
    <row r="633" spans="2:18" s="18" customFormat="1">
      <c r="B633" s="43"/>
      <c r="C633" s="43"/>
      <c r="D633" s="43"/>
      <c r="E633" s="43"/>
      <c r="F633" s="43"/>
      <c r="G633" s="43"/>
      <c r="H633" s="43"/>
      <c r="I633" s="43"/>
      <c r="J633" s="43"/>
      <c r="K633" s="43"/>
      <c r="L633" s="43"/>
      <c r="M633" s="43"/>
      <c r="N633" s="43"/>
      <c r="O633" s="43"/>
      <c r="P633" s="43"/>
      <c r="Q633" s="43"/>
      <c r="R633" s="43"/>
    </row>
    <row r="634" spans="2:18" s="18" customFormat="1">
      <c r="B634" s="43"/>
      <c r="C634" s="43"/>
      <c r="D634" s="43"/>
      <c r="E634" s="43"/>
      <c r="F634" s="43"/>
      <c r="G634" s="43"/>
      <c r="H634" s="43"/>
      <c r="I634" s="43"/>
      <c r="J634" s="43"/>
      <c r="K634" s="43"/>
      <c r="L634" s="43"/>
      <c r="M634" s="43"/>
      <c r="N634" s="43"/>
      <c r="O634" s="43"/>
      <c r="P634" s="43"/>
      <c r="Q634" s="43"/>
      <c r="R634" s="43"/>
    </row>
    <row r="635" spans="2:18" s="18" customFormat="1">
      <c r="B635" s="43"/>
      <c r="C635" s="43"/>
      <c r="D635" s="43"/>
      <c r="E635" s="43"/>
      <c r="F635" s="43"/>
      <c r="G635" s="43"/>
      <c r="H635" s="43"/>
      <c r="I635" s="43"/>
      <c r="J635" s="43"/>
      <c r="K635" s="43"/>
      <c r="L635" s="43"/>
      <c r="M635" s="43"/>
      <c r="N635" s="43"/>
      <c r="O635" s="43"/>
      <c r="P635" s="43"/>
      <c r="Q635" s="43"/>
      <c r="R635" s="43"/>
    </row>
    <row r="636" spans="2:18" s="18" customFormat="1">
      <c r="B636" s="43"/>
      <c r="C636" s="43"/>
      <c r="D636" s="43"/>
      <c r="E636" s="43"/>
      <c r="F636" s="43"/>
      <c r="G636" s="43"/>
      <c r="H636" s="43"/>
      <c r="I636" s="43"/>
      <c r="J636" s="43"/>
      <c r="K636" s="43"/>
      <c r="L636" s="43"/>
      <c r="M636" s="43"/>
      <c r="N636" s="43"/>
      <c r="O636" s="43"/>
      <c r="P636" s="43"/>
      <c r="Q636" s="43"/>
      <c r="R636" s="43"/>
    </row>
    <row r="637" spans="2:18" s="18" customFormat="1">
      <c r="B637" s="43"/>
      <c r="C637" s="43"/>
      <c r="D637" s="43"/>
      <c r="E637" s="43"/>
      <c r="F637" s="43"/>
      <c r="G637" s="43"/>
      <c r="H637" s="43"/>
      <c r="I637" s="43"/>
      <c r="J637" s="43"/>
      <c r="K637" s="43"/>
      <c r="L637" s="43"/>
      <c r="M637" s="43"/>
      <c r="N637" s="43"/>
      <c r="O637" s="43"/>
      <c r="P637" s="43"/>
      <c r="Q637" s="43"/>
      <c r="R637" s="43"/>
    </row>
    <row r="638" spans="2:18" s="18" customFormat="1">
      <c r="B638" s="43"/>
      <c r="C638" s="43"/>
      <c r="D638" s="43"/>
      <c r="E638" s="43"/>
      <c r="F638" s="43"/>
      <c r="G638" s="43"/>
      <c r="H638" s="43"/>
      <c r="I638" s="43"/>
      <c r="J638" s="43"/>
      <c r="K638" s="43"/>
      <c r="L638" s="43"/>
      <c r="M638" s="43"/>
      <c r="N638" s="43"/>
      <c r="O638" s="43"/>
      <c r="P638" s="43"/>
      <c r="Q638" s="43"/>
      <c r="R638" s="43"/>
    </row>
    <row r="639" spans="2:18" s="18" customFormat="1">
      <c r="B639" s="43"/>
      <c r="C639" s="43"/>
      <c r="D639" s="43"/>
      <c r="E639" s="43"/>
      <c r="F639" s="43"/>
      <c r="G639" s="43"/>
      <c r="H639" s="43"/>
      <c r="I639" s="43"/>
      <c r="J639" s="43"/>
      <c r="K639" s="43"/>
      <c r="L639" s="43"/>
      <c r="M639" s="43"/>
      <c r="N639" s="43"/>
      <c r="O639" s="43"/>
      <c r="P639" s="43"/>
      <c r="Q639" s="43"/>
      <c r="R639" s="43"/>
    </row>
    <row r="640" spans="2:18" s="18" customFormat="1">
      <c r="B640" s="43"/>
      <c r="C640" s="43"/>
      <c r="D640" s="43"/>
      <c r="E640" s="43"/>
      <c r="F640" s="43"/>
      <c r="G640" s="43"/>
      <c r="H640" s="43"/>
      <c r="I640" s="43"/>
      <c r="J640" s="43"/>
      <c r="K640" s="43"/>
      <c r="L640" s="43"/>
      <c r="M640" s="43"/>
      <c r="N640" s="43"/>
      <c r="O640" s="43"/>
      <c r="P640" s="43"/>
      <c r="Q640" s="43"/>
      <c r="R640" s="43"/>
    </row>
    <row r="641" spans="2:18" s="18" customFormat="1">
      <c r="B641" s="43"/>
      <c r="C641" s="43"/>
      <c r="D641" s="43"/>
      <c r="E641" s="43"/>
      <c r="F641" s="43"/>
      <c r="G641" s="43"/>
      <c r="H641" s="43"/>
      <c r="I641" s="43"/>
      <c r="J641" s="43"/>
      <c r="K641" s="43"/>
      <c r="L641" s="43"/>
      <c r="M641" s="43"/>
      <c r="N641" s="43"/>
      <c r="O641" s="43"/>
      <c r="P641" s="43"/>
      <c r="Q641" s="43"/>
      <c r="R641" s="43"/>
    </row>
    <row r="642" spans="2:18" s="18" customFormat="1">
      <c r="B642" s="43"/>
      <c r="C642" s="43"/>
      <c r="D642" s="43"/>
      <c r="E642" s="43"/>
      <c r="F642" s="43"/>
      <c r="G642" s="43"/>
      <c r="H642" s="43"/>
      <c r="I642" s="43"/>
      <c r="J642" s="43"/>
      <c r="K642" s="43"/>
      <c r="L642" s="43"/>
      <c r="M642" s="43"/>
      <c r="N642" s="43"/>
      <c r="O642" s="43"/>
      <c r="P642" s="43"/>
      <c r="Q642" s="43"/>
      <c r="R642" s="43"/>
    </row>
    <row r="643" spans="2:18" s="18" customFormat="1">
      <c r="B643" s="43"/>
      <c r="C643" s="43"/>
      <c r="D643" s="43"/>
      <c r="E643" s="43"/>
      <c r="F643" s="43"/>
      <c r="G643" s="43"/>
      <c r="H643" s="43"/>
      <c r="I643" s="43"/>
      <c r="J643" s="43"/>
      <c r="K643" s="43"/>
      <c r="L643" s="43"/>
      <c r="M643" s="43"/>
      <c r="N643" s="43"/>
      <c r="O643" s="43"/>
      <c r="P643" s="43"/>
      <c r="Q643" s="43"/>
      <c r="R643" s="43"/>
    </row>
    <row r="644" spans="2:18" s="18" customFormat="1">
      <c r="B644" s="43"/>
      <c r="C644" s="43"/>
      <c r="D644" s="43"/>
      <c r="E644" s="43"/>
      <c r="F644" s="43"/>
      <c r="G644" s="43"/>
      <c r="H644" s="43"/>
      <c r="I644" s="43"/>
      <c r="J644" s="43"/>
      <c r="K644" s="43"/>
      <c r="L644" s="43"/>
      <c r="M644" s="43"/>
      <c r="N644" s="43"/>
      <c r="O644" s="43"/>
      <c r="P644" s="43"/>
      <c r="Q644" s="43"/>
      <c r="R644" s="43"/>
    </row>
    <row r="645" spans="2:18" s="18" customFormat="1">
      <c r="B645" s="43"/>
      <c r="C645" s="43"/>
      <c r="D645" s="43"/>
      <c r="E645" s="43"/>
      <c r="F645" s="43"/>
      <c r="G645" s="43"/>
      <c r="H645" s="43"/>
      <c r="I645" s="43"/>
      <c r="J645" s="43"/>
      <c r="K645" s="43"/>
      <c r="L645" s="43"/>
      <c r="M645" s="43"/>
      <c r="N645" s="43"/>
      <c r="O645" s="43"/>
      <c r="P645" s="43"/>
      <c r="Q645" s="43"/>
      <c r="R645" s="43"/>
    </row>
    <row r="646" spans="2:18" s="18" customFormat="1">
      <c r="B646" s="43"/>
      <c r="C646" s="43"/>
      <c r="D646" s="43"/>
      <c r="E646" s="43"/>
      <c r="F646" s="43"/>
      <c r="G646" s="43"/>
      <c r="H646" s="43"/>
      <c r="I646" s="43"/>
      <c r="J646" s="43"/>
      <c r="K646" s="43"/>
      <c r="L646" s="43"/>
      <c r="M646" s="43"/>
      <c r="N646" s="43"/>
      <c r="O646" s="43"/>
      <c r="P646" s="43"/>
      <c r="Q646" s="43"/>
      <c r="R646" s="43"/>
    </row>
    <row r="647" spans="2:18" s="18" customFormat="1">
      <c r="B647" s="43"/>
      <c r="C647" s="43"/>
      <c r="D647" s="43"/>
      <c r="E647" s="43"/>
      <c r="F647" s="43"/>
      <c r="G647" s="43"/>
      <c r="H647" s="43"/>
      <c r="I647" s="43"/>
      <c r="J647" s="43"/>
      <c r="K647" s="43"/>
      <c r="L647" s="43"/>
      <c r="M647" s="43"/>
      <c r="N647" s="43"/>
      <c r="O647" s="43"/>
      <c r="P647" s="43"/>
      <c r="Q647" s="43"/>
      <c r="R647" s="43"/>
    </row>
    <row r="648" spans="2:18" s="18" customFormat="1">
      <c r="B648" s="43"/>
      <c r="C648" s="43"/>
      <c r="D648" s="43"/>
      <c r="E648" s="43"/>
      <c r="F648" s="43"/>
      <c r="G648" s="43"/>
      <c r="H648" s="43"/>
      <c r="I648" s="43"/>
      <c r="J648" s="43"/>
      <c r="K648" s="43"/>
      <c r="L648" s="43"/>
      <c r="M648" s="43"/>
      <c r="N648" s="43"/>
      <c r="O648" s="43"/>
      <c r="P648" s="43"/>
      <c r="Q648" s="43"/>
      <c r="R648" s="43"/>
    </row>
    <row r="649" spans="2:18" s="18" customFormat="1">
      <c r="B649" s="43"/>
      <c r="C649" s="43"/>
      <c r="D649" s="43"/>
      <c r="E649" s="43"/>
      <c r="F649" s="43"/>
      <c r="G649" s="43"/>
      <c r="H649" s="43"/>
      <c r="I649" s="43"/>
      <c r="J649" s="43"/>
      <c r="K649" s="43"/>
      <c r="L649" s="43"/>
      <c r="M649" s="43"/>
      <c r="N649" s="43"/>
      <c r="O649" s="43"/>
      <c r="P649" s="43"/>
      <c r="Q649" s="43"/>
      <c r="R649" s="43"/>
    </row>
    <row r="650" spans="2:18" s="18" customFormat="1">
      <c r="B650" s="43"/>
      <c r="C650" s="43"/>
      <c r="D650" s="43"/>
      <c r="E650" s="43"/>
      <c r="F650" s="43"/>
      <c r="G650" s="43"/>
      <c r="H650" s="43"/>
      <c r="I650" s="43"/>
      <c r="J650" s="43"/>
      <c r="K650" s="43"/>
      <c r="L650" s="43"/>
      <c r="M650" s="43"/>
      <c r="N650" s="43"/>
      <c r="O650" s="43"/>
      <c r="P650" s="43"/>
      <c r="Q650" s="43"/>
      <c r="R650" s="43"/>
    </row>
    <row r="651" spans="2:18" s="18" customFormat="1">
      <c r="B651" s="43"/>
      <c r="C651" s="43"/>
      <c r="D651" s="43"/>
      <c r="E651" s="43"/>
      <c r="F651" s="43"/>
      <c r="G651" s="43"/>
      <c r="H651" s="43"/>
      <c r="I651" s="43"/>
      <c r="J651" s="43"/>
      <c r="K651" s="43"/>
      <c r="L651" s="43"/>
      <c r="M651" s="43"/>
      <c r="N651" s="43"/>
      <c r="O651" s="43"/>
      <c r="P651" s="43"/>
      <c r="Q651" s="43"/>
      <c r="R651" s="43"/>
    </row>
    <row r="652" spans="2:18" s="18" customFormat="1">
      <c r="B652" s="43"/>
      <c r="C652" s="43"/>
      <c r="D652" s="43"/>
      <c r="E652" s="43"/>
      <c r="F652" s="43"/>
      <c r="G652" s="43"/>
      <c r="H652" s="43"/>
      <c r="I652" s="43"/>
      <c r="J652" s="43"/>
      <c r="K652" s="43"/>
      <c r="L652" s="43"/>
      <c r="M652" s="43"/>
      <c r="N652" s="43"/>
      <c r="O652" s="43"/>
      <c r="P652" s="43"/>
      <c r="Q652" s="43"/>
      <c r="R652" s="43"/>
    </row>
    <row r="653" spans="2:18" s="18" customFormat="1">
      <c r="B653" s="43"/>
      <c r="C653" s="43"/>
      <c r="D653" s="43"/>
      <c r="E653" s="43"/>
      <c r="F653" s="43"/>
      <c r="G653" s="43"/>
      <c r="H653" s="43"/>
      <c r="I653" s="43"/>
      <c r="J653" s="43"/>
      <c r="K653" s="43"/>
      <c r="L653" s="43"/>
      <c r="M653" s="43"/>
      <c r="N653" s="43"/>
      <c r="O653" s="43"/>
      <c r="P653" s="43"/>
      <c r="Q653" s="43"/>
      <c r="R653" s="43"/>
    </row>
    <row r="654" spans="2:18" s="18" customFormat="1">
      <c r="B654" s="43"/>
      <c r="C654" s="43"/>
      <c r="D654" s="43"/>
      <c r="E654" s="43"/>
      <c r="F654" s="43"/>
      <c r="G654" s="43"/>
      <c r="H654" s="43"/>
      <c r="I654" s="43"/>
      <c r="J654" s="43"/>
      <c r="K654" s="43"/>
      <c r="L654" s="43"/>
      <c r="M654" s="43"/>
      <c r="N654" s="43"/>
      <c r="O654" s="43"/>
      <c r="P654" s="43"/>
      <c r="Q654" s="43"/>
      <c r="R654" s="43"/>
    </row>
    <row r="655" spans="2:18" s="18" customFormat="1">
      <c r="B655" s="43"/>
      <c r="C655" s="43"/>
      <c r="D655" s="43"/>
      <c r="E655" s="43"/>
      <c r="F655" s="43"/>
      <c r="G655" s="43"/>
      <c r="H655" s="43"/>
      <c r="I655" s="43"/>
      <c r="J655" s="43"/>
      <c r="K655" s="43"/>
      <c r="L655" s="43"/>
      <c r="M655" s="43"/>
      <c r="N655" s="43"/>
      <c r="O655" s="43"/>
      <c r="P655" s="43"/>
      <c r="Q655" s="43"/>
      <c r="R655" s="43"/>
    </row>
    <row r="656" spans="2:18" s="18" customFormat="1">
      <c r="B656" s="43"/>
      <c r="C656" s="43"/>
      <c r="D656" s="43"/>
      <c r="E656" s="43"/>
      <c r="F656" s="43"/>
      <c r="G656" s="43"/>
      <c r="H656" s="43"/>
      <c r="I656" s="43"/>
      <c r="J656" s="43"/>
      <c r="K656" s="43"/>
      <c r="L656" s="43"/>
      <c r="M656" s="43"/>
      <c r="N656" s="43"/>
      <c r="O656" s="43"/>
      <c r="P656" s="43"/>
      <c r="Q656" s="43"/>
      <c r="R656" s="43"/>
    </row>
    <row r="657" spans="2:18" s="18" customFormat="1">
      <c r="B657" s="43"/>
      <c r="C657" s="43"/>
      <c r="D657" s="43"/>
      <c r="E657" s="43"/>
      <c r="F657" s="43"/>
      <c r="G657" s="43"/>
      <c r="H657" s="43"/>
      <c r="I657" s="43"/>
      <c r="J657" s="43"/>
      <c r="K657" s="43"/>
      <c r="L657" s="43"/>
      <c r="M657" s="43"/>
      <c r="N657" s="43"/>
      <c r="O657" s="43"/>
      <c r="P657" s="43"/>
      <c r="Q657" s="43"/>
      <c r="R657" s="43"/>
    </row>
    <row r="658" spans="2:18" s="18" customFormat="1">
      <c r="B658" s="43"/>
      <c r="C658" s="43"/>
      <c r="D658" s="43"/>
      <c r="E658" s="43"/>
      <c r="F658" s="43"/>
      <c r="G658" s="43"/>
      <c r="H658" s="43"/>
      <c r="I658" s="43"/>
      <c r="J658" s="43"/>
      <c r="K658" s="43"/>
      <c r="L658" s="43"/>
      <c r="M658" s="43"/>
      <c r="N658" s="43"/>
      <c r="O658" s="43"/>
      <c r="P658" s="43"/>
      <c r="Q658" s="43"/>
      <c r="R658" s="43"/>
    </row>
    <row r="659" spans="2:18" s="18" customFormat="1">
      <c r="B659" s="43"/>
      <c r="C659" s="43"/>
      <c r="D659" s="43"/>
      <c r="E659" s="43"/>
      <c r="F659" s="43"/>
      <c r="G659" s="43"/>
      <c r="H659" s="43"/>
      <c r="I659" s="43"/>
      <c r="J659" s="43"/>
      <c r="K659" s="43"/>
      <c r="L659" s="43"/>
      <c r="M659" s="43"/>
      <c r="N659" s="43"/>
      <c r="O659" s="43"/>
      <c r="P659" s="43"/>
      <c r="Q659" s="43"/>
      <c r="R659" s="43"/>
    </row>
    <row r="660" spans="2:18" s="18" customFormat="1">
      <c r="B660" s="43"/>
      <c r="C660" s="43"/>
      <c r="D660" s="43"/>
      <c r="E660" s="43"/>
      <c r="F660" s="43"/>
      <c r="G660" s="43"/>
      <c r="H660" s="43"/>
      <c r="I660" s="43"/>
      <c r="J660" s="43"/>
      <c r="K660" s="43"/>
      <c r="L660" s="43"/>
      <c r="M660" s="43"/>
      <c r="N660" s="43"/>
      <c r="O660" s="43"/>
      <c r="P660" s="43"/>
      <c r="Q660" s="43"/>
      <c r="R660" s="43"/>
    </row>
    <row r="661" spans="2:18" s="18" customFormat="1">
      <c r="B661" s="43"/>
      <c r="C661" s="43"/>
      <c r="D661" s="43"/>
      <c r="E661" s="43"/>
      <c r="F661" s="43"/>
      <c r="G661" s="43"/>
      <c r="H661" s="43"/>
      <c r="I661" s="43"/>
      <c r="J661" s="43"/>
      <c r="K661" s="43"/>
      <c r="L661" s="43"/>
      <c r="M661" s="43"/>
      <c r="N661" s="43"/>
      <c r="O661" s="43"/>
      <c r="P661" s="43"/>
      <c r="Q661" s="43"/>
      <c r="R661" s="43"/>
    </row>
    <row r="662" spans="2:18" s="18" customFormat="1">
      <c r="B662" s="43"/>
      <c r="C662" s="43"/>
      <c r="D662" s="43"/>
      <c r="E662" s="43"/>
      <c r="F662" s="43"/>
      <c r="G662" s="43"/>
      <c r="H662" s="43"/>
      <c r="I662" s="43"/>
      <c r="J662" s="43"/>
      <c r="K662" s="43"/>
      <c r="L662" s="43"/>
      <c r="M662" s="43"/>
      <c r="N662" s="43"/>
      <c r="O662" s="43"/>
      <c r="P662" s="43"/>
      <c r="Q662" s="43"/>
      <c r="R662" s="43"/>
    </row>
    <row r="663" spans="2:18" s="18" customFormat="1">
      <c r="B663" s="43"/>
      <c r="C663" s="43"/>
      <c r="D663" s="43"/>
      <c r="E663" s="43"/>
      <c r="F663" s="43"/>
      <c r="G663" s="43"/>
      <c r="H663" s="43"/>
      <c r="I663" s="43"/>
      <c r="J663" s="43"/>
      <c r="K663" s="43"/>
      <c r="L663" s="43"/>
      <c r="M663" s="43"/>
      <c r="N663" s="43"/>
      <c r="O663" s="43"/>
      <c r="P663" s="43"/>
      <c r="Q663" s="43"/>
      <c r="R663" s="43"/>
    </row>
    <row r="664" spans="2:18" s="18" customFormat="1">
      <c r="B664" s="43"/>
      <c r="C664" s="43"/>
      <c r="D664" s="43"/>
      <c r="E664" s="43"/>
      <c r="F664" s="43"/>
      <c r="G664" s="43"/>
      <c r="H664" s="43"/>
      <c r="I664" s="43"/>
      <c r="J664" s="43"/>
      <c r="K664" s="43"/>
      <c r="L664" s="43"/>
      <c r="M664" s="43"/>
      <c r="N664" s="43"/>
      <c r="O664" s="43"/>
      <c r="P664" s="43"/>
      <c r="Q664" s="43"/>
      <c r="R664" s="43"/>
    </row>
    <row r="665" spans="2:18" s="18" customFormat="1">
      <c r="B665" s="43"/>
      <c r="C665" s="43"/>
      <c r="D665" s="43"/>
      <c r="E665" s="43"/>
      <c r="F665" s="43"/>
      <c r="G665" s="43"/>
      <c r="H665" s="43"/>
      <c r="I665" s="43"/>
      <c r="J665" s="43"/>
      <c r="K665" s="43"/>
      <c r="L665" s="43"/>
      <c r="M665" s="43"/>
      <c r="N665" s="43"/>
      <c r="O665" s="43"/>
      <c r="P665" s="43"/>
      <c r="Q665" s="43"/>
      <c r="R665" s="43"/>
    </row>
    <row r="666" spans="2:18" s="18" customFormat="1">
      <c r="B666" s="43"/>
      <c r="C666" s="43"/>
      <c r="D666" s="43"/>
      <c r="E666" s="43"/>
      <c r="F666" s="43"/>
      <c r="G666" s="43"/>
      <c r="H666" s="43"/>
      <c r="I666" s="43"/>
      <c r="J666" s="43"/>
      <c r="K666" s="43"/>
      <c r="L666" s="43"/>
      <c r="M666" s="43"/>
      <c r="N666" s="43"/>
      <c r="O666" s="43"/>
      <c r="P666" s="43"/>
      <c r="Q666" s="43"/>
      <c r="R666" s="43"/>
    </row>
    <row r="667" spans="2:18" s="18" customFormat="1">
      <c r="B667" s="43"/>
      <c r="C667" s="43"/>
      <c r="D667" s="43"/>
      <c r="E667" s="43"/>
      <c r="F667" s="43"/>
      <c r="G667" s="43"/>
      <c r="H667" s="43"/>
      <c r="I667" s="43"/>
      <c r="J667" s="43"/>
      <c r="K667" s="43"/>
      <c r="L667" s="43"/>
      <c r="M667" s="43"/>
      <c r="N667" s="43"/>
      <c r="O667" s="43"/>
      <c r="P667" s="43"/>
      <c r="Q667" s="43"/>
      <c r="R667" s="43"/>
    </row>
    <row r="668" spans="2:18" s="18" customFormat="1">
      <c r="B668" s="43"/>
      <c r="C668" s="43"/>
      <c r="D668" s="43"/>
      <c r="E668" s="43"/>
      <c r="F668" s="43"/>
      <c r="G668" s="43"/>
      <c r="H668" s="43"/>
      <c r="I668" s="43"/>
      <c r="J668" s="43"/>
      <c r="K668" s="43"/>
      <c r="L668" s="43"/>
      <c r="M668" s="43"/>
      <c r="N668" s="43"/>
      <c r="O668" s="43"/>
      <c r="P668" s="43"/>
      <c r="Q668" s="43"/>
      <c r="R668" s="43"/>
    </row>
    <row r="669" spans="2:18" s="18" customFormat="1">
      <c r="B669" s="43"/>
      <c r="C669" s="43"/>
      <c r="D669" s="43"/>
      <c r="E669" s="43"/>
      <c r="F669" s="43"/>
      <c r="G669" s="43"/>
      <c r="H669" s="43"/>
      <c r="I669" s="43"/>
      <c r="J669" s="43"/>
      <c r="K669" s="43"/>
      <c r="L669" s="43"/>
      <c r="M669" s="43"/>
      <c r="N669" s="43"/>
      <c r="O669" s="43"/>
      <c r="P669" s="43"/>
      <c r="Q669" s="43"/>
      <c r="R669" s="43"/>
    </row>
    <row r="670" spans="2:18" s="18" customFormat="1">
      <c r="B670" s="43"/>
      <c r="C670" s="43"/>
      <c r="D670" s="43"/>
      <c r="E670" s="43"/>
      <c r="F670" s="43"/>
      <c r="G670" s="43"/>
      <c r="H670" s="43"/>
      <c r="I670" s="43"/>
      <c r="J670" s="43"/>
      <c r="K670" s="43"/>
      <c r="L670" s="43"/>
      <c r="M670" s="43"/>
      <c r="N670" s="43"/>
      <c r="O670" s="43"/>
      <c r="P670" s="43"/>
      <c r="Q670" s="43"/>
      <c r="R670" s="43"/>
    </row>
    <row r="671" spans="2:18" s="18" customFormat="1">
      <c r="B671" s="43"/>
      <c r="C671" s="43"/>
      <c r="D671" s="43"/>
      <c r="E671" s="43"/>
      <c r="F671" s="43"/>
      <c r="G671" s="43"/>
      <c r="H671" s="43"/>
      <c r="I671" s="43"/>
      <c r="J671" s="43"/>
      <c r="K671" s="43"/>
      <c r="L671" s="43"/>
      <c r="M671" s="43"/>
      <c r="N671" s="43"/>
      <c r="O671" s="43"/>
      <c r="P671" s="43"/>
      <c r="Q671" s="43"/>
      <c r="R671" s="43"/>
    </row>
    <row r="672" spans="2:18" s="18" customFormat="1">
      <c r="B672" s="43"/>
      <c r="C672" s="43"/>
      <c r="D672" s="43"/>
      <c r="E672" s="43"/>
      <c r="F672" s="43"/>
      <c r="G672" s="43"/>
      <c r="H672" s="43"/>
      <c r="I672" s="43"/>
      <c r="J672" s="43"/>
      <c r="K672" s="43"/>
      <c r="L672" s="43"/>
      <c r="M672" s="43"/>
      <c r="N672" s="43"/>
      <c r="O672" s="43"/>
      <c r="P672" s="43"/>
      <c r="Q672" s="43"/>
      <c r="R672" s="43"/>
    </row>
    <row r="673" spans="2:18" s="18" customFormat="1">
      <c r="B673" s="43"/>
      <c r="C673" s="43"/>
      <c r="D673" s="43"/>
      <c r="E673" s="43"/>
      <c r="F673" s="43"/>
      <c r="G673" s="43"/>
      <c r="H673" s="43"/>
      <c r="I673" s="43"/>
      <c r="J673" s="43"/>
      <c r="K673" s="43"/>
      <c r="L673" s="43"/>
      <c r="M673" s="43"/>
      <c r="N673" s="43"/>
      <c r="O673" s="43"/>
      <c r="P673" s="43"/>
      <c r="Q673" s="43"/>
      <c r="R673" s="43"/>
    </row>
    <row r="674" spans="2:18" s="18" customFormat="1">
      <c r="B674" s="43"/>
      <c r="C674" s="43"/>
      <c r="D674" s="43"/>
      <c r="E674" s="43"/>
      <c r="F674" s="43"/>
      <c r="G674" s="43"/>
      <c r="H674" s="43"/>
      <c r="I674" s="43"/>
      <c r="J674" s="43"/>
      <c r="K674" s="43"/>
      <c r="L674" s="43"/>
      <c r="M674" s="43"/>
      <c r="N674" s="43"/>
      <c r="O674" s="43"/>
      <c r="P674" s="43"/>
      <c r="Q674" s="43"/>
      <c r="R674" s="43"/>
    </row>
    <row r="675" spans="2:18" s="18" customFormat="1">
      <c r="B675" s="43"/>
      <c r="C675" s="43"/>
      <c r="D675" s="43"/>
      <c r="E675" s="43"/>
      <c r="F675" s="43"/>
      <c r="G675" s="43"/>
      <c r="H675" s="43"/>
      <c r="I675" s="43"/>
      <c r="J675" s="43"/>
      <c r="K675" s="43"/>
      <c r="L675" s="43"/>
      <c r="M675" s="43"/>
      <c r="N675" s="43"/>
      <c r="O675" s="43"/>
      <c r="P675" s="43"/>
      <c r="Q675" s="43"/>
      <c r="R675" s="43"/>
    </row>
    <row r="676" spans="2:18" s="18" customFormat="1">
      <c r="B676" s="43"/>
      <c r="C676" s="43"/>
      <c r="D676" s="43"/>
      <c r="E676" s="43"/>
      <c r="F676" s="43"/>
      <c r="G676" s="43"/>
      <c r="H676" s="43"/>
      <c r="I676" s="43"/>
      <c r="J676" s="43"/>
      <c r="K676" s="43"/>
      <c r="L676" s="43"/>
      <c r="M676" s="43"/>
      <c r="N676" s="43"/>
      <c r="O676" s="43"/>
      <c r="P676" s="43"/>
      <c r="Q676" s="43"/>
      <c r="R676" s="43"/>
    </row>
    <row r="677" spans="2:18" s="18" customFormat="1">
      <c r="B677" s="43"/>
      <c r="C677" s="43"/>
      <c r="D677" s="43"/>
      <c r="E677" s="43"/>
      <c r="F677" s="43"/>
      <c r="G677" s="43"/>
      <c r="H677" s="43"/>
      <c r="I677" s="43"/>
      <c r="J677" s="43"/>
      <c r="K677" s="43"/>
      <c r="L677" s="43"/>
      <c r="M677" s="43"/>
      <c r="N677" s="43"/>
      <c r="O677" s="43"/>
      <c r="P677" s="43"/>
      <c r="Q677" s="43"/>
      <c r="R677" s="43"/>
    </row>
    <row r="678" spans="2:18" s="18" customFormat="1">
      <c r="B678" s="43"/>
      <c r="C678" s="43"/>
      <c r="D678" s="43"/>
      <c r="E678" s="43"/>
      <c r="F678" s="43"/>
      <c r="G678" s="43"/>
      <c r="H678" s="43"/>
      <c r="I678" s="43"/>
      <c r="J678" s="43"/>
      <c r="K678" s="43"/>
      <c r="L678" s="43"/>
      <c r="M678" s="43"/>
      <c r="N678" s="43"/>
      <c r="O678" s="43"/>
      <c r="P678" s="43"/>
      <c r="Q678" s="43"/>
      <c r="R678" s="43"/>
    </row>
    <row r="679" spans="2:18" s="18" customFormat="1">
      <c r="B679" s="43"/>
      <c r="C679" s="43"/>
      <c r="D679" s="43"/>
      <c r="E679" s="43"/>
      <c r="F679" s="43"/>
      <c r="G679" s="43"/>
      <c r="H679" s="43"/>
      <c r="I679" s="43"/>
      <c r="J679" s="43"/>
      <c r="K679" s="43"/>
      <c r="L679" s="43"/>
      <c r="M679" s="43"/>
      <c r="N679" s="43"/>
      <c r="O679" s="43"/>
      <c r="P679" s="43"/>
      <c r="Q679" s="43"/>
      <c r="R679" s="43"/>
    </row>
    <row r="680" spans="2:18" s="18" customFormat="1">
      <c r="B680" s="43"/>
      <c r="C680" s="43"/>
      <c r="D680" s="43"/>
      <c r="E680" s="43"/>
      <c r="F680" s="43"/>
      <c r="G680" s="43"/>
      <c r="H680" s="43"/>
      <c r="I680" s="43"/>
      <c r="J680" s="43"/>
      <c r="K680" s="43"/>
      <c r="L680" s="43"/>
      <c r="M680" s="43"/>
      <c r="N680" s="43"/>
      <c r="O680" s="43"/>
      <c r="P680" s="43"/>
      <c r="Q680" s="43"/>
      <c r="R680" s="43"/>
    </row>
    <row r="681" spans="2:18" s="18" customFormat="1">
      <c r="B681" s="43"/>
      <c r="C681" s="43"/>
      <c r="D681" s="43"/>
      <c r="E681" s="43"/>
      <c r="F681" s="43"/>
      <c r="G681" s="43"/>
      <c r="H681" s="43"/>
      <c r="I681" s="43"/>
      <c r="J681" s="43"/>
      <c r="K681" s="43"/>
      <c r="L681" s="43"/>
      <c r="M681" s="43"/>
      <c r="N681" s="43"/>
      <c r="O681" s="43"/>
      <c r="P681" s="43"/>
      <c r="Q681" s="43"/>
      <c r="R681" s="43"/>
    </row>
    <row r="682" spans="2:18" s="18" customFormat="1">
      <c r="B682" s="43"/>
      <c r="C682" s="43"/>
      <c r="D682" s="43"/>
      <c r="E682" s="43"/>
      <c r="F682" s="43"/>
      <c r="G682" s="43"/>
      <c r="H682" s="43"/>
      <c r="I682" s="43"/>
      <c r="J682" s="43"/>
      <c r="K682" s="43"/>
      <c r="L682" s="43"/>
      <c r="M682" s="43"/>
      <c r="N682" s="43"/>
      <c r="O682" s="43"/>
      <c r="P682" s="43"/>
      <c r="Q682" s="43"/>
      <c r="R682" s="43"/>
    </row>
    <row r="683" spans="2:18" s="18" customFormat="1">
      <c r="B683" s="43"/>
      <c r="C683" s="43"/>
      <c r="D683" s="43"/>
      <c r="E683" s="43"/>
      <c r="F683" s="43"/>
      <c r="G683" s="43"/>
      <c r="H683" s="43"/>
      <c r="I683" s="43"/>
      <c r="J683" s="43"/>
      <c r="K683" s="43"/>
      <c r="L683" s="43"/>
      <c r="M683" s="43"/>
      <c r="N683" s="43"/>
      <c r="O683" s="43"/>
      <c r="P683" s="43"/>
      <c r="Q683" s="43"/>
      <c r="R683" s="43"/>
    </row>
    <row r="684" spans="2:18" s="18" customFormat="1">
      <c r="B684" s="43"/>
      <c r="C684" s="43"/>
      <c r="D684" s="43"/>
      <c r="E684" s="43"/>
      <c r="F684" s="43"/>
      <c r="G684" s="43"/>
      <c r="H684" s="43"/>
      <c r="I684" s="43"/>
      <c r="J684" s="43"/>
      <c r="K684" s="43"/>
      <c r="L684" s="43"/>
      <c r="M684" s="43"/>
      <c r="N684" s="43"/>
      <c r="O684" s="43"/>
      <c r="P684" s="43"/>
      <c r="Q684" s="43"/>
      <c r="R684" s="43"/>
    </row>
    <row r="685" spans="2:18" s="18" customFormat="1">
      <c r="B685" s="43"/>
      <c r="C685" s="43"/>
      <c r="D685" s="43"/>
      <c r="E685" s="43"/>
      <c r="F685" s="43"/>
      <c r="G685" s="43"/>
      <c r="H685" s="43"/>
      <c r="I685" s="43"/>
      <c r="J685" s="43"/>
      <c r="K685" s="43"/>
      <c r="L685" s="43"/>
      <c r="M685" s="43"/>
      <c r="N685" s="43"/>
      <c r="O685" s="43"/>
      <c r="P685" s="43"/>
      <c r="Q685" s="43"/>
      <c r="R685" s="43"/>
    </row>
    <row r="686" spans="2:18" s="18" customFormat="1">
      <c r="B686" s="43"/>
      <c r="C686" s="43"/>
      <c r="D686" s="43"/>
      <c r="E686" s="43"/>
      <c r="F686" s="43"/>
      <c r="G686" s="43"/>
      <c r="H686" s="43"/>
      <c r="I686" s="43"/>
      <c r="J686" s="43"/>
      <c r="K686" s="43"/>
      <c r="L686" s="43"/>
      <c r="M686" s="43"/>
      <c r="N686" s="43"/>
      <c r="O686" s="43"/>
      <c r="P686" s="43"/>
      <c r="Q686" s="43"/>
      <c r="R686" s="43"/>
    </row>
    <row r="687" spans="2:18" s="18" customFormat="1">
      <c r="B687" s="43"/>
      <c r="C687" s="43"/>
      <c r="D687" s="43"/>
      <c r="E687" s="43"/>
      <c r="F687" s="43"/>
      <c r="G687" s="43"/>
      <c r="H687" s="43"/>
      <c r="I687" s="43"/>
      <c r="J687" s="43"/>
      <c r="K687" s="43"/>
      <c r="L687" s="43"/>
      <c r="M687" s="43"/>
      <c r="N687" s="43"/>
      <c r="O687" s="43"/>
      <c r="P687" s="43"/>
      <c r="Q687" s="43"/>
      <c r="R687" s="43"/>
    </row>
    <row r="688" spans="2:18" s="18" customFormat="1">
      <c r="B688" s="43"/>
      <c r="C688" s="43"/>
      <c r="D688" s="43"/>
      <c r="E688" s="43"/>
      <c r="F688" s="43"/>
      <c r="G688" s="43"/>
      <c r="H688" s="43"/>
      <c r="I688" s="43"/>
      <c r="J688" s="43"/>
      <c r="K688" s="43"/>
      <c r="L688" s="43"/>
      <c r="M688" s="43"/>
      <c r="N688" s="43"/>
      <c r="O688" s="43"/>
      <c r="P688" s="43"/>
      <c r="Q688" s="43"/>
      <c r="R688" s="43"/>
    </row>
    <row r="689" spans="2:18" s="18" customFormat="1">
      <c r="B689" s="43"/>
      <c r="C689" s="43"/>
      <c r="D689" s="43"/>
      <c r="E689" s="43"/>
      <c r="F689" s="43"/>
      <c r="G689" s="43"/>
      <c r="H689" s="43"/>
      <c r="I689" s="43"/>
      <c r="J689" s="43"/>
      <c r="K689" s="43"/>
      <c r="L689" s="43"/>
      <c r="M689" s="43"/>
      <c r="N689" s="43"/>
      <c r="O689" s="43"/>
      <c r="P689" s="43"/>
      <c r="Q689" s="43"/>
      <c r="R689" s="43"/>
    </row>
    <row r="690" spans="2:18" s="18" customFormat="1">
      <c r="B690" s="43"/>
      <c r="C690" s="43"/>
      <c r="D690" s="43"/>
      <c r="E690" s="43"/>
      <c r="F690" s="43"/>
      <c r="G690" s="43"/>
      <c r="H690" s="43"/>
      <c r="I690" s="43"/>
      <c r="J690" s="43"/>
      <c r="K690" s="43"/>
      <c r="L690" s="43"/>
      <c r="M690" s="43"/>
      <c r="N690" s="43"/>
      <c r="O690" s="43"/>
      <c r="P690" s="43"/>
      <c r="Q690" s="43"/>
      <c r="R690" s="43"/>
    </row>
    <row r="691" spans="2:18" s="18" customFormat="1">
      <c r="B691" s="43"/>
      <c r="C691" s="43"/>
      <c r="D691" s="43"/>
      <c r="E691" s="43"/>
      <c r="F691" s="43"/>
      <c r="G691" s="43"/>
      <c r="H691" s="43"/>
      <c r="I691" s="43"/>
      <c r="J691" s="43"/>
      <c r="K691" s="43"/>
      <c r="L691" s="43"/>
      <c r="M691" s="43"/>
      <c r="N691" s="43"/>
      <c r="O691" s="43"/>
      <c r="P691" s="43"/>
      <c r="Q691" s="43"/>
      <c r="R691" s="43"/>
    </row>
    <row r="692" spans="2:18" s="18" customFormat="1">
      <c r="B692" s="43"/>
      <c r="C692" s="43"/>
      <c r="D692" s="43"/>
      <c r="E692" s="43"/>
      <c r="F692" s="43"/>
      <c r="G692" s="43"/>
      <c r="H692" s="43"/>
      <c r="I692" s="43"/>
      <c r="J692" s="43"/>
      <c r="K692" s="43"/>
      <c r="L692" s="43"/>
      <c r="M692" s="43"/>
      <c r="N692" s="43"/>
      <c r="O692" s="43"/>
      <c r="P692" s="43"/>
      <c r="Q692" s="43"/>
      <c r="R692" s="43"/>
    </row>
    <row r="693" spans="2:18" s="18" customFormat="1">
      <c r="B693" s="43"/>
      <c r="C693" s="43"/>
      <c r="D693" s="43"/>
      <c r="E693" s="43"/>
      <c r="F693" s="43"/>
      <c r="G693" s="43"/>
      <c r="H693" s="43"/>
      <c r="I693" s="43"/>
      <c r="J693" s="43"/>
      <c r="K693" s="43"/>
      <c r="L693" s="43"/>
      <c r="M693" s="43"/>
      <c r="N693" s="43"/>
      <c r="O693" s="43"/>
      <c r="P693" s="43"/>
      <c r="Q693" s="43"/>
      <c r="R693" s="43"/>
    </row>
    <row r="694" spans="2:18" s="18" customFormat="1">
      <c r="B694" s="43"/>
      <c r="C694" s="43"/>
      <c r="D694" s="43"/>
      <c r="E694" s="43"/>
      <c r="F694" s="43"/>
      <c r="G694" s="43"/>
      <c r="H694" s="43"/>
      <c r="I694" s="43"/>
      <c r="J694" s="43"/>
      <c r="K694" s="43"/>
      <c r="L694" s="43"/>
      <c r="M694" s="43"/>
      <c r="N694" s="43"/>
      <c r="O694" s="43"/>
      <c r="P694" s="43"/>
      <c r="Q694" s="43"/>
      <c r="R694" s="43"/>
    </row>
    <row r="695" spans="2:18" s="18" customFormat="1">
      <c r="B695" s="43"/>
      <c r="C695" s="43"/>
      <c r="D695" s="43"/>
      <c r="E695" s="43"/>
      <c r="F695" s="43"/>
      <c r="G695" s="43"/>
      <c r="H695" s="43"/>
      <c r="I695" s="43"/>
      <c r="J695" s="43"/>
      <c r="K695" s="43"/>
      <c r="L695" s="43"/>
      <c r="M695" s="43"/>
      <c r="N695" s="43"/>
      <c r="O695" s="43"/>
      <c r="P695" s="43"/>
      <c r="Q695" s="43"/>
      <c r="R695" s="43"/>
    </row>
    <row r="696" spans="2:18" s="18" customFormat="1">
      <c r="B696" s="43"/>
      <c r="C696" s="43"/>
      <c r="D696" s="43"/>
      <c r="E696" s="43"/>
      <c r="F696" s="43"/>
      <c r="G696" s="43"/>
      <c r="H696" s="43"/>
      <c r="I696" s="43"/>
      <c r="J696" s="43"/>
      <c r="K696" s="43"/>
      <c r="L696" s="43"/>
      <c r="M696" s="43"/>
      <c r="N696" s="43"/>
      <c r="O696" s="43"/>
      <c r="P696" s="43"/>
      <c r="Q696" s="43"/>
      <c r="R696" s="43"/>
    </row>
    <row r="697" spans="2:18" s="18" customFormat="1">
      <c r="B697" s="43"/>
      <c r="C697" s="43"/>
      <c r="D697" s="43"/>
      <c r="E697" s="43"/>
      <c r="F697" s="43"/>
      <c r="G697" s="43"/>
      <c r="H697" s="43"/>
      <c r="I697" s="43"/>
      <c r="J697" s="43"/>
      <c r="K697" s="43"/>
      <c r="L697" s="43"/>
      <c r="M697" s="43"/>
      <c r="N697" s="43"/>
      <c r="O697" s="43"/>
      <c r="P697" s="43"/>
      <c r="Q697" s="43"/>
      <c r="R697" s="43"/>
    </row>
    <row r="698" spans="2:18" s="18" customFormat="1">
      <c r="B698" s="43"/>
      <c r="C698" s="43"/>
      <c r="D698" s="43"/>
      <c r="E698" s="43"/>
      <c r="F698" s="43"/>
      <c r="G698" s="43"/>
      <c r="H698" s="43"/>
      <c r="I698" s="43"/>
      <c r="J698" s="43"/>
      <c r="K698" s="43"/>
      <c r="L698" s="43"/>
      <c r="M698" s="43"/>
      <c r="N698" s="43"/>
      <c r="O698" s="43"/>
      <c r="P698" s="43"/>
      <c r="Q698" s="43"/>
      <c r="R698" s="43"/>
    </row>
    <row r="699" spans="2:18" s="18" customFormat="1">
      <c r="B699" s="43"/>
      <c r="C699" s="43"/>
      <c r="D699" s="43"/>
      <c r="E699" s="43"/>
      <c r="F699" s="43"/>
      <c r="G699" s="43"/>
      <c r="H699" s="43"/>
      <c r="I699" s="43"/>
      <c r="J699" s="43"/>
      <c r="K699" s="43"/>
      <c r="L699" s="43"/>
      <c r="M699" s="43"/>
      <c r="N699" s="43"/>
      <c r="O699" s="43"/>
      <c r="P699" s="43"/>
      <c r="Q699" s="43"/>
      <c r="R699" s="43"/>
    </row>
    <row r="700" spans="2:18" s="18" customFormat="1">
      <c r="B700" s="43"/>
      <c r="C700" s="43"/>
      <c r="D700" s="43"/>
      <c r="E700" s="43"/>
      <c r="F700" s="43"/>
      <c r="G700" s="43"/>
      <c r="H700" s="43"/>
      <c r="I700" s="43"/>
      <c r="J700" s="43"/>
      <c r="K700" s="43"/>
      <c r="L700" s="43"/>
      <c r="M700" s="43"/>
      <c r="N700" s="43"/>
      <c r="O700" s="43"/>
      <c r="P700" s="43"/>
      <c r="Q700" s="43"/>
      <c r="R700" s="43"/>
    </row>
    <row r="701" spans="2:18" s="18" customFormat="1">
      <c r="B701" s="43"/>
      <c r="C701" s="43"/>
      <c r="D701" s="43"/>
      <c r="E701" s="43"/>
      <c r="F701" s="43"/>
      <c r="G701" s="43"/>
      <c r="H701" s="43"/>
      <c r="I701" s="43"/>
      <c r="J701" s="43"/>
      <c r="K701" s="43"/>
      <c r="L701" s="43"/>
      <c r="M701" s="43"/>
      <c r="N701" s="43"/>
      <c r="O701" s="43"/>
      <c r="P701" s="43"/>
      <c r="Q701" s="43"/>
      <c r="R701" s="43"/>
    </row>
    <row r="702" spans="2:18" s="18" customFormat="1">
      <c r="B702" s="43"/>
      <c r="C702" s="43"/>
      <c r="D702" s="43"/>
      <c r="E702" s="43"/>
      <c r="F702" s="43"/>
      <c r="G702" s="43"/>
      <c r="H702" s="43"/>
      <c r="I702" s="43"/>
      <c r="J702" s="43"/>
      <c r="K702" s="43"/>
      <c r="L702" s="43"/>
      <c r="M702" s="43"/>
      <c r="N702" s="43"/>
      <c r="O702" s="43"/>
      <c r="P702" s="43"/>
      <c r="Q702" s="43"/>
      <c r="R702" s="43"/>
    </row>
    <row r="703" spans="2:18" s="18" customFormat="1">
      <c r="B703" s="43"/>
      <c r="C703" s="43"/>
      <c r="D703" s="43"/>
      <c r="E703" s="43"/>
      <c r="F703" s="43"/>
      <c r="G703" s="43"/>
      <c r="H703" s="43"/>
      <c r="I703" s="43"/>
      <c r="J703" s="43"/>
      <c r="K703" s="43"/>
      <c r="L703" s="43"/>
      <c r="M703" s="43"/>
      <c r="N703" s="43"/>
      <c r="O703" s="43"/>
      <c r="P703" s="43"/>
      <c r="Q703" s="43"/>
      <c r="R703" s="43"/>
    </row>
    <row r="704" spans="2:18" s="18" customFormat="1">
      <c r="B704" s="43"/>
      <c r="C704" s="43"/>
      <c r="D704" s="43"/>
      <c r="E704" s="43"/>
      <c r="F704" s="43"/>
      <c r="G704" s="43"/>
      <c r="H704" s="43"/>
      <c r="I704" s="43"/>
      <c r="J704" s="43"/>
      <c r="K704" s="43"/>
      <c r="L704" s="43"/>
      <c r="M704" s="43"/>
      <c r="N704" s="43"/>
      <c r="O704" s="43"/>
      <c r="P704" s="43"/>
      <c r="Q704" s="43"/>
      <c r="R704" s="43"/>
    </row>
    <row r="705" spans="2:18" s="18" customFormat="1">
      <c r="B705" s="43"/>
      <c r="C705" s="43"/>
      <c r="D705" s="43"/>
      <c r="E705" s="43"/>
      <c r="F705" s="43"/>
      <c r="G705" s="43"/>
      <c r="H705" s="43"/>
      <c r="I705" s="43"/>
      <c r="J705" s="43"/>
      <c r="K705" s="43"/>
      <c r="L705" s="43"/>
      <c r="M705" s="43"/>
      <c r="N705" s="43"/>
      <c r="O705" s="43"/>
      <c r="P705" s="43"/>
      <c r="Q705" s="43"/>
      <c r="R705" s="43"/>
    </row>
    <row r="706" spans="2:18" s="18" customFormat="1">
      <c r="B706" s="43"/>
      <c r="C706" s="43"/>
      <c r="D706" s="43"/>
      <c r="E706" s="43"/>
      <c r="F706" s="43"/>
      <c r="G706" s="43"/>
      <c r="H706" s="43"/>
      <c r="I706" s="43"/>
      <c r="J706" s="43"/>
      <c r="K706" s="43"/>
      <c r="L706" s="43"/>
      <c r="M706" s="43"/>
      <c r="N706" s="43"/>
      <c r="O706" s="43"/>
      <c r="P706" s="43"/>
      <c r="Q706" s="43"/>
      <c r="R706" s="43"/>
    </row>
    <row r="707" spans="2:18" s="18" customFormat="1">
      <c r="B707" s="43"/>
      <c r="C707" s="43"/>
      <c r="D707" s="43"/>
      <c r="E707" s="43"/>
      <c r="F707" s="43"/>
      <c r="G707" s="43"/>
      <c r="H707" s="43"/>
      <c r="I707" s="43"/>
      <c r="J707" s="43"/>
      <c r="K707" s="43"/>
      <c r="L707" s="43"/>
      <c r="M707" s="43"/>
      <c r="N707" s="43"/>
      <c r="O707" s="43"/>
      <c r="P707" s="43"/>
      <c r="Q707" s="43"/>
      <c r="R707" s="43"/>
    </row>
    <row r="708" spans="2:18" s="18" customFormat="1">
      <c r="B708" s="43"/>
      <c r="C708" s="43"/>
      <c r="D708" s="43"/>
      <c r="E708" s="43"/>
      <c r="F708" s="43"/>
      <c r="G708" s="43"/>
      <c r="H708" s="43"/>
      <c r="I708" s="43"/>
      <c r="J708" s="43"/>
      <c r="K708" s="43"/>
      <c r="L708" s="43"/>
      <c r="M708" s="43"/>
      <c r="N708" s="43"/>
      <c r="O708" s="43"/>
      <c r="P708" s="43"/>
      <c r="Q708" s="43"/>
      <c r="R708" s="43"/>
    </row>
    <row r="709" spans="2:18" s="18" customFormat="1">
      <c r="B709" s="43"/>
      <c r="C709" s="43"/>
      <c r="D709" s="43"/>
      <c r="E709" s="43"/>
      <c r="F709" s="43"/>
      <c r="G709" s="43"/>
      <c r="H709" s="43"/>
      <c r="I709" s="43"/>
      <c r="J709" s="43"/>
      <c r="K709" s="43"/>
      <c r="L709" s="43"/>
      <c r="M709" s="43"/>
      <c r="N709" s="43"/>
      <c r="O709" s="43"/>
      <c r="P709" s="43"/>
      <c r="Q709" s="43"/>
      <c r="R709" s="43"/>
    </row>
    <row r="710" spans="2:18" s="18" customFormat="1">
      <c r="B710" s="43"/>
      <c r="C710" s="43"/>
      <c r="D710" s="43"/>
      <c r="E710" s="43"/>
      <c r="F710" s="43"/>
      <c r="G710" s="43"/>
      <c r="H710" s="43"/>
      <c r="I710" s="43"/>
      <c r="J710" s="43"/>
      <c r="K710" s="43"/>
      <c r="L710" s="43"/>
      <c r="M710" s="43"/>
      <c r="N710" s="43"/>
      <c r="O710" s="43"/>
      <c r="P710" s="43"/>
      <c r="Q710" s="43"/>
      <c r="R710" s="43"/>
    </row>
    <row r="711" spans="2:18" s="18" customFormat="1">
      <c r="B711" s="43"/>
      <c r="C711" s="43"/>
      <c r="D711" s="43"/>
      <c r="E711" s="43"/>
      <c r="F711" s="43"/>
      <c r="G711" s="43"/>
      <c r="H711" s="43"/>
      <c r="I711" s="43"/>
      <c r="J711" s="43"/>
      <c r="K711" s="43"/>
      <c r="L711" s="43"/>
      <c r="M711" s="43"/>
      <c r="N711" s="43"/>
      <c r="O711" s="43"/>
      <c r="P711" s="43"/>
      <c r="Q711" s="43"/>
      <c r="R711" s="43"/>
    </row>
    <row r="712" spans="2:18" s="18" customFormat="1">
      <c r="B712" s="43"/>
      <c r="C712" s="43"/>
      <c r="D712" s="43"/>
      <c r="E712" s="43"/>
      <c r="F712" s="43"/>
      <c r="G712" s="43"/>
      <c r="H712" s="43"/>
      <c r="I712" s="43"/>
      <c r="J712" s="43"/>
      <c r="K712" s="43"/>
      <c r="L712" s="43"/>
      <c r="M712" s="43"/>
      <c r="N712" s="43"/>
      <c r="O712" s="43"/>
      <c r="P712" s="43"/>
      <c r="Q712" s="43"/>
      <c r="R712" s="43"/>
    </row>
    <row r="713" spans="2:18" s="18" customFormat="1">
      <c r="B713" s="43"/>
      <c r="C713" s="43"/>
      <c r="D713" s="43"/>
      <c r="E713" s="43"/>
      <c r="F713" s="43"/>
      <c r="G713" s="43"/>
      <c r="H713" s="43"/>
      <c r="I713" s="43"/>
      <c r="J713" s="43"/>
      <c r="K713" s="43"/>
      <c r="L713" s="43"/>
      <c r="M713" s="43"/>
      <c r="N713" s="43"/>
      <c r="O713" s="43"/>
      <c r="P713" s="43"/>
      <c r="Q713" s="43"/>
      <c r="R713" s="43"/>
    </row>
    <row r="714" spans="2:18" s="18" customFormat="1">
      <c r="B714" s="43"/>
      <c r="C714" s="43"/>
      <c r="D714" s="43"/>
      <c r="E714" s="43"/>
      <c r="F714" s="43"/>
      <c r="G714" s="43"/>
      <c r="H714" s="43"/>
      <c r="I714" s="43"/>
      <c r="J714" s="43"/>
      <c r="K714" s="43"/>
      <c r="L714" s="43"/>
      <c r="M714" s="43"/>
      <c r="N714" s="43"/>
      <c r="O714" s="43"/>
      <c r="P714" s="43"/>
      <c r="Q714" s="43"/>
      <c r="R714" s="43"/>
    </row>
    <row r="715" spans="2:18" s="18" customFormat="1">
      <c r="B715" s="43"/>
      <c r="C715" s="43"/>
      <c r="D715" s="43"/>
      <c r="E715" s="43"/>
      <c r="F715" s="43"/>
      <c r="G715" s="43"/>
      <c r="H715" s="43"/>
      <c r="I715" s="43"/>
      <c r="J715" s="43"/>
      <c r="K715" s="43"/>
      <c r="L715" s="43"/>
      <c r="M715" s="43"/>
      <c r="N715" s="43"/>
      <c r="O715" s="43"/>
      <c r="P715" s="43"/>
      <c r="Q715" s="43"/>
      <c r="R715" s="43"/>
    </row>
    <row r="716" spans="2:18" s="18" customFormat="1">
      <c r="B716" s="43"/>
      <c r="C716" s="43"/>
      <c r="D716" s="43"/>
      <c r="E716" s="43"/>
      <c r="F716" s="43"/>
      <c r="G716" s="43"/>
      <c r="H716" s="43"/>
      <c r="I716" s="43"/>
      <c r="J716" s="43"/>
      <c r="K716" s="43"/>
      <c r="L716" s="43"/>
      <c r="M716" s="43"/>
      <c r="N716" s="43"/>
      <c r="O716" s="43"/>
      <c r="P716" s="43"/>
      <c r="Q716" s="43"/>
      <c r="R716" s="43"/>
    </row>
    <row r="717" spans="2:18" s="18" customFormat="1">
      <c r="B717" s="43"/>
      <c r="C717" s="43"/>
      <c r="D717" s="43"/>
      <c r="E717" s="43"/>
      <c r="F717" s="43"/>
      <c r="G717" s="43"/>
      <c r="H717" s="43"/>
      <c r="I717" s="43"/>
      <c r="J717" s="43"/>
      <c r="K717" s="43"/>
      <c r="L717" s="43"/>
      <c r="M717" s="43"/>
      <c r="N717" s="43"/>
      <c r="O717" s="43"/>
      <c r="P717" s="43"/>
      <c r="Q717" s="43"/>
      <c r="R717" s="43"/>
    </row>
    <row r="718" spans="2:18" s="18" customFormat="1">
      <c r="B718" s="43"/>
      <c r="C718" s="43"/>
      <c r="D718" s="43"/>
      <c r="E718" s="43"/>
      <c r="F718" s="43"/>
      <c r="G718" s="43"/>
      <c r="H718" s="43"/>
      <c r="I718" s="43"/>
      <c r="J718" s="43"/>
      <c r="K718" s="43"/>
      <c r="L718" s="43"/>
      <c r="M718" s="43"/>
      <c r="N718" s="43"/>
      <c r="O718" s="43"/>
      <c r="P718" s="43"/>
      <c r="Q718" s="43"/>
      <c r="R718" s="43"/>
    </row>
    <row r="719" spans="2:18" s="18" customFormat="1">
      <c r="B719" s="43"/>
      <c r="C719" s="43"/>
      <c r="D719" s="43"/>
      <c r="E719" s="43"/>
      <c r="F719" s="43"/>
      <c r="G719" s="43"/>
      <c r="H719" s="43"/>
      <c r="I719" s="43"/>
      <c r="J719" s="43"/>
      <c r="K719" s="43"/>
      <c r="L719" s="43"/>
      <c r="M719" s="43"/>
      <c r="N719" s="43"/>
      <c r="O719" s="43"/>
      <c r="P719" s="43"/>
      <c r="Q719" s="43"/>
      <c r="R719" s="43"/>
    </row>
    <row r="720" spans="2:18" s="18" customFormat="1">
      <c r="B720" s="43"/>
      <c r="C720" s="43"/>
      <c r="D720" s="43"/>
      <c r="E720" s="43"/>
      <c r="F720" s="43"/>
      <c r="G720" s="43"/>
      <c r="H720" s="43"/>
      <c r="I720" s="43"/>
      <c r="J720" s="43"/>
      <c r="K720" s="43"/>
      <c r="L720" s="43"/>
      <c r="M720" s="43"/>
      <c r="N720" s="43"/>
      <c r="O720" s="43"/>
      <c r="P720" s="43"/>
      <c r="Q720" s="43"/>
      <c r="R720" s="43"/>
    </row>
    <row r="721" spans="2:18" s="18" customFormat="1">
      <c r="B721" s="43"/>
      <c r="C721" s="43"/>
      <c r="D721" s="43"/>
      <c r="E721" s="43"/>
      <c r="F721" s="43"/>
      <c r="G721" s="43"/>
      <c r="H721" s="43"/>
      <c r="I721" s="43"/>
      <c r="J721" s="43"/>
      <c r="K721" s="43"/>
      <c r="L721" s="43"/>
      <c r="M721" s="43"/>
      <c r="N721" s="43"/>
      <c r="O721" s="43"/>
      <c r="P721" s="43"/>
      <c r="Q721" s="43"/>
      <c r="R721" s="43"/>
    </row>
    <row r="722" spans="2:18" s="18" customFormat="1">
      <c r="B722" s="43"/>
      <c r="C722" s="43"/>
      <c r="D722" s="43"/>
      <c r="E722" s="43"/>
      <c r="F722" s="43"/>
      <c r="G722" s="43"/>
      <c r="H722" s="43"/>
      <c r="I722" s="43"/>
      <c r="J722" s="43"/>
      <c r="K722" s="43"/>
      <c r="L722" s="43"/>
      <c r="M722" s="43"/>
      <c r="N722" s="43"/>
      <c r="O722" s="43"/>
      <c r="P722" s="43"/>
      <c r="Q722" s="43"/>
      <c r="R722" s="43"/>
    </row>
    <row r="723" spans="2:18" s="18" customFormat="1">
      <c r="B723" s="43"/>
      <c r="C723" s="43"/>
      <c r="D723" s="43"/>
      <c r="E723" s="43"/>
      <c r="F723" s="43"/>
      <c r="G723" s="43"/>
      <c r="H723" s="43"/>
      <c r="I723" s="43"/>
      <c r="J723" s="43"/>
      <c r="K723" s="43"/>
      <c r="L723" s="43"/>
      <c r="M723" s="43"/>
      <c r="N723" s="43"/>
      <c r="O723" s="43"/>
      <c r="P723" s="43"/>
      <c r="Q723" s="43"/>
      <c r="R723" s="43"/>
    </row>
    <row r="724" spans="2:18" s="18" customFormat="1">
      <c r="B724" s="43"/>
      <c r="C724" s="43"/>
      <c r="D724" s="43"/>
      <c r="E724" s="43"/>
      <c r="F724" s="43"/>
      <c r="G724" s="43"/>
      <c r="H724" s="43"/>
      <c r="I724" s="43"/>
      <c r="J724" s="43"/>
      <c r="K724" s="43"/>
      <c r="L724" s="43"/>
      <c r="M724" s="43"/>
      <c r="N724" s="43"/>
      <c r="O724" s="43"/>
      <c r="P724" s="43"/>
      <c r="Q724" s="43"/>
      <c r="R724" s="43"/>
    </row>
    <row r="725" spans="2:18" s="18" customFormat="1">
      <c r="B725" s="43"/>
      <c r="C725" s="43"/>
      <c r="D725" s="43"/>
      <c r="E725" s="43"/>
      <c r="F725" s="43"/>
      <c r="G725" s="43"/>
      <c r="H725" s="43"/>
      <c r="I725" s="43"/>
      <c r="J725" s="43"/>
      <c r="K725" s="43"/>
      <c r="L725" s="43"/>
      <c r="M725" s="43"/>
      <c r="N725" s="43"/>
      <c r="O725" s="43"/>
      <c r="P725" s="43"/>
      <c r="Q725" s="43"/>
      <c r="R725" s="43"/>
    </row>
    <row r="726" spans="2:18" s="18" customFormat="1">
      <c r="B726" s="43"/>
      <c r="C726" s="43"/>
      <c r="D726" s="43"/>
      <c r="E726" s="43"/>
      <c r="F726" s="43"/>
      <c r="G726" s="43"/>
      <c r="H726" s="43"/>
      <c r="I726" s="43"/>
      <c r="J726" s="43"/>
      <c r="K726" s="43"/>
      <c r="L726" s="43"/>
      <c r="M726" s="43"/>
      <c r="N726" s="43"/>
      <c r="O726" s="43"/>
      <c r="P726" s="43"/>
      <c r="Q726" s="43"/>
      <c r="R726" s="43"/>
    </row>
    <row r="727" spans="2:18" s="18" customFormat="1">
      <c r="B727" s="43"/>
      <c r="C727" s="43"/>
      <c r="D727" s="43"/>
      <c r="E727" s="43"/>
      <c r="F727" s="43"/>
      <c r="G727" s="43"/>
      <c r="H727" s="43"/>
      <c r="I727" s="43"/>
      <c r="J727" s="43"/>
      <c r="K727" s="43"/>
      <c r="L727" s="43"/>
      <c r="M727" s="43"/>
      <c r="N727" s="43"/>
      <c r="O727" s="43"/>
      <c r="P727" s="43"/>
      <c r="Q727" s="43"/>
      <c r="R727" s="43"/>
    </row>
    <row r="728" spans="2:18" s="18" customFormat="1">
      <c r="B728" s="43"/>
      <c r="C728" s="43"/>
      <c r="D728" s="43"/>
      <c r="E728" s="43"/>
      <c r="F728" s="43"/>
      <c r="G728" s="43"/>
      <c r="H728" s="43"/>
      <c r="I728" s="43"/>
      <c r="J728" s="43"/>
      <c r="K728" s="43"/>
      <c r="L728" s="43"/>
      <c r="M728" s="43"/>
      <c r="N728" s="43"/>
      <c r="O728" s="43"/>
      <c r="P728" s="43"/>
      <c r="Q728" s="43"/>
      <c r="R728" s="43"/>
    </row>
    <row r="729" spans="2:18" s="18" customFormat="1">
      <c r="B729" s="43"/>
      <c r="C729" s="43"/>
      <c r="D729" s="43"/>
      <c r="E729" s="43"/>
      <c r="F729" s="43"/>
      <c r="G729" s="43"/>
      <c r="H729" s="43"/>
      <c r="I729" s="43"/>
      <c r="J729" s="43"/>
      <c r="K729" s="43"/>
      <c r="L729" s="43"/>
      <c r="M729" s="43"/>
      <c r="N729" s="43"/>
      <c r="O729" s="43"/>
      <c r="P729" s="43"/>
      <c r="Q729" s="43"/>
      <c r="R729" s="43"/>
    </row>
    <row r="730" spans="2:18" s="18" customFormat="1">
      <c r="B730" s="43"/>
      <c r="C730" s="43"/>
      <c r="D730" s="43"/>
      <c r="E730" s="43"/>
      <c r="F730" s="43"/>
      <c r="G730" s="43"/>
      <c r="H730" s="43"/>
      <c r="I730" s="43"/>
      <c r="J730" s="43"/>
      <c r="K730" s="43"/>
      <c r="L730" s="43"/>
      <c r="M730" s="43"/>
      <c r="N730" s="43"/>
      <c r="O730" s="43"/>
      <c r="P730" s="43"/>
      <c r="Q730" s="43"/>
      <c r="R730" s="43"/>
    </row>
    <row r="731" spans="2:18" s="18" customFormat="1">
      <c r="B731" s="43"/>
      <c r="C731" s="43"/>
      <c r="D731" s="43"/>
      <c r="E731" s="43"/>
      <c r="F731" s="43"/>
      <c r="G731" s="43"/>
      <c r="H731" s="43"/>
      <c r="I731" s="43"/>
      <c r="J731" s="43"/>
      <c r="K731" s="43"/>
      <c r="L731" s="43"/>
      <c r="M731" s="43"/>
      <c r="N731" s="43"/>
      <c r="O731" s="43"/>
      <c r="P731" s="43"/>
      <c r="Q731" s="43"/>
      <c r="R731" s="43"/>
    </row>
    <row r="732" spans="2:18" s="18" customFormat="1">
      <c r="B732" s="43"/>
      <c r="C732" s="43"/>
      <c r="D732" s="43"/>
      <c r="E732" s="43"/>
      <c r="F732" s="43"/>
      <c r="G732" s="43"/>
      <c r="H732" s="43"/>
      <c r="I732" s="43"/>
      <c r="J732" s="43"/>
      <c r="K732" s="43"/>
      <c r="L732" s="43"/>
      <c r="M732" s="43"/>
      <c r="N732" s="43"/>
      <c r="O732" s="43"/>
      <c r="P732" s="43"/>
      <c r="Q732" s="43"/>
      <c r="R732" s="43"/>
    </row>
    <row r="733" spans="2:18" s="18" customFormat="1">
      <c r="B733" s="43"/>
      <c r="C733" s="43"/>
      <c r="D733" s="43"/>
      <c r="E733" s="43"/>
      <c r="F733" s="43"/>
      <c r="G733" s="43"/>
      <c r="H733" s="43"/>
      <c r="I733" s="43"/>
      <c r="J733" s="43"/>
      <c r="K733" s="43"/>
      <c r="L733" s="43"/>
      <c r="M733" s="43"/>
      <c r="N733" s="43"/>
      <c r="O733" s="43"/>
      <c r="P733" s="43"/>
      <c r="Q733" s="43"/>
      <c r="R733" s="43"/>
    </row>
    <row r="734" spans="2:18" s="18" customFormat="1">
      <c r="B734" s="43"/>
      <c r="C734" s="43"/>
      <c r="D734" s="43"/>
      <c r="E734" s="43"/>
      <c r="F734" s="43"/>
      <c r="G734" s="43"/>
      <c r="H734" s="43"/>
      <c r="I734" s="43"/>
      <c r="J734" s="43"/>
      <c r="K734" s="43"/>
      <c r="L734" s="43"/>
      <c r="M734" s="43"/>
      <c r="N734" s="43"/>
      <c r="O734" s="43"/>
      <c r="P734" s="43"/>
      <c r="Q734" s="43"/>
      <c r="R734" s="43"/>
    </row>
    <row r="735" spans="2:18" s="18" customFormat="1">
      <c r="B735" s="43"/>
      <c r="C735" s="43"/>
      <c r="D735" s="43"/>
      <c r="E735" s="43"/>
      <c r="F735" s="43"/>
      <c r="G735" s="43"/>
      <c r="H735" s="43"/>
      <c r="I735" s="43"/>
      <c r="J735" s="43"/>
      <c r="K735" s="43"/>
      <c r="L735" s="43"/>
      <c r="M735" s="43"/>
      <c r="N735" s="43"/>
      <c r="O735" s="43"/>
      <c r="P735" s="43"/>
      <c r="Q735" s="43"/>
      <c r="R735" s="43"/>
    </row>
    <row r="736" spans="2:18" s="18" customFormat="1">
      <c r="B736" s="43"/>
      <c r="C736" s="43"/>
      <c r="D736" s="43"/>
      <c r="E736" s="43"/>
      <c r="F736" s="43"/>
      <c r="G736" s="43"/>
      <c r="H736" s="43"/>
      <c r="I736" s="43"/>
      <c r="J736" s="43"/>
      <c r="K736" s="43"/>
      <c r="L736" s="43"/>
      <c r="M736" s="43"/>
      <c r="N736" s="43"/>
      <c r="O736" s="43"/>
      <c r="P736" s="43"/>
      <c r="Q736" s="43"/>
      <c r="R736" s="43"/>
    </row>
    <row r="737" spans="2:18" s="18" customFormat="1">
      <c r="B737" s="43"/>
      <c r="C737" s="43"/>
      <c r="D737" s="43"/>
      <c r="E737" s="43"/>
      <c r="F737" s="43"/>
      <c r="G737" s="43"/>
      <c r="H737" s="43"/>
      <c r="I737" s="43"/>
      <c r="J737" s="43"/>
      <c r="K737" s="43"/>
      <c r="L737" s="43"/>
      <c r="M737" s="43"/>
      <c r="N737" s="43"/>
      <c r="O737" s="43"/>
      <c r="P737" s="43"/>
      <c r="Q737" s="43"/>
      <c r="R737" s="43"/>
    </row>
    <row r="738" spans="2:18" s="18" customFormat="1">
      <c r="B738" s="43"/>
      <c r="C738" s="43"/>
      <c r="D738" s="43"/>
      <c r="E738" s="43"/>
      <c r="F738" s="43"/>
      <c r="G738" s="43"/>
      <c r="H738" s="43"/>
      <c r="I738" s="43"/>
      <c r="J738" s="43"/>
      <c r="K738" s="43"/>
      <c r="L738" s="43"/>
      <c r="M738" s="43"/>
      <c r="N738" s="43"/>
      <c r="O738" s="43"/>
      <c r="P738" s="43"/>
      <c r="Q738" s="43"/>
      <c r="R738" s="43"/>
    </row>
    <row r="739" spans="2:18" s="18" customFormat="1">
      <c r="B739" s="43"/>
      <c r="C739" s="43"/>
      <c r="D739" s="43"/>
      <c r="E739" s="43"/>
      <c r="F739" s="43"/>
      <c r="G739" s="43"/>
      <c r="H739" s="43"/>
      <c r="I739" s="43"/>
      <c r="J739" s="43"/>
      <c r="K739" s="43"/>
      <c r="L739" s="43"/>
      <c r="M739" s="43"/>
      <c r="N739" s="43"/>
      <c r="O739" s="43"/>
      <c r="P739" s="43"/>
      <c r="Q739" s="43"/>
      <c r="R739" s="43"/>
    </row>
    <row r="740" spans="2:18" s="18" customFormat="1">
      <c r="B740" s="43"/>
      <c r="C740" s="43"/>
      <c r="D740" s="43"/>
      <c r="E740" s="43"/>
      <c r="F740" s="43"/>
      <c r="G740" s="43"/>
      <c r="H740" s="43"/>
      <c r="I740" s="43"/>
      <c r="J740" s="43"/>
      <c r="K740" s="43"/>
      <c r="L740" s="43"/>
      <c r="M740" s="43"/>
      <c r="N740" s="43"/>
      <c r="O740" s="43"/>
      <c r="P740" s="43"/>
      <c r="Q740" s="43"/>
      <c r="R740" s="43"/>
    </row>
    <row r="741" spans="2:18" s="18" customFormat="1">
      <c r="B741" s="43"/>
      <c r="C741" s="43"/>
      <c r="D741" s="43"/>
      <c r="E741" s="43"/>
      <c r="F741" s="43"/>
      <c r="G741" s="43"/>
      <c r="H741" s="43"/>
      <c r="I741" s="43"/>
      <c r="J741" s="43"/>
      <c r="K741" s="43"/>
      <c r="L741" s="43"/>
      <c r="M741" s="43"/>
      <c r="N741" s="43"/>
      <c r="O741" s="43"/>
      <c r="P741" s="43"/>
      <c r="Q741" s="43"/>
      <c r="R741" s="43"/>
    </row>
    <row r="742" spans="2:18" s="18" customFormat="1">
      <c r="B742" s="43"/>
      <c r="C742" s="43"/>
      <c r="D742" s="43"/>
      <c r="E742" s="43"/>
      <c r="F742" s="43"/>
      <c r="G742" s="43"/>
      <c r="H742" s="43"/>
      <c r="I742" s="43"/>
      <c r="J742" s="43"/>
      <c r="K742" s="43"/>
      <c r="L742" s="43"/>
      <c r="M742" s="43"/>
      <c r="N742" s="43"/>
      <c r="O742" s="43"/>
      <c r="P742" s="43"/>
      <c r="Q742" s="43"/>
      <c r="R742" s="43"/>
    </row>
    <row r="743" spans="2:18" s="18" customFormat="1">
      <c r="B743" s="43"/>
      <c r="C743" s="43"/>
      <c r="D743" s="43"/>
      <c r="E743" s="43"/>
      <c r="F743" s="43"/>
      <c r="G743" s="43"/>
      <c r="H743" s="43"/>
      <c r="I743" s="43"/>
      <c r="J743" s="43"/>
      <c r="K743" s="43"/>
      <c r="L743" s="43"/>
      <c r="M743" s="43"/>
      <c r="N743" s="43"/>
      <c r="O743" s="43"/>
      <c r="P743" s="43"/>
      <c r="Q743" s="43"/>
      <c r="R743" s="43"/>
    </row>
    <row r="744" spans="2:18" s="18" customFormat="1">
      <c r="B744" s="43"/>
      <c r="C744" s="43"/>
      <c r="D744" s="43"/>
      <c r="E744" s="43"/>
      <c r="F744" s="43"/>
      <c r="G744" s="43"/>
      <c r="H744" s="43"/>
      <c r="I744" s="43"/>
      <c r="J744" s="43"/>
      <c r="K744" s="43"/>
      <c r="L744" s="43"/>
      <c r="M744" s="43"/>
      <c r="N744" s="43"/>
      <c r="O744" s="43"/>
      <c r="P744" s="43"/>
      <c r="Q744" s="43"/>
      <c r="R744" s="43"/>
    </row>
    <row r="745" spans="2:18" s="18" customFormat="1">
      <c r="B745" s="43"/>
      <c r="C745" s="43"/>
      <c r="D745" s="43"/>
      <c r="E745" s="43"/>
      <c r="F745" s="43"/>
      <c r="G745" s="43"/>
      <c r="H745" s="43"/>
      <c r="I745" s="43"/>
      <c r="J745" s="43"/>
      <c r="K745" s="43"/>
      <c r="L745" s="43"/>
      <c r="M745" s="43"/>
      <c r="N745" s="43"/>
      <c r="O745" s="43"/>
      <c r="P745" s="43"/>
      <c r="Q745" s="43"/>
      <c r="R745" s="43"/>
    </row>
    <row r="746" spans="2:18" s="18" customFormat="1">
      <c r="B746" s="43"/>
      <c r="C746" s="43"/>
      <c r="D746" s="43"/>
      <c r="E746" s="43"/>
      <c r="F746" s="43"/>
      <c r="G746" s="43"/>
      <c r="H746" s="43"/>
      <c r="I746" s="43"/>
      <c r="J746" s="43"/>
      <c r="K746" s="43"/>
      <c r="L746" s="43"/>
      <c r="M746" s="43"/>
      <c r="N746" s="43"/>
      <c r="O746" s="43"/>
      <c r="P746" s="43"/>
      <c r="Q746" s="43"/>
      <c r="R746" s="43"/>
    </row>
    <row r="747" spans="2:18" s="18" customFormat="1">
      <c r="B747" s="43"/>
      <c r="C747" s="43"/>
      <c r="D747" s="43"/>
      <c r="E747" s="43"/>
      <c r="F747" s="43"/>
      <c r="G747" s="43"/>
      <c r="H747" s="43"/>
      <c r="I747" s="43"/>
      <c r="J747" s="43"/>
      <c r="K747" s="43"/>
      <c r="L747" s="43"/>
      <c r="M747" s="43"/>
      <c r="N747" s="43"/>
      <c r="O747" s="43"/>
      <c r="P747" s="43"/>
      <c r="Q747" s="43"/>
      <c r="R747" s="43"/>
    </row>
    <row r="748" spans="2:18" s="18" customFormat="1">
      <c r="B748" s="43"/>
      <c r="C748" s="43"/>
      <c r="D748" s="43"/>
      <c r="E748" s="43"/>
      <c r="F748" s="43"/>
      <c r="G748" s="43"/>
      <c r="H748" s="43"/>
      <c r="I748" s="43"/>
      <c r="J748" s="43"/>
      <c r="K748" s="43"/>
      <c r="L748" s="43"/>
      <c r="M748" s="43"/>
      <c r="N748" s="43"/>
      <c r="O748" s="43"/>
      <c r="P748" s="43"/>
      <c r="Q748" s="43"/>
      <c r="R748" s="43"/>
    </row>
    <row r="749" spans="2:18" s="18" customFormat="1">
      <c r="B749" s="43"/>
      <c r="C749" s="43"/>
      <c r="D749" s="43"/>
      <c r="E749" s="43"/>
      <c r="F749" s="43"/>
      <c r="G749" s="43"/>
      <c r="H749" s="43"/>
      <c r="I749" s="43"/>
      <c r="J749" s="43"/>
      <c r="K749" s="43"/>
      <c r="L749" s="43"/>
      <c r="M749" s="43"/>
      <c r="N749" s="43"/>
      <c r="O749" s="43"/>
      <c r="P749" s="43"/>
      <c r="Q749" s="43"/>
      <c r="R749" s="43"/>
    </row>
    <row r="750" spans="2:18" s="18" customFormat="1">
      <c r="B750" s="43"/>
      <c r="C750" s="43"/>
      <c r="D750" s="43"/>
      <c r="E750" s="43"/>
      <c r="F750" s="43"/>
      <c r="G750" s="43"/>
      <c r="H750" s="43"/>
      <c r="I750" s="43"/>
      <c r="J750" s="43"/>
      <c r="K750" s="43"/>
      <c r="L750" s="43"/>
      <c r="M750" s="43"/>
      <c r="N750" s="43"/>
      <c r="O750" s="43"/>
      <c r="P750" s="43"/>
      <c r="Q750" s="43"/>
      <c r="R750" s="43"/>
    </row>
    <row r="751" spans="2:18" s="18" customFormat="1">
      <c r="B751" s="43"/>
      <c r="C751" s="43"/>
      <c r="D751" s="43"/>
      <c r="E751" s="43"/>
      <c r="F751" s="43"/>
      <c r="G751" s="43"/>
      <c r="H751" s="43"/>
      <c r="I751" s="43"/>
      <c r="J751" s="43"/>
      <c r="K751" s="43"/>
      <c r="L751" s="43"/>
      <c r="M751" s="43"/>
      <c r="N751" s="43"/>
      <c r="O751" s="43"/>
      <c r="P751" s="43"/>
      <c r="Q751" s="43"/>
      <c r="R751" s="43"/>
    </row>
    <row r="752" spans="2:18" s="18" customFormat="1">
      <c r="B752" s="43"/>
      <c r="C752" s="43"/>
      <c r="D752" s="43"/>
      <c r="E752" s="43"/>
      <c r="F752" s="43"/>
      <c r="G752" s="43"/>
      <c r="H752" s="43"/>
      <c r="I752" s="43"/>
      <c r="J752" s="43"/>
      <c r="K752" s="43"/>
      <c r="L752" s="43"/>
      <c r="M752" s="43"/>
      <c r="N752" s="43"/>
      <c r="O752" s="43"/>
      <c r="P752" s="43"/>
      <c r="Q752" s="43"/>
      <c r="R752" s="43"/>
    </row>
    <row r="753" spans="2:18" s="18" customFormat="1">
      <c r="B753" s="43"/>
      <c r="C753" s="43"/>
      <c r="D753" s="43"/>
      <c r="E753" s="43"/>
      <c r="F753" s="43"/>
      <c r="G753" s="43"/>
      <c r="H753" s="43"/>
      <c r="I753" s="43"/>
      <c r="J753" s="43"/>
      <c r="K753" s="43"/>
      <c r="L753" s="43"/>
      <c r="M753" s="43"/>
      <c r="N753" s="43"/>
      <c r="O753" s="43"/>
      <c r="P753" s="43"/>
      <c r="Q753" s="43"/>
      <c r="R753" s="43"/>
    </row>
    <row r="754" spans="2:18" s="18" customFormat="1">
      <c r="B754" s="43"/>
      <c r="C754" s="43"/>
      <c r="D754" s="43"/>
      <c r="E754" s="43"/>
      <c r="F754" s="43"/>
      <c r="G754" s="43"/>
      <c r="H754" s="43"/>
      <c r="I754" s="43"/>
      <c r="J754" s="43"/>
      <c r="K754" s="43"/>
      <c r="L754" s="43"/>
      <c r="M754" s="43"/>
      <c r="N754" s="43"/>
      <c r="O754" s="43"/>
      <c r="P754" s="43"/>
      <c r="Q754" s="43"/>
      <c r="R754" s="43"/>
    </row>
    <row r="755" spans="2:18" s="18" customFormat="1">
      <c r="B755" s="43"/>
      <c r="C755" s="43"/>
      <c r="D755" s="43"/>
      <c r="E755" s="43"/>
      <c r="F755" s="43"/>
      <c r="G755" s="43"/>
      <c r="H755" s="43"/>
      <c r="I755" s="43"/>
      <c r="J755" s="43"/>
      <c r="K755" s="43"/>
      <c r="L755" s="43"/>
      <c r="M755" s="43"/>
      <c r="N755" s="43"/>
      <c r="O755" s="43"/>
      <c r="P755" s="43"/>
      <c r="Q755" s="43"/>
      <c r="R755" s="43"/>
    </row>
    <row r="756" spans="2:18" s="18" customFormat="1">
      <c r="B756" s="43"/>
      <c r="C756" s="43"/>
      <c r="D756" s="43"/>
      <c r="E756" s="43"/>
      <c r="F756" s="43"/>
      <c r="G756" s="43"/>
      <c r="H756" s="43"/>
      <c r="I756" s="43"/>
      <c r="J756" s="43"/>
      <c r="K756" s="43"/>
      <c r="L756" s="43"/>
      <c r="M756" s="43"/>
      <c r="N756" s="43"/>
      <c r="O756" s="43"/>
      <c r="P756" s="43"/>
      <c r="Q756" s="43"/>
      <c r="R756" s="43"/>
    </row>
    <row r="757" spans="2:18" s="18" customFormat="1">
      <c r="B757" s="43"/>
      <c r="C757" s="43"/>
      <c r="D757" s="43"/>
      <c r="E757" s="43"/>
      <c r="F757" s="43"/>
      <c r="G757" s="43"/>
      <c r="H757" s="43"/>
      <c r="I757" s="43"/>
      <c r="J757" s="43"/>
      <c r="K757" s="43"/>
      <c r="L757" s="43"/>
      <c r="M757" s="43"/>
      <c r="N757" s="43"/>
      <c r="O757" s="43"/>
      <c r="P757" s="43"/>
      <c r="Q757" s="43"/>
      <c r="R757" s="43"/>
    </row>
    <row r="758" spans="2:18" s="18" customFormat="1">
      <c r="B758" s="43"/>
      <c r="C758" s="43"/>
      <c r="D758" s="43"/>
      <c r="E758" s="43"/>
      <c r="F758" s="43"/>
      <c r="G758" s="43"/>
      <c r="H758" s="43"/>
      <c r="I758" s="43"/>
      <c r="J758" s="43"/>
      <c r="K758" s="43"/>
      <c r="L758" s="43"/>
      <c r="M758" s="43"/>
      <c r="N758" s="43"/>
      <c r="O758" s="43"/>
      <c r="P758" s="43"/>
      <c r="Q758" s="43"/>
      <c r="R758" s="43"/>
    </row>
    <row r="759" spans="2:18" s="18" customFormat="1">
      <c r="B759" s="43"/>
      <c r="C759" s="43"/>
      <c r="D759" s="43"/>
      <c r="E759" s="43"/>
      <c r="F759" s="43"/>
      <c r="G759" s="43"/>
      <c r="H759" s="43"/>
      <c r="I759" s="43"/>
      <c r="J759" s="43"/>
      <c r="K759" s="43"/>
      <c r="L759" s="43"/>
      <c r="M759" s="43"/>
      <c r="N759" s="43"/>
      <c r="O759" s="43"/>
      <c r="P759" s="43"/>
      <c r="Q759" s="43"/>
      <c r="R759" s="43"/>
    </row>
    <row r="760" spans="2:18" s="18" customFormat="1">
      <c r="B760" s="43"/>
      <c r="C760" s="43"/>
      <c r="D760" s="43"/>
      <c r="E760" s="43"/>
      <c r="F760" s="43"/>
      <c r="G760" s="43"/>
      <c r="H760" s="43"/>
      <c r="I760" s="43"/>
      <c r="J760" s="43"/>
      <c r="K760" s="43"/>
      <c r="L760" s="43"/>
      <c r="M760" s="43"/>
      <c r="N760" s="43"/>
      <c r="O760" s="43"/>
      <c r="P760" s="43"/>
      <c r="Q760" s="43"/>
      <c r="R760" s="43"/>
    </row>
    <row r="761" spans="2:18" s="18" customFormat="1">
      <c r="B761" s="43"/>
      <c r="C761" s="43"/>
      <c r="D761" s="43"/>
      <c r="E761" s="43"/>
      <c r="F761" s="43"/>
      <c r="G761" s="43"/>
      <c r="H761" s="43"/>
      <c r="I761" s="43"/>
      <c r="J761" s="43"/>
      <c r="K761" s="43"/>
      <c r="L761" s="43"/>
      <c r="M761" s="43"/>
      <c r="N761" s="43"/>
      <c r="O761" s="43"/>
      <c r="P761" s="43"/>
      <c r="Q761" s="43"/>
      <c r="R761" s="43"/>
    </row>
    <row r="762" spans="2:18" s="18" customFormat="1">
      <c r="B762" s="43"/>
      <c r="C762" s="43"/>
      <c r="D762" s="43"/>
      <c r="E762" s="43"/>
      <c r="F762" s="43"/>
      <c r="G762" s="43"/>
      <c r="H762" s="43"/>
      <c r="I762" s="43"/>
      <c r="J762" s="43"/>
      <c r="K762" s="43"/>
      <c r="L762" s="43"/>
      <c r="M762" s="43"/>
      <c r="N762" s="43"/>
      <c r="O762" s="43"/>
      <c r="P762" s="43"/>
      <c r="Q762" s="43"/>
      <c r="R762" s="43"/>
    </row>
    <row r="763" spans="2:18" s="18" customFormat="1">
      <c r="B763" s="43"/>
      <c r="C763" s="43"/>
      <c r="D763" s="43"/>
      <c r="E763" s="43"/>
      <c r="F763" s="43"/>
      <c r="G763" s="43"/>
      <c r="H763" s="43"/>
      <c r="I763" s="43"/>
      <c r="J763" s="43"/>
      <c r="K763" s="43"/>
      <c r="L763" s="43"/>
      <c r="M763" s="43"/>
      <c r="N763" s="43"/>
      <c r="O763" s="43"/>
      <c r="P763" s="43"/>
      <c r="Q763" s="43"/>
      <c r="R763" s="43"/>
    </row>
    <row r="764" spans="2:18" s="18" customFormat="1">
      <c r="B764" s="43"/>
      <c r="C764" s="43"/>
      <c r="D764" s="43"/>
      <c r="E764" s="43"/>
      <c r="F764" s="43"/>
      <c r="G764" s="43"/>
      <c r="H764" s="43"/>
      <c r="I764" s="43"/>
      <c r="J764" s="43"/>
      <c r="K764" s="43"/>
      <c r="L764" s="43"/>
      <c r="M764" s="43"/>
      <c r="N764" s="43"/>
      <c r="O764" s="43"/>
      <c r="P764" s="43"/>
      <c r="Q764" s="43"/>
      <c r="R764" s="43"/>
    </row>
    <row r="765" spans="2:18" s="18" customFormat="1">
      <c r="B765" s="43"/>
      <c r="C765" s="43"/>
      <c r="D765" s="43"/>
      <c r="E765" s="43"/>
      <c r="F765" s="43"/>
      <c r="G765" s="43"/>
      <c r="H765" s="43"/>
      <c r="I765" s="43"/>
      <c r="J765" s="43"/>
      <c r="K765" s="43"/>
      <c r="L765" s="43"/>
      <c r="M765" s="43"/>
      <c r="N765" s="43"/>
      <c r="O765" s="43"/>
      <c r="P765" s="43"/>
      <c r="Q765" s="43"/>
      <c r="R765" s="43"/>
    </row>
    <row r="766" spans="2:18" s="18" customFormat="1">
      <c r="B766" s="43"/>
      <c r="C766" s="43"/>
      <c r="D766" s="43"/>
      <c r="E766" s="43"/>
      <c r="F766" s="43"/>
      <c r="G766" s="43"/>
      <c r="H766" s="43"/>
      <c r="I766" s="43"/>
      <c r="J766" s="43"/>
      <c r="K766" s="43"/>
      <c r="L766" s="43"/>
      <c r="M766" s="43"/>
      <c r="N766" s="43"/>
      <c r="O766" s="43"/>
      <c r="P766" s="43"/>
      <c r="Q766" s="43"/>
      <c r="R766" s="43"/>
    </row>
    <row r="767" spans="2:18" s="18" customFormat="1">
      <c r="B767" s="43"/>
      <c r="C767" s="43"/>
      <c r="D767" s="43"/>
      <c r="E767" s="43"/>
      <c r="F767" s="43"/>
      <c r="G767" s="43"/>
      <c r="H767" s="43"/>
      <c r="I767" s="43"/>
      <c r="J767" s="43"/>
      <c r="K767" s="43"/>
      <c r="L767" s="43"/>
      <c r="M767" s="43"/>
      <c r="N767" s="43"/>
      <c r="O767" s="43"/>
      <c r="P767" s="43"/>
      <c r="Q767" s="43"/>
      <c r="R767" s="43"/>
    </row>
    <row r="768" spans="2:18" s="18" customFormat="1">
      <c r="B768" s="43"/>
      <c r="C768" s="43"/>
      <c r="D768" s="43"/>
      <c r="E768" s="43"/>
      <c r="F768" s="43"/>
      <c r="G768" s="43"/>
      <c r="H768" s="43"/>
      <c r="I768" s="43"/>
      <c r="J768" s="43"/>
      <c r="K768" s="43"/>
      <c r="L768" s="43"/>
      <c r="M768" s="43"/>
      <c r="N768" s="43"/>
      <c r="O768" s="43"/>
      <c r="P768" s="43"/>
      <c r="Q768" s="43"/>
      <c r="R768" s="43"/>
    </row>
    <row r="769" spans="2:18" s="18" customFormat="1">
      <c r="B769" s="43"/>
      <c r="C769" s="43"/>
      <c r="D769" s="43"/>
      <c r="E769" s="43"/>
      <c r="F769" s="43"/>
      <c r="G769" s="43"/>
      <c r="H769" s="43"/>
      <c r="I769" s="43"/>
      <c r="J769" s="43"/>
      <c r="K769" s="43"/>
      <c r="L769" s="43"/>
      <c r="M769" s="43"/>
      <c r="N769" s="43"/>
      <c r="O769" s="43"/>
      <c r="P769" s="43"/>
      <c r="Q769" s="43"/>
      <c r="R769" s="43"/>
    </row>
    <row r="770" spans="2:18" s="18" customFormat="1">
      <c r="B770" s="43"/>
      <c r="C770" s="43"/>
      <c r="D770" s="43"/>
      <c r="E770" s="43"/>
      <c r="F770" s="43"/>
      <c r="G770" s="43"/>
      <c r="H770" s="43"/>
      <c r="I770" s="43"/>
      <c r="J770" s="43"/>
      <c r="K770" s="43"/>
      <c r="L770" s="43"/>
      <c r="M770" s="43"/>
      <c r="N770" s="43"/>
      <c r="O770" s="43"/>
      <c r="P770" s="43"/>
      <c r="Q770" s="43"/>
      <c r="R770" s="43"/>
    </row>
    <row r="771" spans="2:18" s="18" customFormat="1">
      <c r="B771" s="43"/>
      <c r="C771" s="43"/>
      <c r="D771" s="43"/>
      <c r="E771" s="43"/>
      <c r="F771" s="43"/>
      <c r="G771" s="43"/>
      <c r="H771" s="43"/>
      <c r="I771" s="43"/>
      <c r="J771" s="43"/>
      <c r="K771" s="43"/>
      <c r="L771" s="43"/>
      <c r="M771" s="43"/>
      <c r="N771" s="43"/>
      <c r="O771" s="43"/>
      <c r="P771" s="43"/>
      <c r="Q771" s="43"/>
      <c r="R771" s="43"/>
    </row>
    <row r="772" spans="2:18" s="18" customFormat="1">
      <c r="B772" s="43"/>
      <c r="C772" s="43"/>
      <c r="D772" s="43"/>
      <c r="E772" s="43"/>
      <c r="F772" s="43"/>
      <c r="G772" s="43"/>
      <c r="H772" s="43"/>
      <c r="I772" s="43"/>
      <c r="J772" s="43"/>
      <c r="K772" s="43"/>
      <c r="L772" s="43"/>
      <c r="M772" s="43"/>
      <c r="N772" s="43"/>
      <c r="O772" s="43"/>
      <c r="P772" s="43"/>
      <c r="Q772" s="43"/>
      <c r="R772" s="43"/>
    </row>
    <row r="773" spans="2:18" s="18" customFormat="1">
      <c r="B773" s="43"/>
      <c r="C773" s="43"/>
      <c r="D773" s="43"/>
      <c r="E773" s="43"/>
      <c r="F773" s="43"/>
      <c r="G773" s="43"/>
      <c r="H773" s="43"/>
      <c r="I773" s="43"/>
      <c r="J773" s="43"/>
      <c r="K773" s="43"/>
      <c r="L773" s="43"/>
      <c r="M773" s="43"/>
      <c r="N773" s="43"/>
      <c r="O773" s="43"/>
      <c r="P773" s="43"/>
      <c r="Q773" s="43"/>
      <c r="R773" s="43"/>
    </row>
    <row r="774" spans="2:18" s="18" customFormat="1">
      <c r="B774" s="43"/>
      <c r="C774" s="43"/>
      <c r="D774" s="43"/>
      <c r="E774" s="43"/>
      <c r="F774" s="43"/>
      <c r="G774" s="43"/>
      <c r="H774" s="43"/>
      <c r="I774" s="43"/>
      <c r="J774" s="43"/>
      <c r="K774" s="43"/>
      <c r="L774" s="43"/>
      <c r="M774" s="43"/>
      <c r="N774" s="43"/>
      <c r="O774" s="43"/>
      <c r="P774" s="43"/>
      <c r="Q774" s="43"/>
      <c r="R774" s="43"/>
    </row>
    <row r="775" spans="2:18" s="18" customFormat="1">
      <c r="B775" s="43"/>
      <c r="C775" s="43"/>
      <c r="D775" s="43"/>
      <c r="E775" s="43"/>
      <c r="F775" s="43"/>
      <c r="G775" s="43"/>
      <c r="H775" s="43"/>
      <c r="I775" s="43"/>
      <c r="J775" s="43"/>
      <c r="K775" s="43"/>
      <c r="L775" s="43"/>
      <c r="M775" s="43"/>
      <c r="N775" s="43"/>
      <c r="O775" s="43"/>
      <c r="P775" s="43"/>
      <c r="Q775" s="43"/>
      <c r="R775" s="43"/>
    </row>
    <row r="776" spans="2:18" s="18" customFormat="1">
      <c r="B776" s="43"/>
      <c r="C776" s="43"/>
      <c r="D776" s="43"/>
      <c r="E776" s="43"/>
      <c r="F776" s="43"/>
      <c r="G776" s="43"/>
      <c r="H776" s="43"/>
      <c r="I776" s="43"/>
      <c r="J776" s="43"/>
      <c r="K776" s="43"/>
      <c r="L776" s="43"/>
      <c r="M776" s="43"/>
      <c r="N776" s="43"/>
      <c r="O776" s="43"/>
      <c r="P776" s="43"/>
      <c r="Q776" s="43"/>
      <c r="R776" s="43"/>
    </row>
    <row r="777" spans="2:18" s="18" customFormat="1">
      <c r="B777" s="43"/>
      <c r="C777" s="43"/>
      <c r="D777" s="43"/>
      <c r="E777" s="43"/>
      <c r="F777" s="43"/>
      <c r="G777" s="43"/>
      <c r="H777" s="43"/>
      <c r="I777" s="43"/>
      <c r="J777" s="43"/>
      <c r="K777" s="43"/>
      <c r="L777" s="43"/>
      <c r="M777" s="43"/>
      <c r="N777" s="43"/>
      <c r="O777" s="43"/>
      <c r="P777" s="43"/>
      <c r="Q777" s="43"/>
      <c r="R777" s="43"/>
    </row>
    <row r="778" spans="2:18" s="18" customFormat="1">
      <c r="B778" s="43"/>
      <c r="C778" s="43"/>
      <c r="D778" s="43"/>
      <c r="E778" s="43"/>
      <c r="F778" s="43"/>
      <c r="G778" s="43"/>
      <c r="H778" s="43"/>
      <c r="I778" s="43"/>
      <c r="J778" s="43"/>
      <c r="K778" s="43"/>
      <c r="L778" s="43"/>
      <c r="M778" s="43"/>
      <c r="N778" s="43"/>
      <c r="O778" s="43"/>
      <c r="P778" s="43"/>
      <c r="Q778" s="43"/>
      <c r="R778" s="43"/>
    </row>
    <row r="779" spans="2:18" s="18" customFormat="1">
      <c r="B779" s="43"/>
      <c r="C779" s="43"/>
      <c r="D779" s="43"/>
      <c r="E779" s="43"/>
      <c r="F779" s="43"/>
      <c r="G779" s="43"/>
      <c r="H779" s="43"/>
      <c r="I779" s="43"/>
      <c r="J779" s="43"/>
      <c r="K779" s="43"/>
      <c r="L779" s="43"/>
      <c r="M779" s="43"/>
      <c r="N779" s="43"/>
      <c r="O779" s="43"/>
      <c r="P779" s="43"/>
      <c r="Q779" s="43"/>
      <c r="R779" s="43"/>
    </row>
    <row r="780" spans="2:18" s="18" customFormat="1">
      <c r="B780" s="43"/>
      <c r="C780" s="43"/>
      <c r="D780" s="43"/>
      <c r="E780" s="43"/>
      <c r="F780" s="43"/>
      <c r="G780" s="43"/>
      <c r="H780" s="43"/>
      <c r="I780" s="43"/>
      <c r="J780" s="43"/>
      <c r="K780" s="43"/>
      <c r="L780" s="43"/>
      <c r="M780" s="43"/>
      <c r="N780" s="43"/>
      <c r="O780" s="43"/>
      <c r="P780" s="43"/>
      <c r="Q780" s="43"/>
      <c r="R780" s="43"/>
    </row>
    <row r="781" spans="2:18" s="18" customFormat="1">
      <c r="B781" s="43"/>
      <c r="C781" s="43"/>
      <c r="D781" s="43"/>
      <c r="E781" s="43"/>
      <c r="F781" s="43"/>
      <c r="G781" s="43"/>
      <c r="H781" s="43"/>
      <c r="I781" s="43"/>
      <c r="J781" s="43"/>
      <c r="K781" s="43"/>
      <c r="L781" s="43"/>
      <c r="M781" s="43"/>
      <c r="N781" s="43"/>
      <c r="O781" s="43"/>
      <c r="P781" s="43"/>
      <c r="Q781" s="43"/>
      <c r="R781" s="43"/>
    </row>
    <row r="782" spans="2:18" s="18" customFormat="1">
      <c r="B782" s="43"/>
      <c r="C782" s="43"/>
      <c r="D782" s="43"/>
      <c r="E782" s="43"/>
      <c r="F782" s="43"/>
      <c r="G782" s="43"/>
      <c r="H782" s="43"/>
      <c r="I782" s="43"/>
      <c r="J782" s="43"/>
      <c r="K782" s="43"/>
      <c r="L782" s="43"/>
      <c r="M782" s="43"/>
      <c r="N782" s="43"/>
      <c r="O782" s="43"/>
      <c r="P782" s="43"/>
      <c r="Q782" s="43"/>
      <c r="R782" s="43"/>
    </row>
    <row r="783" spans="2:18" s="18" customFormat="1">
      <c r="B783" s="43"/>
      <c r="C783" s="43"/>
      <c r="D783" s="43"/>
      <c r="E783" s="43"/>
      <c r="F783" s="43"/>
      <c r="G783" s="43"/>
      <c r="H783" s="43"/>
      <c r="I783" s="43"/>
      <c r="J783" s="43"/>
      <c r="K783" s="43"/>
      <c r="L783" s="43"/>
      <c r="M783" s="43"/>
      <c r="N783" s="43"/>
      <c r="O783" s="43"/>
      <c r="P783" s="43"/>
      <c r="Q783" s="43"/>
      <c r="R783" s="43"/>
    </row>
    <row r="784" spans="2:18" s="18" customFormat="1">
      <c r="B784" s="43"/>
      <c r="C784" s="43"/>
      <c r="D784" s="43"/>
      <c r="E784" s="43"/>
      <c r="F784" s="43"/>
      <c r="G784" s="43"/>
      <c r="H784" s="43"/>
      <c r="I784" s="43"/>
      <c r="J784" s="43"/>
      <c r="K784" s="43"/>
      <c r="L784" s="43"/>
      <c r="M784" s="43"/>
      <c r="N784" s="43"/>
      <c r="O784" s="43"/>
      <c r="P784" s="43"/>
      <c r="Q784" s="43"/>
      <c r="R784" s="43"/>
    </row>
    <row r="785" spans="2:18" s="18" customFormat="1">
      <c r="B785" s="43"/>
      <c r="C785" s="43"/>
      <c r="D785" s="43"/>
      <c r="E785" s="43"/>
      <c r="F785" s="43"/>
      <c r="G785" s="43"/>
      <c r="H785" s="43"/>
      <c r="I785" s="43"/>
      <c r="J785" s="43"/>
      <c r="K785" s="43"/>
      <c r="L785" s="43"/>
      <c r="M785" s="43"/>
      <c r="N785" s="43"/>
      <c r="O785" s="43"/>
      <c r="P785" s="43"/>
      <c r="Q785" s="43"/>
      <c r="R785" s="43"/>
    </row>
    <row r="786" spans="2:18" s="18" customFormat="1">
      <c r="B786" s="43"/>
      <c r="C786" s="43"/>
      <c r="D786" s="43"/>
      <c r="E786" s="43"/>
      <c r="F786" s="43"/>
      <c r="G786" s="43"/>
      <c r="H786" s="43"/>
      <c r="I786" s="43"/>
      <c r="J786" s="43"/>
      <c r="K786" s="43"/>
      <c r="L786" s="43"/>
      <c r="M786" s="43"/>
      <c r="N786" s="43"/>
      <c r="O786" s="43"/>
      <c r="P786" s="43"/>
      <c r="Q786" s="43"/>
      <c r="R786" s="43"/>
    </row>
    <row r="787" spans="2:18" s="18" customFormat="1">
      <c r="B787" s="43"/>
      <c r="C787" s="43"/>
      <c r="D787" s="43"/>
      <c r="E787" s="43"/>
      <c r="F787" s="43"/>
      <c r="G787" s="43"/>
      <c r="H787" s="43"/>
      <c r="I787" s="43"/>
      <c r="J787" s="43"/>
      <c r="K787" s="43"/>
      <c r="L787" s="43"/>
      <c r="M787" s="43"/>
      <c r="N787" s="43"/>
      <c r="O787" s="43"/>
      <c r="P787" s="43"/>
      <c r="Q787" s="43"/>
      <c r="R787" s="43"/>
    </row>
    <row r="788" spans="2:18" s="18" customFormat="1">
      <c r="B788" s="43"/>
      <c r="C788" s="43"/>
      <c r="D788" s="43"/>
      <c r="E788" s="43"/>
      <c r="F788" s="43"/>
      <c r="G788" s="43"/>
      <c r="H788" s="43"/>
      <c r="I788" s="43"/>
      <c r="J788" s="43"/>
      <c r="K788" s="43"/>
      <c r="L788" s="43"/>
      <c r="M788" s="43"/>
      <c r="N788" s="43"/>
      <c r="O788" s="43"/>
      <c r="P788" s="43"/>
      <c r="Q788" s="43"/>
      <c r="R788" s="43"/>
    </row>
    <row r="789" spans="2:18" s="18" customFormat="1">
      <c r="B789" s="43"/>
      <c r="C789" s="43"/>
      <c r="D789" s="43"/>
      <c r="E789" s="43"/>
      <c r="F789" s="43"/>
      <c r="G789" s="43"/>
      <c r="H789" s="43"/>
      <c r="I789" s="43"/>
      <c r="J789" s="43"/>
      <c r="K789" s="43"/>
      <c r="L789" s="43"/>
      <c r="M789" s="43"/>
      <c r="N789" s="43"/>
      <c r="O789" s="43"/>
      <c r="P789" s="43"/>
      <c r="Q789" s="43"/>
      <c r="R789" s="43"/>
    </row>
    <row r="790" spans="2:18" s="18" customFormat="1">
      <c r="B790" s="43"/>
      <c r="C790" s="43"/>
      <c r="D790" s="43"/>
      <c r="E790" s="43"/>
      <c r="F790" s="43"/>
      <c r="G790" s="43"/>
      <c r="H790" s="43"/>
      <c r="I790" s="43"/>
      <c r="J790" s="43"/>
      <c r="K790" s="43"/>
      <c r="L790" s="43"/>
      <c r="M790" s="43"/>
      <c r="N790" s="43"/>
      <c r="O790" s="43"/>
      <c r="P790" s="43"/>
      <c r="Q790" s="43"/>
      <c r="R790" s="43"/>
    </row>
    <row r="791" spans="2:18" s="18" customFormat="1">
      <c r="B791" s="43"/>
      <c r="C791" s="43"/>
      <c r="D791" s="43"/>
      <c r="E791" s="43"/>
      <c r="F791" s="43"/>
      <c r="G791" s="43"/>
      <c r="H791" s="43"/>
      <c r="I791" s="43"/>
      <c r="J791" s="43"/>
      <c r="K791" s="43"/>
      <c r="L791" s="43"/>
      <c r="M791" s="43"/>
      <c r="N791" s="43"/>
      <c r="O791" s="43"/>
      <c r="P791" s="43"/>
      <c r="Q791" s="43"/>
      <c r="R791" s="43"/>
    </row>
    <row r="792" spans="2:18" s="18" customFormat="1">
      <c r="B792" s="43"/>
      <c r="C792" s="43"/>
      <c r="D792" s="43"/>
      <c r="E792" s="43"/>
      <c r="F792" s="43"/>
      <c r="G792" s="43"/>
      <c r="H792" s="43"/>
      <c r="I792" s="43"/>
      <c r="J792" s="43"/>
      <c r="K792" s="43"/>
      <c r="L792" s="43"/>
      <c r="M792" s="43"/>
      <c r="N792" s="43"/>
      <c r="O792" s="43"/>
      <c r="P792" s="43"/>
      <c r="Q792" s="43"/>
      <c r="R792" s="43"/>
    </row>
    <row r="793" spans="2:18" s="18" customFormat="1">
      <c r="B793" s="43"/>
      <c r="C793" s="43"/>
      <c r="D793" s="43"/>
      <c r="E793" s="43"/>
      <c r="F793" s="43"/>
      <c r="G793" s="43"/>
      <c r="H793" s="43"/>
      <c r="I793" s="43"/>
      <c r="J793" s="43"/>
      <c r="K793" s="43"/>
      <c r="L793" s="43"/>
      <c r="M793" s="43"/>
      <c r="N793" s="43"/>
      <c r="O793" s="43"/>
      <c r="P793" s="43"/>
      <c r="Q793" s="43"/>
      <c r="R793" s="43"/>
    </row>
    <row r="794" spans="2:18" s="18" customFormat="1">
      <c r="B794" s="43"/>
      <c r="C794" s="43"/>
      <c r="D794" s="43"/>
      <c r="E794" s="43"/>
      <c r="F794" s="43"/>
      <c r="G794" s="43"/>
      <c r="H794" s="43"/>
      <c r="I794" s="43"/>
      <c r="J794" s="43"/>
      <c r="K794" s="43"/>
      <c r="L794" s="43"/>
      <c r="M794" s="43"/>
      <c r="N794" s="43"/>
      <c r="O794" s="43"/>
      <c r="P794" s="43"/>
      <c r="Q794" s="43"/>
      <c r="R794" s="43"/>
    </row>
    <row r="795" spans="2:18" s="18" customFormat="1">
      <c r="B795" s="43"/>
      <c r="C795" s="43"/>
      <c r="D795" s="43"/>
      <c r="E795" s="43"/>
      <c r="F795" s="43"/>
      <c r="G795" s="43"/>
      <c r="H795" s="43"/>
      <c r="I795" s="43"/>
      <c r="J795" s="43"/>
      <c r="K795" s="43"/>
      <c r="L795" s="43"/>
      <c r="M795" s="43"/>
      <c r="N795" s="43"/>
      <c r="O795" s="43"/>
      <c r="P795" s="43"/>
      <c r="Q795" s="43"/>
      <c r="R795" s="43"/>
    </row>
    <row r="796" spans="2:18" s="18" customFormat="1">
      <c r="B796" s="43"/>
      <c r="C796" s="43"/>
      <c r="D796" s="43"/>
      <c r="E796" s="43"/>
      <c r="F796" s="43"/>
      <c r="G796" s="43"/>
      <c r="H796" s="43"/>
      <c r="I796" s="43"/>
      <c r="J796" s="43"/>
      <c r="K796" s="43"/>
      <c r="L796" s="43"/>
      <c r="M796" s="43"/>
      <c r="N796" s="43"/>
      <c r="O796" s="43"/>
      <c r="P796" s="43"/>
      <c r="Q796" s="43"/>
      <c r="R796" s="43"/>
    </row>
    <row r="797" spans="2:18" s="18" customFormat="1">
      <c r="B797" s="43"/>
      <c r="C797" s="43"/>
      <c r="D797" s="43"/>
      <c r="E797" s="43"/>
      <c r="F797" s="43"/>
      <c r="G797" s="43"/>
      <c r="H797" s="43"/>
      <c r="I797" s="43"/>
      <c r="J797" s="43"/>
      <c r="K797" s="43"/>
      <c r="L797" s="43"/>
      <c r="M797" s="43"/>
      <c r="N797" s="43"/>
      <c r="O797" s="43"/>
      <c r="P797" s="43"/>
      <c r="Q797" s="43"/>
      <c r="R797" s="43"/>
    </row>
    <row r="798" spans="2:18" s="18" customFormat="1">
      <c r="B798" s="43"/>
      <c r="C798" s="43"/>
      <c r="D798" s="43"/>
      <c r="E798" s="43"/>
      <c r="F798" s="43"/>
      <c r="G798" s="43"/>
      <c r="H798" s="43"/>
      <c r="I798" s="43"/>
      <c r="J798" s="43"/>
      <c r="K798" s="43"/>
      <c r="L798" s="43"/>
      <c r="M798" s="43"/>
      <c r="N798" s="43"/>
      <c r="O798" s="43"/>
      <c r="P798" s="43"/>
      <c r="Q798" s="43"/>
      <c r="R798" s="43"/>
    </row>
    <row r="799" spans="2:18" s="18" customFormat="1">
      <c r="B799" s="43"/>
      <c r="C799" s="43"/>
      <c r="D799" s="43"/>
      <c r="E799" s="43"/>
      <c r="F799" s="43"/>
      <c r="G799" s="43"/>
      <c r="H799" s="43"/>
      <c r="I799" s="43"/>
      <c r="J799" s="43"/>
      <c r="K799" s="43"/>
      <c r="L799" s="43"/>
      <c r="M799" s="43"/>
      <c r="N799" s="43"/>
      <c r="O799" s="43"/>
      <c r="P799" s="43"/>
      <c r="Q799" s="43"/>
      <c r="R799" s="43"/>
    </row>
    <row r="800" spans="2:18" s="18" customFormat="1">
      <c r="B800" s="43"/>
      <c r="C800" s="43"/>
      <c r="D800" s="43"/>
      <c r="E800" s="43"/>
      <c r="F800" s="43"/>
      <c r="G800" s="43"/>
      <c r="H800" s="43"/>
      <c r="I800" s="43"/>
      <c r="J800" s="43"/>
      <c r="K800" s="43"/>
      <c r="L800" s="43"/>
      <c r="M800" s="43"/>
      <c r="N800" s="43"/>
      <c r="O800" s="43"/>
      <c r="P800" s="43"/>
      <c r="Q800" s="43"/>
      <c r="R800" s="43"/>
    </row>
    <row r="801" spans="2:18" s="18" customFormat="1">
      <c r="B801" s="43"/>
      <c r="C801" s="43"/>
      <c r="D801" s="43"/>
      <c r="E801" s="43"/>
      <c r="F801" s="43"/>
      <c r="G801" s="43"/>
      <c r="H801" s="43"/>
      <c r="I801" s="43"/>
      <c r="J801" s="43"/>
      <c r="K801" s="43"/>
      <c r="L801" s="43"/>
      <c r="M801" s="43"/>
      <c r="N801" s="43"/>
      <c r="O801" s="43"/>
      <c r="P801" s="43"/>
      <c r="Q801" s="43"/>
      <c r="R801" s="43"/>
    </row>
    <row r="802" spans="2:18" s="18" customFormat="1">
      <c r="B802" s="43"/>
      <c r="C802" s="43"/>
      <c r="D802" s="43"/>
      <c r="E802" s="43"/>
      <c r="F802" s="43"/>
      <c r="G802" s="43"/>
      <c r="H802" s="43"/>
      <c r="I802" s="43"/>
      <c r="J802" s="43"/>
      <c r="K802" s="43"/>
      <c r="L802" s="43"/>
      <c r="M802" s="43"/>
      <c r="N802" s="43"/>
      <c r="O802" s="43"/>
      <c r="P802" s="43"/>
      <c r="Q802" s="43"/>
      <c r="R802" s="43"/>
    </row>
    <row r="803" spans="2:18" s="18" customFormat="1">
      <c r="B803" s="43"/>
      <c r="C803" s="43"/>
      <c r="D803" s="43"/>
      <c r="E803" s="43"/>
      <c r="F803" s="43"/>
      <c r="G803" s="43"/>
      <c r="H803" s="43"/>
      <c r="I803" s="43"/>
      <c r="J803" s="43"/>
      <c r="K803" s="43"/>
      <c r="L803" s="43"/>
      <c r="M803" s="43"/>
      <c r="N803" s="43"/>
      <c r="O803" s="43"/>
      <c r="P803" s="43"/>
      <c r="Q803" s="43"/>
      <c r="R803" s="43"/>
    </row>
    <row r="804" spans="2:18" s="18" customFormat="1">
      <c r="B804" s="43"/>
      <c r="C804" s="43"/>
      <c r="D804" s="43"/>
      <c r="E804" s="43"/>
      <c r="F804" s="43"/>
      <c r="G804" s="43"/>
      <c r="H804" s="43"/>
      <c r="I804" s="43"/>
      <c r="J804" s="43"/>
      <c r="K804" s="43"/>
      <c r="L804" s="43"/>
      <c r="M804" s="43"/>
      <c r="N804" s="43"/>
      <c r="O804" s="43"/>
      <c r="P804" s="43"/>
      <c r="Q804" s="43"/>
      <c r="R804" s="43"/>
    </row>
    <row r="805" spans="2:18" s="18" customFormat="1">
      <c r="B805" s="43"/>
      <c r="C805" s="43"/>
      <c r="D805" s="43"/>
      <c r="E805" s="43"/>
      <c r="F805" s="43"/>
      <c r="G805" s="43"/>
      <c r="H805" s="43"/>
      <c r="I805" s="43"/>
      <c r="J805" s="43"/>
      <c r="K805" s="43"/>
      <c r="L805" s="43"/>
      <c r="M805" s="43"/>
      <c r="N805" s="43"/>
      <c r="O805" s="43"/>
      <c r="P805" s="43"/>
      <c r="Q805" s="43"/>
      <c r="R805" s="43"/>
    </row>
    <row r="806" spans="2:18" s="18" customFormat="1">
      <c r="B806" s="43"/>
      <c r="C806" s="43"/>
      <c r="D806" s="43"/>
      <c r="E806" s="43"/>
      <c r="F806" s="43"/>
      <c r="G806" s="43"/>
      <c r="H806" s="43"/>
      <c r="I806" s="43"/>
      <c r="J806" s="43"/>
      <c r="K806" s="43"/>
      <c r="L806" s="43"/>
      <c r="M806" s="43"/>
      <c r="N806" s="43"/>
      <c r="O806" s="43"/>
      <c r="P806" s="43"/>
      <c r="Q806" s="43"/>
      <c r="R806" s="43"/>
    </row>
    <row r="807" spans="2:18" s="18" customFormat="1">
      <c r="B807" s="43"/>
      <c r="C807" s="43"/>
      <c r="D807" s="43"/>
      <c r="E807" s="43"/>
      <c r="F807" s="43"/>
      <c r="G807" s="43"/>
      <c r="H807" s="43"/>
      <c r="I807" s="43"/>
      <c r="J807" s="43"/>
      <c r="K807" s="43"/>
      <c r="L807" s="43"/>
      <c r="M807" s="43"/>
      <c r="N807" s="43"/>
      <c r="O807" s="43"/>
      <c r="P807" s="43"/>
      <c r="Q807" s="43"/>
      <c r="R807" s="43"/>
    </row>
    <row r="808" spans="2:18" s="18" customFormat="1">
      <c r="B808" s="43"/>
      <c r="C808" s="43"/>
      <c r="D808" s="43"/>
      <c r="E808" s="43"/>
      <c r="F808" s="43"/>
      <c r="G808" s="43"/>
      <c r="H808" s="43"/>
      <c r="I808" s="43"/>
      <c r="J808" s="43"/>
      <c r="K808" s="43"/>
      <c r="L808" s="43"/>
      <c r="M808" s="43"/>
      <c r="N808" s="43"/>
      <c r="O808" s="43"/>
      <c r="P808" s="43"/>
      <c r="Q808" s="43"/>
      <c r="R808" s="43"/>
    </row>
    <row r="809" spans="2:18" s="18" customFormat="1">
      <c r="B809" s="43"/>
      <c r="C809" s="43"/>
      <c r="D809" s="43"/>
      <c r="E809" s="43"/>
      <c r="F809" s="43"/>
      <c r="G809" s="43"/>
      <c r="H809" s="43"/>
      <c r="I809" s="43"/>
      <c r="J809" s="43"/>
      <c r="K809" s="43"/>
      <c r="L809" s="43"/>
      <c r="M809" s="43"/>
      <c r="N809" s="43"/>
      <c r="O809" s="43"/>
      <c r="P809" s="43"/>
      <c r="Q809" s="43"/>
      <c r="R809" s="43"/>
    </row>
    <row r="810" spans="2:18" s="18" customFormat="1">
      <c r="B810" s="43"/>
      <c r="C810" s="43"/>
      <c r="D810" s="43"/>
      <c r="E810" s="43"/>
      <c r="F810" s="43"/>
      <c r="G810" s="43"/>
      <c r="H810" s="43"/>
      <c r="I810" s="43"/>
      <c r="J810" s="43"/>
      <c r="K810" s="43"/>
      <c r="L810" s="43"/>
      <c r="M810" s="43"/>
      <c r="N810" s="43"/>
      <c r="O810" s="43"/>
      <c r="P810" s="43"/>
      <c r="Q810" s="43"/>
      <c r="R810" s="43"/>
    </row>
    <row r="811" spans="2:18" s="18" customFormat="1">
      <c r="B811" s="43"/>
      <c r="C811" s="43"/>
      <c r="D811" s="43"/>
      <c r="E811" s="43"/>
      <c r="F811" s="43"/>
      <c r="G811" s="43"/>
      <c r="H811" s="43"/>
      <c r="I811" s="43"/>
      <c r="J811" s="43"/>
      <c r="K811" s="43"/>
      <c r="L811" s="43"/>
      <c r="M811" s="43"/>
      <c r="N811" s="43"/>
      <c r="O811" s="43"/>
      <c r="P811" s="43"/>
      <c r="Q811" s="43"/>
      <c r="R811" s="43"/>
    </row>
    <row r="812" spans="2:18" s="18" customFormat="1">
      <c r="B812" s="43"/>
      <c r="C812" s="43"/>
      <c r="D812" s="43"/>
      <c r="E812" s="43"/>
      <c r="F812" s="43"/>
      <c r="G812" s="43"/>
      <c r="H812" s="43"/>
      <c r="I812" s="43"/>
      <c r="J812" s="43"/>
      <c r="K812" s="43"/>
      <c r="L812" s="43"/>
      <c r="M812" s="43"/>
      <c r="N812" s="43"/>
      <c r="O812" s="43"/>
      <c r="P812" s="43"/>
      <c r="Q812" s="43"/>
      <c r="R812" s="43"/>
    </row>
    <row r="813" spans="2:18" s="18" customFormat="1">
      <c r="B813" s="43"/>
      <c r="C813" s="43"/>
      <c r="D813" s="43"/>
      <c r="E813" s="43"/>
      <c r="F813" s="43"/>
      <c r="G813" s="43"/>
      <c r="H813" s="43"/>
      <c r="I813" s="43"/>
      <c r="J813" s="43"/>
      <c r="K813" s="43"/>
      <c r="L813" s="43"/>
      <c r="M813" s="43"/>
      <c r="N813" s="43"/>
      <c r="O813" s="43"/>
      <c r="P813" s="43"/>
      <c r="Q813" s="43"/>
      <c r="R813" s="43"/>
    </row>
    <row r="814" spans="2:18" s="18" customFormat="1">
      <c r="B814" s="43"/>
      <c r="C814" s="43"/>
      <c r="D814" s="43"/>
      <c r="E814" s="43"/>
      <c r="F814" s="43"/>
      <c r="G814" s="43"/>
      <c r="H814" s="43"/>
      <c r="I814" s="43"/>
      <c r="J814" s="43"/>
      <c r="K814" s="43"/>
      <c r="L814" s="43"/>
      <c r="M814" s="43"/>
      <c r="N814" s="43"/>
      <c r="O814" s="43"/>
      <c r="P814" s="43"/>
      <c r="Q814" s="43"/>
      <c r="R814" s="43"/>
    </row>
    <row r="815" spans="2:18" s="18" customFormat="1">
      <c r="B815" s="43"/>
      <c r="C815" s="43"/>
      <c r="D815" s="43"/>
      <c r="E815" s="43"/>
      <c r="F815" s="43"/>
      <c r="G815" s="43"/>
      <c r="H815" s="43"/>
      <c r="I815" s="43"/>
      <c r="J815" s="43"/>
      <c r="K815" s="43"/>
      <c r="L815" s="43"/>
      <c r="M815" s="43"/>
      <c r="N815" s="43"/>
      <c r="O815" s="43"/>
      <c r="P815" s="43"/>
      <c r="Q815" s="43"/>
      <c r="R815" s="43"/>
    </row>
    <row r="816" spans="2:18" s="18" customFormat="1">
      <c r="B816" s="43"/>
      <c r="C816" s="43"/>
      <c r="D816" s="43"/>
      <c r="E816" s="43"/>
      <c r="F816" s="43"/>
      <c r="G816" s="43"/>
      <c r="H816" s="43"/>
      <c r="I816" s="43"/>
      <c r="J816" s="43"/>
      <c r="K816" s="43"/>
      <c r="L816" s="43"/>
      <c r="M816" s="43"/>
      <c r="N816" s="43"/>
      <c r="O816" s="43"/>
      <c r="P816" s="43"/>
      <c r="Q816" s="43"/>
      <c r="R816" s="43"/>
    </row>
    <row r="817" spans="2:18" s="18" customFormat="1">
      <c r="B817" s="43"/>
      <c r="C817" s="43"/>
      <c r="D817" s="43"/>
      <c r="E817" s="43"/>
      <c r="F817" s="43"/>
      <c r="G817" s="43"/>
      <c r="H817" s="43"/>
      <c r="I817" s="43"/>
      <c r="J817" s="43"/>
      <c r="K817" s="43"/>
      <c r="L817" s="43"/>
      <c r="M817" s="43"/>
      <c r="N817" s="43"/>
      <c r="O817" s="43"/>
      <c r="P817" s="43"/>
      <c r="Q817" s="43"/>
      <c r="R817" s="43"/>
    </row>
    <row r="818" spans="2:18" s="18" customFormat="1">
      <c r="B818" s="43"/>
      <c r="C818" s="43"/>
      <c r="D818" s="43"/>
      <c r="E818" s="43"/>
      <c r="F818" s="43"/>
      <c r="G818" s="43"/>
      <c r="H818" s="43"/>
      <c r="I818" s="43"/>
      <c r="J818" s="43"/>
      <c r="K818" s="43"/>
      <c r="L818" s="43"/>
      <c r="M818" s="43"/>
      <c r="N818" s="43"/>
      <c r="O818" s="43"/>
      <c r="P818" s="43"/>
      <c r="Q818" s="43"/>
      <c r="R818" s="43"/>
    </row>
    <row r="819" spans="2:18" s="18" customFormat="1">
      <c r="B819" s="43"/>
      <c r="C819" s="43"/>
      <c r="D819" s="43"/>
      <c r="E819" s="43"/>
      <c r="F819" s="43"/>
      <c r="G819" s="43"/>
      <c r="H819" s="43"/>
      <c r="I819" s="43"/>
      <c r="J819" s="43"/>
      <c r="K819" s="43"/>
      <c r="L819" s="43"/>
      <c r="M819" s="43"/>
      <c r="N819" s="43"/>
      <c r="O819" s="43"/>
      <c r="P819" s="43"/>
      <c r="Q819" s="43"/>
      <c r="R819" s="43"/>
    </row>
    <row r="820" spans="2:18" s="18" customFormat="1">
      <c r="B820" s="43"/>
      <c r="C820" s="43"/>
      <c r="D820" s="43"/>
      <c r="E820" s="43"/>
      <c r="F820" s="43"/>
      <c r="G820" s="43"/>
      <c r="H820" s="43"/>
      <c r="I820" s="43"/>
      <c r="J820" s="43"/>
      <c r="K820" s="43"/>
      <c r="L820" s="43"/>
      <c r="M820" s="43"/>
      <c r="N820" s="43"/>
      <c r="O820" s="43"/>
      <c r="P820" s="43"/>
      <c r="Q820" s="43"/>
      <c r="R820" s="43"/>
    </row>
    <row r="821" spans="2:18" s="18" customFormat="1">
      <c r="B821" s="43"/>
      <c r="C821" s="43"/>
      <c r="D821" s="43"/>
      <c r="E821" s="43"/>
      <c r="F821" s="43"/>
      <c r="G821" s="43"/>
      <c r="H821" s="43"/>
      <c r="I821" s="43"/>
      <c r="J821" s="43"/>
      <c r="K821" s="43"/>
      <c r="L821" s="43"/>
      <c r="M821" s="43"/>
      <c r="N821" s="43"/>
      <c r="O821" s="43"/>
      <c r="P821" s="43"/>
      <c r="Q821" s="43"/>
      <c r="R821" s="43"/>
    </row>
    <row r="822" spans="2:18" s="18" customFormat="1">
      <c r="B822" s="43"/>
      <c r="C822" s="43"/>
      <c r="D822" s="43"/>
      <c r="E822" s="43"/>
      <c r="F822" s="43"/>
      <c r="G822" s="43"/>
      <c r="H822" s="43"/>
      <c r="I822" s="43"/>
      <c r="J822" s="43"/>
      <c r="K822" s="43"/>
      <c r="L822" s="43"/>
      <c r="M822" s="43"/>
      <c r="N822" s="43"/>
      <c r="O822" s="43"/>
      <c r="P822" s="43"/>
      <c r="Q822" s="43"/>
      <c r="R822" s="43"/>
    </row>
    <row r="823" spans="2:18" s="18" customFormat="1">
      <c r="B823" s="43"/>
      <c r="C823" s="43"/>
      <c r="D823" s="43"/>
      <c r="E823" s="43"/>
      <c r="F823" s="43"/>
      <c r="G823" s="43"/>
      <c r="H823" s="43"/>
      <c r="I823" s="43"/>
      <c r="J823" s="43"/>
      <c r="K823" s="43"/>
      <c r="L823" s="43"/>
      <c r="M823" s="43"/>
      <c r="N823" s="43"/>
      <c r="O823" s="43"/>
      <c r="P823" s="43"/>
      <c r="Q823" s="43"/>
      <c r="R823" s="43"/>
    </row>
    <row r="824" spans="2:18" s="18" customFormat="1">
      <c r="B824" s="43"/>
      <c r="C824" s="43"/>
      <c r="D824" s="43"/>
      <c r="E824" s="43"/>
      <c r="F824" s="43"/>
      <c r="G824" s="43"/>
      <c r="H824" s="43"/>
      <c r="I824" s="43"/>
      <c r="J824" s="43"/>
      <c r="K824" s="43"/>
      <c r="L824" s="43"/>
      <c r="M824" s="43"/>
      <c r="N824" s="43"/>
      <c r="O824" s="43"/>
      <c r="P824" s="43"/>
      <c r="Q824" s="43"/>
      <c r="R824" s="43"/>
    </row>
    <row r="825" spans="2:18" s="18" customFormat="1">
      <c r="B825" s="43"/>
      <c r="C825" s="43"/>
      <c r="D825" s="43"/>
      <c r="E825" s="43"/>
      <c r="F825" s="43"/>
      <c r="G825" s="43"/>
      <c r="H825" s="43"/>
      <c r="I825" s="43"/>
      <c r="J825" s="43"/>
      <c r="K825" s="43"/>
      <c r="L825" s="43"/>
      <c r="M825" s="43"/>
      <c r="N825" s="43"/>
      <c r="O825" s="43"/>
      <c r="P825" s="43"/>
      <c r="Q825" s="43"/>
      <c r="R825" s="43"/>
    </row>
    <row r="826" spans="2:18" s="18" customFormat="1">
      <c r="B826" s="43"/>
      <c r="C826" s="43"/>
      <c r="D826" s="43"/>
      <c r="E826" s="43"/>
      <c r="F826" s="43"/>
      <c r="G826" s="43"/>
      <c r="H826" s="43"/>
      <c r="I826" s="43"/>
      <c r="J826" s="43"/>
      <c r="K826" s="43"/>
      <c r="L826" s="43"/>
      <c r="M826" s="43"/>
      <c r="N826" s="43"/>
      <c r="O826" s="43"/>
      <c r="P826" s="43"/>
      <c r="Q826" s="43"/>
      <c r="R826" s="43"/>
    </row>
    <row r="827" spans="2:18" s="18" customFormat="1">
      <c r="B827" s="43"/>
      <c r="C827" s="43"/>
      <c r="D827" s="43"/>
      <c r="E827" s="43"/>
      <c r="F827" s="43"/>
      <c r="G827" s="43"/>
      <c r="H827" s="43"/>
      <c r="I827" s="43"/>
      <c r="J827" s="43"/>
      <c r="K827" s="43"/>
      <c r="L827" s="43"/>
      <c r="M827" s="43"/>
      <c r="N827" s="43"/>
      <c r="O827" s="43"/>
      <c r="P827" s="43"/>
      <c r="Q827" s="43"/>
      <c r="R827" s="43"/>
    </row>
    <row r="828" spans="2:18" s="18" customFormat="1">
      <c r="B828" s="43"/>
      <c r="C828" s="43"/>
      <c r="D828" s="43"/>
      <c r="E828" s="43"/>
      <c r="F828" s="43"/>
      <c r="G828" s="43"/>
      <c r="H828" s="43"/>
      <c r="I828" s="43"/>
      <c r="J828" s="43"/>
      <c r="K828" s="43"/>
      <c r="L828" s="43"/>
      <c r="M828" s="43"/>
      <c r="N828" s="43"/>
      <c r="O828" s="43"/>
      <c r="P828" s="43"/>
      <c r="Q828" s="43"/>
      <c r="R828" s="43"/>
    </row>
    <row r="829" spans="2:18" s="18" customFormat="1">
      <c r="B829" s="43"/>
      <c r="C829" s="43"/>
      <c r="D829" s="43"/>
      <c r="E829" s="43"/>
      <c r="F829" s="43"/>
      <c r="G829" s="43"/>
      <c r="H829" s="43"/>
      <c r="I829" s="43"/>
      <c r="J829" s="43"/>
      <c r="K829" s="43"/>
      <c r="L829" s="43"/>
      <c r="M829" s="43"/>
      <c r="N829" s="43"/>
      <c r="O829" s="43"/>
      <c r="P829" s="43"/>
      <c r="Q829" s="43"/>
      <c r="R829" s="43"/>
    </row>
    <row r="830" spans="2:18" s="18" customFormat="1">
      <c r="B830" s="43"/>
      <c r="C830" s="43"/>
      <c r="D830" s="43"/>
      <c r="E830" s="43"/>
      <c r="F830" s="43"/>
      <c r="G830" s="43"/>
      <c r="H830" s="43"/>
      <c r="I830" s="43"/>
      <c r="J830" s="43"/>
      <c r="K830" s="43"/>
      <c r="L830" s="43"/>
      <c r="M830" s="43"/>
      <c r="N830" s="43"/>
      <c r="O830" s="43"/>
      <c r="P830" s="43"/>
      <c r="Q830" s="43"/>
      <c r="R830" s="43"/>
    </row>
    <row r="831" spans="2:18" s="18" customFormat="1">
      <c r="B831" s="43"/>
      <c r="C831" s="43"/>
      <c r="D831" s="43"/>
      <c r="E831" s="43"/>
      <c r="F831" s="43"/>
      <c r="G831" s="43"/>
      <c r="H831" s="43"/>
      <c r="I831" s="43"/>
      <c r="J831" s="43"/>
      <c r="K831" s="43"/>
      <c r="L831" s="43"/>
      <c r="M831" s="43"/>
      <c r="N831" s="43"/>
      <c r="O831" s="43"/>
      <c r="P831" s="43"/>
      <c r="Q831" s="43"/>
      <c r="R831" s="43"/>
    </row>
    <row r="832" spans="2:18" s="18" customFormat="1">
      <c r="B832" s="43"/>
      <c r="C832" s="43"/>
      <c r="D832" s="43"/>
      <c r="E832" s="43"/>
      <c r="F832" s="43"/>
      <c r="G832" s="43"/>
      <c r="H832" s="43"/>
      <c r="I832" s="43"/>
      <c r="J832" s="43"/>
      <c r="K832" s="43"/>
      <c r="L832" s="43"/>
      <c r="M832" s="43"/>
      <c r="N832" s="43"/>
      <c r="O832" s="43"/>
      <c r="P832" s="43"/>
      <c r="Q832" s="43"/>
      <c r="R832" s="43"/>
    </row>
    <row r="833" spans="2:18" s="18" customFormat="1">
      <c r="B833" s="43"/>
      <c r="C833" s="43"/>
      <c r="D833" s="43"/>
      <c r="E833" s="43"/>
      <c r="F833" s="43"/>
      <c r="G833" s="43"/>
      <c r="H833" s="43"/>
      <c r="I833" s="43"/>
      <c r="J833" s="43"/>
      <c r="K833" s="43"/>
      <c r="L833" s="43"/>
      <c r="M833" s="43"/>
      <c r="N833" s="43"/>
      <c r="O833" s="43"/>
      <c r="P833" s="43"/>
      <c r="Q833" s="43"/>
      <c r="R833" s="43"/>
    </row>
    <row r="834" spans="2:18" s="18" customFormat="1">
      <c r="B834" s="43"/>
      <c r="C834" s="43"/>
      <c r="D834" s="43"/>
      <c r="E834" s="43"/>
      <c r="F834" s="43"/>
      <c r="G834" s="43"/>
      <c r="H834" s="43"/>
      <c r="I834" s="43"/>
      <c r="J834" s="43"/>
      <c r="K834" s="43"/>
      <c r="L834" s="43"/>
      <c r="M834" s="43"/>
      <c r="N834" s="43"/>
      <c r="O834" s="43"/>
      <c r="P834" s="43"/>
      <c r="Q834" s="43"/>
      <c r="R834" s="43"/>
    </row>
    <row r="835" spans="2:18" s="18" customFormat="1">
      <c r="B835" s="43"/>
      <c r="C835" s="43"/>
      <c r="D835" s="43"/>
      <c r="E835" s="43"/>
      <c r="F835" s="43"/>
      <c r="G835" s="43"/>
      <c r="H835" s="43"/>
      <c r="I835" s="43"/>
      <c r="J835" s="43"/>
      <c r="K835" s="43"/>
      <c r="L835" s="43"/>
      <c r="M835" s="43"/>
      <c r="N835" s="43"/>
      <c r="O835" s="43"/>
      <c r="P835" s="43"/>
      <c r="Q835" s="43"/>
      <c r="R835" s="43"/>
    </row>
    <row r="836" spans="2:18" s="18" customFormat="1">
      <c r="B836" s="43"/>
      <c r="C836" s="43"/>
      <c r="D836" s="43"/>
      <c r="E836" s="43"/>
      <c r="F836" s="43"/>
      <c r="G836" s="43"/>
      <c r="H836" s="43"/>
      <c r="I836" s="43"/>
      <c r="J836" s="43"/>
      <c r="K836" s="43"/>
      <c r="L836" s="43"/>
      <c r="M836" s="43"/>
      <c r="N836" s="43"/>
      <c r="O836" s="43"/>
      <c r="P836" s="43"/>
      <c r="Q836" s="43"/>
      <c r="R836" s="43"/>
    </row>
    <row r="837" spans="2:18" s="18" customFormat="1">
      <c r="B837" s="43"/>
      <c r="C837" s="43"/>
      <c r="D837" s="43"/>
      <c r="E837" s="43"/>
      <c r="F837" s="43"/>
      <c r="G837" s="43"/>
      <c r="H837" s="43"/>
      <c r="I837" s="43"/>
      <c r="J837" s="43"/>
      <c r="K837" s="43"/>
      <c r="L837" s="43"/>
      <c r="M837" s="43"/>
      <c r="N837" s="43"/>
      <c r="O837" s="43"/>
      <c r="P837" s="43"/>
      <c r="Q837" s="43"/>
      <c r="R837" s="43"/>
    </row>
    <row r="838" spans="2:18" s="18" customFormat="1">
      <c r="B838" s="43"/>
      <c r="C838" s="43"/>
      <c r="D838" s="43"/>
      <c r="E838" s="43"/>
      <c r="F838" s="43"/>
      <c r="G838" s="43"/>
      <c r="H838" s="43"/>
      <c r="I838" s="43"/>
      <c r="J838" s="43"/>
      <c r="K838" s="43"/>
      <c r="L838" s="43"/>
      <c r="M838" s="43"/>
      <c r="N838" s="43"/>
      <c r="O838" s="43"/>
      <c r="P838" s="43"/>
      <c r="Q838" s="43"/>
      <c r="R838" s="43"/>
    </row>
    <row r="839" spans="2:18" s="18" customFormat="1">
      <c r="B839" s="43"/>
      <c r="C839" s="43"/>
      <c r="D839" s="43"/>
      <c r="E839" s="43"/>
      <c r="F839" s="43"/>
      <c r="G839" s="43"/>
      <c r="H839" s="43"/>
      <c r="I839" s="43"/>
      <c r="J839" s="43"/>
      <c r="K839" s="43"/>
      <c r="L839" s="43"/>
      <c r="M839" s="43"/>
      <c r="N839" s="43"/>
      <c r="O839" s="43"/>
      <c r="P839" s="43"/>
      <c r="Q839" s="43"/>
      <c r="R839" s="43"/>
    </row>
    <row r="840" spans="2:18" s="18" customFormat="1">
      <c r="B840" s="43"/>
      <c r="C840" s="43"/>
      <c r="D840" s="43"/>
      <c r="E840" s="43"/>
      <c r="F840" s="43"/>
      <c r="G840" s="43"/>
      <c r="H840" s="43"/>
      <c r="I840" s="43"/>
      <c r="J840" s="43"/>
      <c r="K840" s="43"/>
      <c r="L840" s="43"/>
      <c r="M840" s="43"/>
      <c r="N840" s="43"/>
      <c r="O840" s="43"/>
      <c r="P840" s="43"/>
      <c r="Q840" s="43"/>
      <c r="R840" s="43"/>
    </row>
    <row r="841" spans="2:18" s="18" customFormat="1">
      <c r="B841" s="43"/>
      <c r="C841" s="43"/>
      <c r="D841" s="43"/>
      <c r="E841" s="43"/>
      <c r="F841" s="43"/>
      <c r="G841" s="43"/>
      <c r="H841" s="43"/>
      <c r="I841" s="43"/>
      <c r="J841" s="43"/>
      <c r="K841" s="43"/>
      <c r="L841" s="43"/>
      <c r="M841" s="43"/>
      <c r="N841" s="43"/>
      <c r="O841" s="43"/>
      <c r="P841" s="43"/>
      <c r="Q841" s="43"/>
      <c r="R841" s="43"/>
    </row>
    <row r="842" spans="2:18" s="18" customFormat="1">
      <c r="B842" s="43"/>
      <c r="C842" s="43"/>
      <c r="D842" s="43"/>
      <c r="E842" s="43"/>
      <c r="F842" s="43"/>
      <c r="G842" s="43"/>
      <c r="H842" s="43"/>
      <c r="I842" s="43"/>
      <c r="J842" s="43"/>
      <c r="K842" s="43"/>
      <c r="L842" s="43"/>
      <c r="M842" s="43"/>
      <c r="N842" s="43"/>
      <c r="O842" s="43"/>
      <c r="P842" s="43"/>
      <c r="Q842" s="43"/>
      <c r="R842" s="43"/>
    </row>
    <row r="843" spans="2:18" s="18" customFormat="1">
      <c r="B843" s="43"/>
      <c r="C843" s="43"/>
      <c r="D843" s="43"/>
      <c r="E843" s="43"/>
      <c r="F843" s="43"/>
      <c r="G843" s="43"/>
      <c r="H843" s="43"/>
      <c r="I843" s="43"/>
      <c r="J843" s="43"/>
      <c r="K843" s="43"/>
      <c r="L843" s="43"/>
      <c r="M843" s="43"/>
      <c r="N843" s="43"/>
      <c r="O843" s="43"/>
      <c r="P843" s="43"/>
      <c r="Q843" s="43"/>
      <c r="R843" s="43"/>
    </row>
    <row r="844" spans="2:18" s="18" customFormat="1">
      <c r="B844" s="43"/>
      <c r="C844" s="43"/>
      <c r="D844" s="43"/>
      <c r="E844" s="43"/>
      <c r="F844" s="43"/>
      <c r="G844" s="43"/>
      <c r="H844" s="43"/>
      <c r="I844" s="43"/>
      <c r="J844" s="43"/>
      <c r="K844" s="43"/>
      <c r="L844" s="43"/>
      <c r="M844" s="43"/>
      <c r="N844" s="43"/>
      <c r="O844" s="43"/>
      <c r="P844" s="43"/>
      <c r="Q844" s="43"/>
      <c r="R844" s="43"/>
    </row>
    <row r="845" spans="2:18" s="18" customFormat="1">
      <c r="B845" s="43"/>
      <c r="C845" s="43"/>
      <c r="D845" s="43"/>
      <c r="E845" s="43"/>
      <c r="F845" s="43"/>
      <c r="G845" s="43"/>
      <c r="H845" s="43"/>
      <c r="I845" s="43"/>
      <c r="J845" s="43"/>
      <c r="K845" s="43"/>
      <c r="L845" s="43"/>
      <c r="M845" s="43"/>
      <c r="N845" s="43"/>
      <c r="O845" s="43"/>
      <c r="P845" s="43"/>
      <c r="Q845" s="43"/>
      <c r="R845" s="43"/>
    </row>
    <row r="846" spans="2:18" s="18" customFormat="1">
      <c r="B846" s="43"/>
      <c r="C846" s="43"/>
      <c r="D846" s="43"/>
      <c r="E846" s="43"/>
      <c r="F846" s="43"/>
      <c r="G846" s="43"/>
      <c r="H846" s="43"/>
      <c r="I846" s="43"/>
      <c r="J846" s="43"/>
      <c r="K846" s="43"/>
      <c r="L846" s="43"/>
      <c r="M846" s="43"/>
      <c r="N846" s="43"/>
      <c r="O846" s="43"/>
      <c r="P846" s="43"/>
      <c r="Q846" s="43"/>
      <c r="R846" s="43"/>
    </row>
    <row r="847" spans="2:18" s="18" customFormat="1">
      <c r="B847" s="43"/>
      <c r="C847" s="43"/>
      <c r="D847" s="43"/>
      <c r="E847" s="43"/>
      <c r="F847" s="43"/>
      <c r="G847" s="43"/>
      <c r="H847" s="43"/>
      <c r="I847" s="43"/>
      <c r="J847" s="43"/>
      <c r="K847" s="43"/>
      <c r="L847" s="43"/>
      <c r="M847" s="43"/>
      <c r="N847" s="43"/>
      <c r="O847" s="43"/>
      <c r="P847" s="43"/>
      <c r="Q847" s="43"/>
      <c r="R847" s="43"/>
    </row>
    <row r="848" spans="2:18" s="18" customFormat="1">
      <c r="B848" s="43"/>
      <c r="C848" s="43"/>
      <c r="D848" s="43"/>
      <c r="E848" s="43"/>
      <c r="F848" s="43"/>
      <c r="G848" s="43"/>
      <c r="H848" s="43"/>
      <c r="I848" s="43"/>
      <c r="J848" s="43"/>
      <c r="K848" s="43"/>
      <c r="L848" s="43"/>
      <c r="M848" s="43"/>
      <c r="N848" s="43"/>
      <c r="O848" s="43"/>
      <c r="P848" s="43"/>
      <c r="Q848" s="43"/>
      <c r="R848" s="43"/>
    </row>
    <row r="849" spans="2:18" s="18" customFormat="1">
      <c r="B849" s="43"/>
      <c r="C849" s="43"/>
      <c r="D849" s="43"/>
      <c r="E849" s="43"/>
      <c r="F849" s="43"/>
      <c r="G849" s="43"/>
      <c r="H849" s="43"/>
      <c r="I849" s="43"/>
      <c r="J849" s="43"/>
      <c r="K849" s="43"/>
      <c r="L849" s="43"/>
      <c r="M849" s="43"/>
      <c r="N849" s="43"/>
      <c r="O849" s="43"/>
      <c r="P849" s="43"/>
      <c r="Q849" s="43"/>
      <c r="R849" s="43"/>
    </row>
    <row r="850" spans="2:18" s="18" customFormat="1">
      <c r="B850" s="43"/>
      <c r="C850" s="43"/>
      <c r="D850" s="43"/>
      <c r="E850" s="43"/>
      <c r="F850" s="43"/>
      <c r="G850" s="43"/>
      <c r="H850" s="43"/>
      <c r="I850" s="43"/>
      <c r="J850" s="43"/>
      <c r="K850" s="43"/>
      <c r="L850" s="43"/>
      <c r="M850" s="43"/>
      <c r="N850" s="43"/>
      <c r="O850" s="43"/>
      <c r="P850" s="43"/>
      <c r="Q850" s="43"/>
      <c r="R850" s="43"/>
    </row>
    <row r="851" spans="2:18" s="18" customFormat="1">
      <c r="B851" s="43"/>
      <c r="C851" s="43"/>
      <c r="D851" s="43"/>
      <c r="E851" s="43"/>
      <c r="F851" s="43"/>
      <c r="G851" s="43"/>
      <c r="H851" s="43"/>
      <c r="I851" s="43"/>
      <c r="J851" s="43"/>
      <c r="K851" s="43"/>
      <c r="L851" s="43"/>
      <c r="M851" s="43"/>
      <c r="N851" s="43"/>
      <c r="O851" s="43"/>
      <c r="P851" s="43"/>
      <c r="Q851" s="43"/>
      <c r="R851" s="43"/>
    </row>
    <row r="852" spans="2:18" s="18" customFormat="1">
      <c r="B852" s="43"/>
      <c r="C852" s="43"/>
      <c r="D852" s="43"/>
      <c r="E852" s="43"/>
      <c r="F852" s="43"/>
      <c r="G852" s="43"/>
      <c r="H852" s="43"/>
      <c r="I852" s="43"/>
      <c r="J852" s="43"/>
      <c r="K852" s="43"/>
      <c r="L852" s="43"/>
      <c r="M852" s="43"/>
      <c r="N852" s="43"/>
      <c r="O852" s="43"/>
      <c r="P852" s="43"/>
      <c r="Q852" s="43"/>
      <c r="R852" s="43"/>
    </row>
    <row r="853" spans="2:18" s="18" customFormat="1">
      <c r="B853" s="43"/>
      <c r="C853" s="43"/>
      <c r="D853" s="43"/>
      <c r="E853" s="43"/>
      <c r="F853" s="43"/>
      <c r="G853" s="43"/>
      <c r="H853" s="43"/>
      <c r="I853" s="43"/>
      <c r="J853" s="43"/>
      <c r="K853" s="43"/>
      <c r="L853" s="43"/>
      <c r="M853" s="43"/>
      <c r="N853" s="43"/>
      <c r="O853" s="43"/>
      <c r="P853" s="43"/>
      <c r="Q853" s="43"/>
      <c r="R853" s="43"/>
    </row>
    <row r="854" spans="2:18" s="18" customFormat="1">
      <c r="B854" s="43"/>
      <c r="C854" s="43"/>
      <c r="D854" s="43"/>
      <c r="E854" s="43"/>
      <c r="F854" s="43"/>
      <c r="G854" s="43"/>
      <c r="H854" s="43"/>
      <c r="I854" s="43"/>
      <c r="J854" s="43"/>
      <c r="K854" s="43"/>
      <c r="L854" s="43"/>
      <c r="M854" s="43"/>
      <c r="N854" s="43"/>
      <c r="O854" s="43"/>
      <c r="P854" s="43"/>
      <c r="Q854" s="43"/>
      <c r="R854" s="43"/>
    </row>
    <row r="855" spans="2:18" s="18" customFormat="1">
      <c r="B855" s="43"/>
      <c r="C855" s="43"/>
      <c r="D855" s="43"/>
      <c r="E855" s="43"/>
      <c r="F855" s="43"/>
      <c r="G855" s="43"/>
      <c r="H855" s="43"/>
      <c r="I855" s="43"/>
      <c r="J855" s="43"/>
      <c r="K855" s="43"/>
      <c r="L855" s="43"/>
      <c r="M855" s="43"/>
      <c r="N855" s="43"/>
      <c r="O855" s="43"/>
      <c r="P855" s="43"/>
      <c r="Q855" s="43"/>
      <c r="R855" s="43"/>
    </row>
    <row r="856" spans="2:18" s="18" customFormat="1">
      <c r="B856" s="43"/>
      <c r="C856" s="43"/>
      <c r="D856" s="43"/>
      <c r="E856" s="43"/>
      <c r="F856" s="43"/>
      <c r="G856" s="43"/>
      <c r="H856" s="43"/>
      <c r="I856" s="43"/>
      <c r="J856" s="43"/>
      <c r="K856" s="43"/>
      <c r="L856" s="43"/>
      <c r="M856" s="43"/>
      <c r="N856" s="43"/>
      <c r="O856" s="43"/>
      <c r="P856" s="43"/>
      <c r="Q856" s="43"/>
      <c r="R856" s="43"/>
    </row>
    <row r="857" spans="2:18" s="18" customFormat="1">
      <c r="B857" s="43"/>
      <c r="C857" s="43"/>
      <c r="D857" s="43"/>
      <c r="E857" s="43"/>
      <c r="F857" s="43"/>
      <c r="G857" s="43"/>
      <c r="H857" s="43"/>
      <c r="I857" s="43"/>
      <c r="J857" s="43"/>
      <c r="K857" s="43"/>
      <c r="L857" s="43"/>
      <c r="M857" s="43"/>
      <c r="N857" s="43"/>
      <c r="O857" s="43"/>
      <c r="P857" s="43"/>
      <c r="Q857" s="43"/>
      <c r="R857" s="43"/>
    </row>
    <row r="858" spans="2:18" s="18" customFormat="1">
      <c r="B858" s="43"/>
      <c r="C858" s="43"/>
      <c r="D858" s="43"/>
      <c r="E858" s="43"/>
      <c r="F858" s="43"/>
      <c r="G858" s="43"/>
      <c r="H858" s="43"/>
      <c r="I858" s="43"/>
      <c r="J858" s="43"/>
      <c r="K858" s="43"/>
      <c r="L858" s="43"/>
      <c r="M858" s="43"/>
      <c r="N858" s="43"/>
      <c r="O858" s="43"/>
      <c r="P858" s="43"/>
      <c r="Q858" s="43"/>
      <c r="R858" s="43"/>
    </row>
    <row r="859" spans="2:18" s="18" customFormat="1">
      <c r="B859" s="43"/>
      <c r="C859" s="43"/>
      <c r="D859" s="43"/>
      <c r="E859" s="43"/>
      <c r="F859" s="43"/>
      <c r="G859" s="43"/>
      <c r="H859" s="43"/>
      <c r="I859" s="43"/>
      <c r="J859" s="43"/>
      <c r="K859" s="43"/>
      <c r="L859" s="43"/>
      <c r="M859" s="43"/>
      <c r="N859" s="43"/>
      <c r="O859" s="43"/>
      <c r="P859" s="43"/>
      <c r="Q859" s="43"/>
      <c r="R859" s="43"/>
    </row>
    <row r="860" spans="2:18" s="18" customFormat="1">
      <c r="B860" s="43"/>
      <c r="C860" s="43"/>
      <c r="D860" s="43"/>
      <c r="E860" s="43"/>
      <c r="F860" s="43"/>
      <c r="G860" s="43"/>
      <c r="H860" s="43"/>
      <c r="I860" s="43"/>
      <c r="J860" s="43"/>
      <c r="K860" s="43"/>
      <c r="L860" s="43"/>
      <c r="M860" s="43"/>
      <c r="N860" s="43"/>
      <c r="O860" s="43"/>
      <c r="P860" s="43"/>
      <c r="Q860" s="43"/>
      <c r="R860" s="43"/>
    </row>
    <row r="861" spans="2:18" s="18" customFormat="1">
      <c r="B861" s="43"/>
      <c r="C861" s="43"/>
      <c r="D861" s="43"/>
      <c r="E861" s="43"/>
      <c r="F861" s="43"/>
      <c r="G861" s="43"/>
      <c r="H861" s="43"/>
      <c r="I861" s="43"/>
      <c r="J861" s="43"/>
      <c r="K861" s="43"/>
      <c r="L861" s="43"/>
      <c r="M861" s="43"/>
      <c r="N861" s="43"/>
      <c r="O861" s="43"/>
      <c r="P861" s="43"/>
      <c r="Q861" s="43"/>
      <c r="R861" s="43"/>
    </row>
    <row r="862" spans="2:18" s="18" customFormat="1">
      <c r="B862" s="43"/>
      <c r="C862" s="43"/>
      <c r="D862" s="43"/>
      <c r="E862" s="43"/>
      <c r="F862" s="43"/>
      <c r="G862" s="43"/>
      <c r="H862" s="43"/>
      <c r="I862" s="43"/>
      <c r="J862" s="43"/>
      <c r="K862" s="43"/>
      <c r="L862" s="43"/>
      <c r="M862" s="43"/>
      <c r="N862" s="43"/>
      <c r="O862" s="43"/>
      <c r="P862" s="43"/>
      <c r="Q862" s="43"/>
      <c r="R862" s="43"/>
    </row>
    <row r="863" spans="2:18" s="18" customFormat="1">
      <c r="B863" s="43"/>
      <c r="C863" s="43"/>
      <c r="D863" s="43"/>
      <c r="E863" s="43"/>
      <c r="F863" s="43"/>
      <c r="G863" s="43"/>
      <c r="H863" s="43"/>
      <c r="I863" s="43"/>
      <c r="J863" s="43"/>
      <c r="K863" s="43"/>
      <c r="L863" s="43"/>
      <c r="M863" s="43"/>
      <c r="N863" s="43"/>
      <c r="O863" s="43"/>
      <c r="P863" s="43"/>
      <c r="Q863" s="43"/>
      <c r="R863" s="43"/>
    </row>
    <row r="864" spans="2:18" s="18" customFormat="1">
      <c r="B864" s="43"/>
      <c r="C864" s="43"/>
      <c r="D864" s="43"/>
      <c r="E864" s="43"/>
      <c r="F864" s="43"/>
      <c r="G864" s="43"/>
      <c r="H864" s="43"/>
      <c r="I864" s="43"/>
      <c r="J864" s="43"/>
      <c r="K864" s="43"/>
      <c r="L864" s="43"/>
      <c r="M864" s="43"/>
      <c r="N864" s="43"/>
      <c r="O864" s="43"/>
      <c r="P864" s="43"/>
      <c r="Q864" s="43"/>
      <c r="R864" s="43"/>
    </row>
    <row r="865" spans="2:18" s="18" customFormat="1">
      <c r="B865" s="43"/>
      <c r="C865" s="43"/>
      <c r="D865" s="43"/>
      <c r="E865" s="43"/>
      <c r="F865" s="43"/>
      <c r="G865" s="43"/>
      <c r="H865" s="43"/>
      <c r="I865" s="43"/>
      <c r="J865" s="43"/>
      <c r="K865" s="43"/>
      <c r="L865" s="43"/>
      <c r="M865" s="43"/>
      <c r="N865" s="43"/>
      <c r="O865" s="43"/>
      <c r="P865" s="43"/>
      <c r="Q865" s="43"/>
      <c r="R865" s="43"/>
    </row>
    <row r="866" spans="2:18" s="18" customFormat="1">
      <c r="B866" s="43"/>
      <c r="C866" s="43"/>
      <c r="D866" s="43"/>
      <c r="E866" s="43"/>
      <c r="F866" s="43"/>
      <c r="G866" s="43"/>
      <c r="H866" s="43"/>
      <c r="I866" s="43"/>
      <c r="J866" s="43"/>
      <c r="K866" s="43"/>
      <c r="L866" s="43"/>
      <c r="M866" s="43"/>
      <c r="N866" s="43"/>
      <c r="O866" s="43"/>
      <c r="P866" s="43"/>
      <c r="Q866" s="43"/>
      <c r="R866" s="43"/>
    </row>
    <row r="867" spans="2:18" s="18" customFormat="1">
      <c r="B867" s="43"/>
      <c r="C867" s="43"/>
      <c r="D867" s="43"/>
      <c r="E867" s="43"/>
      <c r="F867" s="43"/>
      <c r="G867" s="43"/>
      <c r="H867" s="43"/>
      <c r="I867" s="43"/>
      <c r="J867" s="43"/>
      <c r="K867" s="43"/>
      <c r="L867" s="43"/>
      <c r="M867" s="43"/>
      <c r="N867" s="43"/>
      <c r="O867" s="43"/>
      <c r="P867" s="43"/>
      <c r="Q867" s="43"/>
      <c r="R867" s="43"/>
    </row>
    <row r="868" spans="2:18" s="18" customFormat="1">
      <c r="B868" s="43"/>
      <c r="C868" s="43"/>
      <c r="D868" s="43"/>
      <c r="E868" s="43"/>
      <c r="F868" s="43"/>
      <c r="G868" s="43"/>
      <c r="H868" s="43"/>
      <c r="I868" s="43"/>
      <c r="J868" s="43"/>
      <c r="K868" s="43"/>
      <c r="L868" s="43"/>
      <c r="M868" s="43"/>
      <c r="N868" s="43"/>
      <c r="O868" s="43"/>
      <c r="P868" s="43"/>
      <c r="Q868" s="43"/>
      <c r="R868" s="43"/>
    </row>
    <row r="869" spans="2:18" s="18" customFormat="1">
      <c r="B869" s="43"/>
      <c r="C869" s="43"/>
      <c r="D869" s="43"/>
      <c r="E869" s="43"/>
      <c r="F869" s="43"/>
      <c r="G869" s="43"/>
      <c r="H869" s="43"/>
      <c r="I869" s="43"/>
      <c r="J869" s="43"/>
      <c r="K869" s="43"/>
      <c r="L869" s="43"/>
      <c r="M869" s="43"/>
      <c r="N869" s="43"/>
      <c r="O869" s="43"/>
      <c r="P869" s="43"/>
      <c r="Q869" s="43"/>
      <c r="R869" s="43"/>
    </row>
    <row r="870" spans="2:18" s="18" customFormat="1">
      <c r="B870" s="43"/>
      <c r="C870" s="43"/>
      <c r="D870" s="43"/>
      <c r="E870" s="43"/>
      <c r="F870" s="43"/>
      <c r="G870" s="43"/>
      <c r="H870" s="43"/>
      <c r="I870" s="43"/>
      <c r="J870" s="43"/>
      <c r="K870" s="43"/>
      <c r="L870" s="43"/>
      <c r="M870" s="43"/>
      <c r="N870" s="43"/>
      <c r="O870" s="43"/>
      <c r="P870" s="43"/>
      <c r="Q870" s="43"/>
      <c r="R870" s="43"/>
    </row>
    <row r="871" spans="2:18" s="18" customFormat="1">
      <c r="B871" s="43"/>
      <c r="C871" s="43"/>
      <c r="D871" s="43"/>
      <c r="E871" s="43"/>
      <c r="F871" s="43"/>
      <c r="G871" s="43"/>
      <c r="H871" s="43"/>
      <c r="I871" s="43"/>
      <c r="J871" s="43"/>
      <c r="K871" s="43"/>
      <c r="L871" s="43"/>
      <c r="M871" s="43"/>
      <c r="N871" s="43"/>
      <c r="O871" s="43"/>
      <c r="P871" s="43"/>
      <c r="Q871" s="43"/>
      <c r="R871" s="43"/>
    </row>
    <row r="872" spans="2:18" s="18" customFormat="1">
      <c r="B872" s="43"/>
      <c r="C872" s="43"/>
      <c r="D872" s="43"/>
      <c r="E872" s="43"/>
      <c r="F872" s="43"/>
      <c r="G872" s="43"/>
      <c r="H872" s="43"/>
      <c r="I872" s="43"/>
      <c r="J872" s="43"/>
      <c r="K872" s="43"/>
      <c r="L872" s="43"/>
      <c r="M872" s="43"/>
      <c r="N872" s="43"/>
      <c r="O872" s="43"/>
      <c r="P872" s="43"/>
      <c r="Q872" s="43"/>
      <c r="R872" s="43"/>
    </row>
    <row r="873" spans="2:18" s="18" customFormat="1">
      <c r="B873" s="43"/>
      <c r="C873" s="43"/>
      <c r="D873" s="43"/>
      <c r="E873" s="43"/>
      <c r="F873" s="43"/>
      <c r="G873" s="43"/>
      <c r="H873" s="43"/>
      <c r="I873" s="43"/>
      <c r="J873" s="43"/>
      <c r="K873" s="43"/>
      <c r="L873" s="43"/>
      <c r="M873" s="43"/>
      <c r="N873" s="43"/>
      <c r="O873" s="43"/>
      <c r="P873" s="43"/>
      <c r="Q873" s="43"/>
      <c r="R873" s="43"/>
    </row>
    <row r="874" spans="2:18" s="18" customFormat="1">
      <c r="B874" s="43"/>
      <c r="C874" s="43"/>
      <c r="D874" s="43"/>
      <c r="E874" s="43"/>
      <c r="F874" s="43"/>
      <c r="G874" s="43"/>
      <c r="H874" s="43"/>
      <c r="I874" s="43"/>
      <c r="J874" s="43"/>
      <c r="K874" s="43"/>
      <c r="L874" s="43"/>
      <c r="M874" s="43"/>
      <c r="N874" s="43"/>
      <c r="O874" s="43"/>
      <c r="P874" s="43"/>
      <c r="Q874" s="43"/>
      <c r="R874" s="43"/>
    </row>
    <row r="875" spans="2:18" s="18" customFormat="1">
      <c r="B875" s="43"/>
      <c r="C875" s="43"/>
      <c r="D875" s="43"/>
      <c r="E875" s="43"/>
      <c r="F875" s="43"/>
      <c r="G875" s="43"/>
      <c r="H875" s="43"/>
      <c r="I875" s="43"/>
      <c r="J875" s="43"/>
      <c r="K875" s="43"/>
      <c r="L875" s="43"/>
      <c r="M875" s="43"/>
      <c r="N875" s="43"/>
      <c r="O875" s="43"/>
      <c r="P875" s="43"/>
      <c r="Q875" s="43"/>
      <c r="R875" s="43"/>
    </row>
    <row r="876" spans="2:18" s="18" customFormat="1">
      <c r="B876" s="43"/>
      <c r="C876" s="43"/>
      <c r="D876" s="43"/>
      <c r="E876" s="43"/>
      <c r="F876" s="43"/>
      <c r="G876" s="43"/>
      <c r="H876" s="43"/>
      <c r="I876" s="43"/>
      <c r="J876" s="43"/>
      <c r="K876" s="43"/>
      <c r="L876" s="43"/>
      <c r="M876" s="43"/>
      <c r="N876" s="43"/>
      <c r="O876" s="43"/>
      <c r="P876" s="43"/>
      <c r="Q876" s="43"/>
      <c r="R876" s="43"/>
    </row>
    <row r="877" spans="2:18" s="18" customFormat="1">
      <c r="B877" s="43"/>
      <c r="C877" s="43"/>
      <c r="D877" s="43"/>
      <c r="E877" s="43"/>
      <c r="F877" s="43"/>
      <c r="G877" s="43"/>
      <c r="H877" s="43"/>
      <c r="I877" s="43"/>
      <c r="J877" s="43"/>
      <c r="K877" s="43"/>
      <c r="L877" s="43"/>
      <c r="M877" s="43"/>
      <c r="N877" s="43"/>
      <c r="O877" s="43"/>
      <c r="P877" s="43"/>
      <c r="Q877" s="43"/>
      <c r="R877" s="43"/>
    </row>
    <row r="878" spans="2:18" s="18" customFormat="1">
      <c r="B878" s="43"/>
      <c r="C878" s="43"/>
      <c r="D878" s="43"/>
      <c r="E878" s="43"/>
      <c r="F878" s="43"/>
      <c r="G878" s="43"/>
      <c r="H878" s="43"/>
      <c r="I878" s="43"/>
      <c r="J878" s="43"/>
      <c r="K878" s="43"/>
      <c r="L878" s="43"/>
      <c r="M878" s="43"/>
      <c r="N878" s="43"/>
      <c r="O878" s="43"/>
      <c r="P878" s="43"/>
      <c r="Q878" s="43"/>
      <c r="R878" s="43"/>
    </row>
    <row r="879" spans="2:18" s="18" customFormat="1">
      <c r="B879" s="43"/>
      <c r="C879" s="43"/>
      <c r="D879" s="43"/>
      <c r="E879" s="43"/>
      <c r="F879" s="43"/>
      <c r="G879" s="43"/>
      <c r="H879" s="43"/>
      <c r="I879" s="43"/>
      <c r="J879" s="43"/>
      <c r="K879" s="43"/>
      <c r="L879" s="43"/>
      <c r="M879" s="43"/>
      <c r="N879" s="43"/>
      <c r="O879" s="43"/>
      <c r="P879" s="43"/>
      <c r="Q879" s="43"/>
      <c r="R879" s="43"/>
    </row>
    <row r="880" spans="2:18" s="18" customFormat="1">
      <c r="B880" s="43"/>
      <c r="C880" s="43"/>
      <c r="D880" s="43"/>
      <c r="E880" s="43"/>
      <c r="F880" s="43"/>
      <c r="G880" s="43"/>
      <c r="H880" s="43"/>
      <c r="I880" s="43"/>
      <c r="J880" s="43"/>
      <c r="K880" s="43"/>
      <c r="L880" s="43"/>
      <c r="M880" s="43"/>
      <c r="N880" s="43"/>
      <c r="O880" s="43"/>
      <c r="P880" s="43"/>
      <c r="Q880" s="43"/>
      <c r="R880" s="43"/>
    </row>
    <row r="881" spans="2:18" s="18" customFormat="1">
      <c r="B881" s="43"/>
      <c r="C881" s="43"/>
      <c r="D881" s="43"/>
      <c r="E881" s="43"/>
      <c r="F881" s="43"/>
      <c r="G881" s="43"/>
      <c r="H881" s="43"/>
      <c r="I881" s="43"/>
      <c r="J881" s="43"/>
      <c r="K881" s="43"/>
      <c r="L881" s="43"/>
      <c r="M881" s="43"/>
      <c r="N881" s="43"/>
      <c r="O881" s="43"/>
      <c r="P881" s="43"/>
      <c r="Q881" s="43"/>
      <c r="R881" s="43"/>
    </row>
    <row r="882" spans="2:18" s="18" customFormat="1">
      <c r="B882" s="43"/>
      <c r="C882" s="43"/>
      <c r="D882" s="43"/>
      <c r="E882" s="43"/>
      <c r="F882" s="43"/>
      <c r="G882" s="43"/>
      <c r="H882" s="43"/>
      <c r="I882" s="43"/>
      <c r="J882" s="43"/>
      <c r="K882" s="43"/>
      <c r="L882" s="43"/>
      <c r="M882" s="43"/>
      <c r="N882" s="43"/>
      <c r="O882" s="43"/>
      <c r="P882" s="43"/>
      <c r="Q882" s="43"/>
      <c r="R882" s="43"/>
    </row>
    <row r="883" spans="2:18" s="18" customFormat="1">
      <c r="B883" s="43"/>
      <c r="C883" s="43"/>
      <c r="D883" s="43"/>
      <c r="E883" s="43"/>
      <c r="F883" s="43"/>
      <c r="G883" s="43"/>
      <c r="H883" s="43"/>
      <c r="I883" s="43"/>
      <c r="J883" s="43"/>
      <c r="K883" s="43"/>
      <c r="L883" s="43"/>
      <c r="M883" s="43"/>
      <c r="N883" s="43"/>
      <c r="O883" s="43"/>
      <c r="P883" s="43"/>
      <c r="Q883" s="43"/>
      <c r="R883" s="43"/>
    </row>
    <row r="884" spans="2:18" s="18" customFormat="1">
      <c r="B884" s="43"/>
      <c r="C884" s="43"/>
      <c r="D884" s="43"/>
      <c r="E884" s="43"/>
      <c r="F884" s="43"/>
      <c r="G884" s="43"/>
      <c r="H884" s="43"/>
      <c r="I884" s="43"/>
      <c r="J884" s="43"/>
      <c r="K884" s="43"/>
      <c r="L884" s="43"/>
      <c r="M884" s="43"/>
      <c r="N884" s="43"/>
      <c r="O884" s="43"/>
      <c r="P884" s="43"/>
      <c r="Q884" s="43"/>
      <c r="R884" s="43"/>
    </row>
    <row r="885" spans="2:18" s="18" customFormat="1">
      <c r="B885" s="43"/>
      <c r="C885" s="43"/>
      <c r="D885" s="43"/>
      <c r="E885" s="43"/>
      <c r="F885" s="43"/>
      <c r="G885" s="43"/>
      <c r="H885" s="43"/>
      <c r="I885" s="43"/>
      <c r="J885" s="43"/>
      <c r="K885" s="43"/>
      <c r="L885" s="43"/>
      <c r="M885" s="43"/>
      <c r="N885" s="43"/>
      <c r="O885" s="43"/>
      <c r="P885" s="43"/>
      <c r="Q885" s="43"/>
      <c r="R885" s="43"/>
    </row>
    <row r="886" spans="2:18" s="18" customFormat="1">
      <c r="B886" s="43"/>
      <c r="C886" s="43"/>
      <c r="D886" s="43"/>
      <c r="E886" s="43"/>
      <c r="F886" s="43"/>
      <c r="G886" s="43"/>
      <c r="H886" s="43"/>
      <c r="I886" s="43"/>
      <c r="J886" s="43"/>
      <c r="K886" s="43"/>
      <c r="L886" s="43"/>
      <c r="M886" s="43"/>
      <c r="N886" s="43"/>
      <c r="O886" s="43"/>
      <c r="P886" s="43"/>
      <c r="Q886" s="43"/>
      <c r="R886" s="43"/>
    </row>
    <row r="887" spans="2:18" s="18" customFormat="1">
      <c r="B887" s="43"/>
      <c r="C887" s="43"/>
      <c r="D887" s="43"/>
      <c r="E887" s="43"/>
      <c r="F887" s="43"/>
      <c r="G887" s="43"/>
      <c r="H887" s="43"/>
      <c r="I887" s="43"/>
      <c r="J887" s="43"/>
      <c r="K887" s="43"/>
      <c r="L887" s="43"/>
      <c r="M887" s="43"/>
      <c r="N887" s="43"/>
      <c r="O887" s="43"/>
      <c r="P887" s="43"/>
      <c r="Q887" s="43"/>
      <c r="R887" s="43"/>
    </row>
    <row r="888" spans="2:18" s="18" customFormat="1">
      <c r="B888" s="43"/>
      <c r="C888" s="43"/>
      <c r="D888" s="43"/>
      <c r="E888" s="43"/>
      <c r="F888" s="43"/>
      <c r="G888" s="43"/>
      <c r="H888" s="43"/>
      <c r="I888" s="43"/>
      <c r="J888" s="43"/>
      <c r="K888" s="43"/>
      <c r="L888" s="43"/>
      <c r="M888" s="43"/>
      <c r="N888" s="43"/>
      <c r="O888" s="43"/>
      <c r="P888" s="43"/>
      <c r="Q888" s="43"/>
      <c r="R888" s="43"/>
    </row>
    <row r="889" spans="2:18" s="18" customFormat="1">
      <c r="B889" s="43"/>
      <c r="C889" s="43"/>
      <c r="D889" s="43"/>
      <c r="E889" s="43"/>
      <c r="F889" s="43"/>
      <c r="G889" s="43"/>
      <c r="H889" s="43"/>
      <c r="I889" s="43"/>
      <c r="J889" s="43"/>
      <c r="K889" s="43"/>
      <c r="L889" s="43"/>
      <c r="M889" s="43"/>
      <c r="N889" s="43"/>
      <c r="O889" s="43"/>
      <c r="P889" s="43"/>
      <c r="Q889" s="43"/>
      <c r="R889" s="43"/>
    </row>
    <row r="890" spans="2:18" s="18" customFormat="1">
      <c r="B890" s="43"/>
      <c r="C890" s="43"/>
      <c r="D890" s="43"/>
      <c r="E890" s="43"/>
      <c r="F890" s="43"/>
      <c r="G890" s="43"/>
      <c r="H890" s="43"/>
      <c r="I890" s="43"/>
      <c r="J890" s="43"/>
      <c r="K890" s="43"/>
      <c r="L890" s="43"/>
      <c r="M890" s="43"/>
      <c r="N890" s="43"/>
      <c r="O890" s="43"/>
      <c r="P890" s="43"/>
      <c r="Q890" s="43"/>
      <c r="R890" s="43"/>
    </row>
    <row r="891" spans="2:18" s="18" customFormat="1">
      <c r="B891" s="43"/>
      <c r="C891" s="43"/>
      <c r="D891" s="43"/>
      <c r="E891" s="43"/>
      <c r="F891" s="43"/>
      <c r="G891" s="43"/>
      <c r="H891" s="43"/>
      <c r="I891" s="43"/>
      <c r="J891" s="43"/>
      <c r="K891" s="43"/>
      <c r="L891" s="43"/>
      <c r="M891" s="43"/>
      <c r="N891" s="43"/>
      <c r="O891" s="43"/>
      <c r="P891" s="43"/>
      <c r="Q891" s="43"/>
      <c r="R891" s="43"/>
    </row>
    <row r="892" spans="2:18" s="18" customFormat="1">
      <c r="B892" s="43"/>
      <c r="C892" s="43"/>
      <c r="D892" s="43"/>
      <c r="E892" s="43"/>
      <c r="F892" s="43"/>
      <c r="G892" s="43"/>
      <c r="H892" s="43"/>
      <c r="I892" s="43"/>
      <c r="J892" s="43"/>
      <c r="K892" s="43"/>
      <c r="L892" s="43"/>
      <c r="M892" s="43"/>
      <c r="N892" s="43"/>
      <c r="O892" s="43"/>
      <c r="P892" s="43"/>
      <c r="Q892" s="43"/>
      <c r="R892" s="43"/>
    </row>
    <row r="893" spans="2:18" s="18" customFormat="1">
      <c r="B893" s="43"/>
      <c r="C893" s="43"/>
      <c r="D893" s="43"/>
      <c r="E893" s="43"/>
      <c r="F893" s="43"/>
      <c r="G893" s="43"/>
      <c r="H893" s="43"/>
      <c r="I893" s="43"/>
      <c r="J893" s="43"/>
      <c r="K893" s="43"/>
      <c r="L893" s="43"/>
      <c r="M893" s="43"/>
      <c r="N893" s="43"/>
      <c r="O893" s="43"/>
      <c r="P893" s="43"/>
      <c r="Q893" s="43"/>
      <c r="R893" s="43"/>
    </row>
    <row r="894" spans="2:18" s="18" customFormat="1">
      <c r="B894" s="43"/>
      <c r="C894" s="43"/>
      <c r="D894" s="43"/>
      <c r="E894" s="43"/>
      <c r="F894" s="43"/>
      <c r="G894" s="43"/>
      <c r="H894" s="43"/>
      <c r="I894" s="43"/>
      <c r="J894" s="43"/>
      <c r="K894" s="43"/>
      <c r="L894" s="43"/>
      <c r="M894" s="43"/>
      <c r="N894" s="43"/>
      <c r="O894" s="43"/>
      <c r="P894" s="43"/>
      <c r="Q894" s="43"/>
      <c r="R894" s="43"/>
    </row>
    <row r="895" spans="2:18" s="18" customFormat="1">
      <c r="B895" s="43"/>
      <c r="C895" s="43"/>
      <c r="D895" s="43"/>
      <c r="E895" s="43"/>
      <c r="F895" s="43"/>
      <c r="G895" s="43"/>
      <c r="H895" s="43"/>
      <c r="I895" s="43"/>
      <c r="J895" s="43"/>
      <c r="K895" s="43"/>
      <c r="L895" s="43"/>
      <c r="M895" s="43"/>
      <c r="N895" s="43"/>
      <c r="O895" s="43"/>
      <c r="P895" s="43"/>
      <c r="Q895" s="43"/>
      <c r="R895" s="43"/>
    </row>
    <row r="896" spans="2:18" s="18" customFormat="1">
      <c r="B896" s="43"/>
      <c r="C896" s="43"/>
      <c r="D896" s="43"/>
      <c r="E896" s="43"/>
      <c r="F896" s="43"/>
      <c r="G896" s="43"/>
      <c r="H896" s="43"/>
      <c r="I896" s="43"/>
      <c r="J896" s="43"/>
      <c r="K896" s="43"/>
      <c r="L896" s="43"/>
      <c r="M896" s="43"/>
      <c r="N896" s="43"/>
      <c r="O896" s="43"/>
      <c r="P896" s="43"/>
      <c r="Q896" s="43"/>
      <c r="R896" s="43"/>
    </row>
    <row r="897" spans="2:18" s="18" customFormat="1">
      <c r="B897" s="43"/>
      <c r="C897" s="43"/>
      <c r="D897" s="43"/>
      <c r="E897" s="43"/>
      <c r="F897" s="43"/>
      <c r="G897" s="43"/>
      <c r="H897" s="43"/>
      <c r="I897" s="43"/>
      <c r="J897" s="43"/>
      <c r="K897" s="43"/>
      <c r="L897" s="43"/>
      <c r="M897" s="43"/>
      <c r="N897" s="43"/>
      <c r="O897" s="43"/>
      <c r="P897" s="43"/>
      <c r="Q897" s="43"/>
      <c r="R897" s="43"/>
    </row>
    <row r="898" spans="2:18" s="18" customFormat="1">
      <c r="B898" s="43"/>
      <c r="C898" s="43"/>
      <c r="D898" s="43"/>
      <c r="E898" s="43"/>
      <c r="F898" s="43"/>
      <c r="G898" s="43"/>
      <c r="H898" s="43"/>
      <c r="I898" s="43"/>
      <c r="J898" s="43"/>
      <c r="K898" s="43"/>
      <c r="L898" s="43"/>
      <c r="M898" s="43"/>
      <c r="N898" s="43"/>
      <c r="O898" s="43"/>
      <c r="P898" s="43"/>
      <c r="Q898" s="43"/>
      <c r="R898" s="43"/>
    </row>
    <row r="899" spans="2:18" s="18" customFormat="1">
      <c r="B899" s="43"/>
      <c r="C899" s="43"/>
      <c r="D899" s="43"/>
      <c r="E899" s="43"/>
      <c r="F899" s="43"/>
      <c r="G899" s="43"/>
      <c r="H899" s="43"/>
      <c r="I899" s="43"/>
      <c r="J899" s="43"/>
      <c r="K899" s="43"/>
      <c r="L899" s="43"/>
      <c r="M899" s="43"/>
      <c r="N899" s="43"/>
      <c r="O899" s="43"/>
      <c r="P899" s="43"/>
      <c r="Q899" s="43"/>
      <c r="R899" s="43"/>
    </row>
    <row r="900" spans="2:18" s="18" customFormat="1">
      <c r="B900" s="43"/>
      <c r="C900" s="43"/>
      <c r="D900" s="43"/>
      <c r="E900" s="43"/>
      <c r="F900" s="43"/>
      <c r="G900" s="43"/>
      <c r="H900" s="43"/>
      <c r="I900" s="43"/>
      <c r="J900" s="43"/>
      <c r="K900" s="43"/>
      <c r="L900" s="43"/>
      <c r="M900" s="43"/>
      <c r="N900" s="43"/>
      <c r="O900" s="43"/>
      <c r="P900" s="43"/>
      <c r="Q900" s="43"/>
      <c r="R900" s="43"/>
    </row>
    <row r="901" spans="2:18" s="18" customFormat="1">
      <c r="B901" s="43"/>
      <c r="C901" s="43"/>
      <c r="D901" s="43"/>
      <c r="E901" s="43"/>
      <c r="F901" s="43"/>
      <c r="G901" s="43"/>
      <c r="H901" s="43"/>
      <c r="I901" s="43"/>
      <c r="J901" s="43"/>
      <c r="K901" s="43"/>
      <c r="L901" s="43"/>
      <c r="M901" s="43"/>
      <c r="N901" s="43"/>
      <c r="O901" s="43"/>
      <c r="P901" s="43"/>
      <c r="Q901" s="43"/>
      <c r="R901" s="43"/>
    </row>
    <row r="902" spans="2:18" s="18" customFormat="1">
      <c r="B902" s="43"/>
      <c r="C902" s="43"/>
      <c r="D902" s="43"/>
      <c r="E902" s="43"/>
      <c r="F902" s="43"/>
      <c r="G902" s="43"/>
      <c r="H902" s="43"/>
      <c r="I902" s="43"/>
      <c r="J902" s="43"/>
      <c r="K902" s="43"/>
      <c r="L902" s="43"/>
      <c r="M902" s="43"/>
      <c r="N902" s="43"/>
      <c r="O902" s="43"/>
      <c r="P902" s="43"/>
      <c r="Q902" s="43"/>
      <c r="R902" s="43"/>
    </row>
    <row r="903" spans="2:18" s="18" customFormat="1">
      <c r="B903" s="43"/>
      <c r="C903" s="43"/>
      <c r="D903" s="43"/>
      <c r="E903" s="43"/>
      <c r="F903" s="43"/>
      <c r="G903" s="43"/>
      <c r="H903" s="43"/>
      <c r="I903" s="43"/>
      <c r="J903" s="43"/>
      <c r="K903" s="43"/>
      <c r="L903" s="43"/>
      <c r="M903" s="43"/>
      <c r="N903" s="43"/>
      <c r="O903" s="43"/>
      <c r="P903" s="43"/>
      <c r="Q903" s="43"/>
      <c r="R903" s="43"/>
    </row>
    <row r="904" spans="2:18" s="18" customFormat="1">
      <c r="B904" s="43"/>
      <c r="C904" s="43"/>
      <c r="D904" s="43"/>
      <c r="E904" s="43"/>
      <c r="F904" s="43"/>
      <c r="G904" s="43"/>
      <c r="H904" s="43"/>
      <c r="I904" s="43"/>
      <c r="J904" s="43"/>
      <c r="K904" s="43"/>
      <c r="L904" s="43"/>
      <c r="M904" s="43"/>
      <c r="N904" s="43"/>
      <c r="O904" s="43"/>
      <c r="P904" s="43"/>
      <c r="Q904" s="43"/>
      <c r="R904" s="43"/>
    </row>
    <row r="905" spans="2:18" s="18" customFormat="1">
      <c r="B905" s="43"/>
      <c r="C905" s="43"/>
      <c r="D905" s="43"/>
      <c r="E905" s="43"/>
      <c r="F905" s="43"/>
      <c r="G905" s="43"/>
      <c r="H905" s="43"/>
      <c r="I905" s="43"/>
      <c r="J905" s="43"/>
      <c r="K905" s="43"/>
      <c r="L905" s="43"/>
      <c r="M905" s="43"/>
      <c r="N905" s="43"/>
      <c r="O905" s="43"/>
      <c r="P905" s="43"/>
      <c r="Q905" s="43"/>
      <c r="R905" s="43"/>
    </row>
    <row r="906" spans="2:18" s="18" customFormat="1">
      <c r="B906" s="43"/>
      <c r="C906" s="43"/>
      <c r="D906" s="43"/>
      <c r="E906" s="43"/>
      <c r="F906" s="43"/>
      <c r="G906" s="43"/>
      <c r="H906" s="43"/>
      <c r="I906" s="43"/>
      <c r="J906" s="43"/>
      <c r="K906" s="43"/>
      <c r="L906" s="43"/>
      <c r="M906" s="43"/>
      <c r="N906" s="43"/>
      <c r="O906" s="43"/>
      <c r="P906" s="43"/>
      <c r="Q906" s="43"/>
      <c r="R906" s="43"/>
    </row>
    <row r="907" spans="2:18" s="18" customFormat="1">
      <c r="B907" s="43"/>
      <c r="C907" s="43"/>
      <c r="D907" s="43"/>
      <c r="E907" s="43"/>
      <c r="F907" s="43"/>
      <c r="G907" s="43"/>
      <c r="H907" s="43"/>
      <c r="I907" s="43"/>
      <c r="J907" s="43"/>
      <c r="K907" s="43"/>
      <c r="L907" s="43"/>
      <c r="M907" s="43"/>
      <c r="N907" s="43"/>
      <c r="O907" s="43"/>
      <c r="P907" s="43"/>
      <c r="Q907" s="43"/>
      <c r="R907" s="43"/>
    </row>
    <row r="908" spans="2:18" s="18" customFormat="1">
      <c r="B908" s="43"/>
      <c r="C908" s="43"/>
      <c r="D908" s="43"/>
      <c r="E908" s="43"/>
      <c r="F908" s="43"/>
      <c r="G908" s="43"/>
      <c r="H908" s="43"/>
      <c r="I908" s="43"/>
      <c r="J908" s="43"/>
      <c r="K908" s="43"/>
      <c r="L908" s="43"/>
      <c r="M908" s="43"/>
      <c r="N908" s="43"/>
      <c r="O908" s="43"/>
      <c r="P908" s="43"/>
      <c r="Q908" s="43"/>
      <c r="R908" s="43"/>
    </row>
    <row r="909" spans="2:18" s="18" customFormat="1">
      <c r="B909" s="43"/>
      <c r="C909" s="43"/>
      <c r="D909" s="43"/>
      <c r="E909" s="43"/>
      <c r="F909" s="43"/>
      <c r="G909" s="43"/>
      <c r="H909" s="43"/>
      <c r="I909" s="43"/>
      <c r="J909" s="43"/>
      <c r="K909" s="43"/>
      <c r="L909" s="43"/>
      <c r="M909" s="43"/>
      <c r="N909" s="43"/>
      <c r="O909" s="43"/>
      <c r="P909" s="43"/>
      <c r="Q909" s="43"/>
      <c r="R909" s="43"/>
    </row>
    <row r="910" spans="2:18" s="18" customFormat="1">
      <c r="B910" s="43"/>
      <c r="C910" s="43"/>
      <c r="D910" s="43"/>
      <c r="E910" s="43"/>
      <c r="F910" s="43"/>
      <c r="G910" s="43"/>
      <c r="H910" s="43"/>
      <c r="I910" s="43"/>
      <c r="J910" s="43"/>
      <c r="K910" s="43"/>
      <c r="L910" s="43"/>
      <c r="M910" s="43"/>
      <c r="N910" s="43"/>
      <c r="O910" s="43"/>
      <c r="P910" s="43"/>
      <c r="Q910" s="43"/>
      <c r="R910" s="43"/>
    </row>
    <row r="911" spans="2:18" s="18" customFormat="1">
      <c r="B911" s="43"/>
      <c r="C911" s="43"/>
      <c r="D911" s="43"/>
      <c r="E911" s="43"/>
      <c r="F911" s="43"/>
      <c r="G911" s="43"/>
      <c r="H911" s="43"/>
      <c r="I911" s="43"/>
      <c r="J911" s="43"/>
      <c r="K911" s="43"/>
      <c r="L911" s="43"/>
      <c r="M911" s="43"/>
      <c r="N911" s="43"/>
      <c r="O911" s="43"/>
      <c r="P911" s="43"/>
      <c r="Q911" s="43"/>
      <c r="R911" s="43"/>
    </row>
    <row r="912" spans="2:18" s="18" customFormat="1">
      <c r="B912" s="43"/>
      <c r="C912" s="43"/>
      <c r="D912" s="43"/>
      <c r="E912" s="43"/>
      <c r="F912" s="43"/>
      <c r="G912" s="43"/>
      <c r="H912" s="43"/>
      <c r="I912" s="43"/>
      <c r="J912" s="43"/>
      <c r="K912" s="43"/>
      <c r="L912" s="43"/>
      <c r="M912" s="43"/>
      <c r="N912" s="43"/>
      <c r="O912" s="43"/>
      <c r="P912" s="43"/>
      <c r="Q912" s="43"/>
      <c r="R912" s="43"/>
    </row>
    <row r="913" spans="2:18" s="18" customFormat="1">
      <c r="B913" s="43"/>
      <c r="C913" s="43"/>
      <c r="D913" s="43"/>
      <c r="E913" s="43"/>
      <c r="F913" s="43"/>
      <c r="G913" s="43"/>
      <c r="H913" s="43"/>
      <c r="I913" s="43"/>
      <c r="J913" s="43"/>
      <c r="K913" s="43"/>
      <c r="L913" s="43"/>
      <c r="M913" s="43"/>
      <c r="N913" s="43"/>
      <c r="O913" s="43"/>
      <c r="P913" s="43"/>
      <c r="Q913" s="43"/>
      <c r="R913" s="43"/>
    </row>
    <row r="914" spans="2:18" s="18" customFormat="1">
      <c r="B914" s="43"/>
      <c r="C914" s="43"/>
      <c r="D914" s="43"/>
      <c r="E914" s="43"/>
      <c r="F914" s="43"/>
      <c r="G914" s="43"/>
      <c r="H914" s="43"/>
      <c r="I914" s="43"/>
      <c r="J914" s="43"/>
      <c r="K914" s="43"/>
      <c r="L914" s="43"/>
      <c r="M914" s="43"/>
      <c r="N914" s="43"/>
      <c r="O914" s="43"/>
      <c r="P914" s="43"/>
      <c r="Q914" s="43"/>
      <c r="R914" s="43"/>
    </row>
    <row r="915" spans="2:18" s="18" customFormat="1">
      <c r="B915" s="43"/>
      <c r="C915" s="43"/>
      <c r="D915" s="43"/>
      <c r="E915" s="43"/>
      <c r="F915" s="43"/>
      <c r="G915" s="43"/>
      <c r="H915" s="43"/>
      <c r="I915" s="43"/>
      <c r="J915" s="43"/>
      <c r="K915" s="43"/>
      <c r="L915" s="43"/>
      <c r="M915" s="43"/>
      <c r="N915" s="43"/>
      <c r="O915" s="43"/>
      <c r="P915" s="43"/>
      <c r="Q915" s="43"/>
      <c r="R915" s="43"/>
    </row>
    <row r="916" spans="2:18" s="18" customFormat="1">
      <c r="B916" s="43"/>
      <c r="C916" s="43"/>
      <c r="D916" s="43"/>
      <c r="E916" s="43"/>
      <c r="F916" s="43"/>
      <c r="G916" s="43"/>
      <c r="H916" s="43"/>
      <c r="I916" s="43"/>
      <c r="J916" s="43"/>
      <c r="K916" s="43"/>
      <c r="L916" s="43"/>
      <c r="M916" s="43"/>
      <c r="N916" s="43"/>
      <c r="O916" s="43"/>
      <c r="P916" s="43"/>
      <c r="Q916" s="43"/>
      <c r="R916" s="43"/>
    </row>
    <row r="917" spans="2:18" s="18" customFormat="1">
      <c r="B917" s="43"/>
      <c r="C917" s="43"/>
      <c r="D917" s="43"/>
      <c r="E917" s="43"/>
      <c r="F917" s="43"/>
      <c r="G917" s="43"/>
      <c r="H917" s="43"/>
      <c r="I917" s="43"/>
      <c r="J917" s="43"/>
      <c r="K917" s="43"/>
      <c r="L917" s="43"/>
      <c r="M917" s="43"/>
      <c r="N917" s="43"/>
      <c r="O917" s="43"/>
      <c r="P917" s="43"/>
      <c r="Q917" s="43"/>
      <c r="R917" s="43"/>
    </row>
    <row r="918" spans="2:18" s="18" customFormat="1">
      <c r="B918" s="43"/>
      <c r="C918" s="43"/>
      <c r="D918" s="43"/>
      <c r="E918" s="43"/>
      <c r="F918" s="43"/>
      <c r="G918" s="43"/>
      <c r="H918" s="43"/>
      <c r="I918" s="43"/>
      <c r="J918" s="43"/>
      <c r="K918" s="43"/>
      <c r="L918" s="43"/>
      <c r="M918" s="43"/>
      <c r="N918" s="43"/>
      <c r="O918" s="43"/>
      <c r="P918" s="43"/>
      <c r="Q918" s="43"/>
      <c r="R918" s="43"/>
    </row>
    <row r="919" spans="2:18" s="18" customFormat="1">
      <c r="B919" s="43"/>
      <c r="C919" s="43"/>
      <c r="D919" s="43"/>
      <c r="E919" s="43"/>
      <c r="F919" s="43"/>
      <c r="G919" s="43"/>
      <c r="H919" s="43"/>
      <c r="I919" s="43"/>
      <c r="J919" s="43"/>
      <c r="K919" s="43"/>
      <c r="L919" s="43"/>
      <c r="M919" s="43"/>
      <c r="N919" s="43"/>
      <c r="O919" s="43"/>
      <c r="P919" s="43"/>
      <c r="Q919" s="43"/>
      <c r="R919" s="43"/>
    </row>
    <row r="920" spans="2:18" s="18" customFormat="1">
      <c r="B920" s="43"/>
      <c r="C920" s="43"/>
      <c r="D920" s="43"/>
      <c r="E920" s="43"/>
      <c r="F920" s="43"/>
      <c r="G920" s="43"/>
      <c r="H920" s="43"/>
      <c r="I920" s="43"/>
      <c r="J920" s="43"/>
      <c r="K920" s="43"/>
      <c r="L920" s="43"/>
      <c r="M920" s="43"/>
      <c r="N920" s="43"/>
      <c r="O920" s="43"/>
      <c r="P920" s="43"/>
      <c r="Q920" s="43"/>
      <c r="R920" s="43"/>
    </row>
    <row r="921" spans="2:18" s="18" customFormat="1">
      <c r="B921" s="43"/>
      <c r="C921" s="43"/>
      <c r="D921" s="43"/>
      <c r="E921" s="43"/>
      <c r="F921" s="43"/>
      <c r="G921" s="43"/>
      <c r="H921" s="43"/>
      <c r="I921" s="43"/>
      <c r="J921" s="43"/>
      <c r="K921" s="43"/>
      <c r="L921" s="43"/>
      <c r="M921" s="43"/>
      <c r="N921" s="43"/>
      <c r="O921" s="43"/>
      <c r="P921" s="43"/>
      <c r="Q921" s="43"/>
      <c r="R921" s="43"/>
    </row>
    <row r="922" spans="2:18" s="18" customFormat="1">
      <c r="B922" s="43"/>
      <c r="C922" s="43"/>
      <c r="D922" s="43"/>
      <c r="E922" s="43"/>
      <c r="F922" s="43"/>
      <c r="G922" s="43"/>
      <c r="H922" s="43"/>
      <c r="I922" s="43"/>
      <c r="J922" s="43"/>
      <c r="K922" s="43"/>
      <c r="L922" s="43"/>
      <c r="M922" s="43"/>
      <c r="N922" s="43"/>
      <c r="O922" s="43"/>
      <c r="P922" s="43"/>
      <c r="Q922" s="43"/>
      <c r="R922" s="43"/>
    </row>
    <row r="923" spans="2:18" s="18" customFormat="1">
      <c r="B923" s="43"/>
      <c r="C923" s="43"/>
      <c r="D923" s="43"/>
      <c r="E923" s="43"/>
      <c r="F923" s="43"/>
      <c r="G923" s="43"/>
      <c r="H923" s="43"/>
      <c r="I923" s="43"/>
      <c r="J923" s="43"/>
      <c r="K923" s="43"/>
      <c r="L923" s="43"/>
      <c r="M923" s="43"/>
      <c r="N923" s="43"/>
      <c r="O923" s="43"/>
      <c r="P923" s="43"/>
      <c r="Q923" s="43"/>
      <c r="R923" s="43"/>
    </row>
    <row r="924" spans="2:18" s="18" customFormat="1">
      <c r="B924" s="43"/>
      <c r="C924" s="43"/>
      <c r="D924" s="43"/>
      <c r="E924" s="43"/>
      <c r="F924" s="43"/>
      <c r="G924" s="43"/>
      <c r="H924" s="43"/>
      <c r="I924" s="43"/>
      <c r="J924" s="43"/>
      <c r="K924" s="43"/>
      <c r="L924" s="43"/>
      <c r="M924" s="43"/>
      <c r="N924" s="43"/>
      <c r="O924" s="43"/>
      <c r="P924" s="43"/>
      <c r="Q924" s="43"/>
      <c r="R924" s="43"/>
    </row>
    <row r="925" spans="2:18" s="18" customFormat="1">
      <c r="B925" s="43"/>
      <c r="C925" s="43"/>
      <c r="D925" s="43"/>
      <c r="E925" s="43"/>
      <c r="F925" s="43"/>
      <c r="G925" s="43"/>
      <c r="H925" s="43"/>
      <c r="I925" s="43"/>
      <c r="J925" s="43"/>
      <c r="K925" s="43"/>
      <c r="L925" s="43"/>
      <c r="M925" s="43"/>
      <c r="N925" s="43"/>
      <c r="O925" s="43"/>
      <c r="P925" s="43"/>
      <c r="Q925" s="43"/>
      <c r="R925" s="43"/>
    </row>
    <row r="926" spans="2:18" s="18" customFormat="1">
      <c r="B926" s="43"/>
      <c r="C926" s="43"/>
      <c r="D926" s="43"/>
      <c r="E926" s="43"/>
      <c r="F926" s="43"/>
      <c r="G926" s="43"/>
      <c r="H926" s="43"/>
      <c r="I926" s="43"/>
      <c r="J926" s="43"/>
      <c r="K926" s="43"/>
      <c r="L926" s="43"/>
      <c r="M926" s="43"/>
      <c r="N926" s="43"/>
      <c r="O926" s="43"/>
      <c r="P926" s="43"/>
      <c r="Q926" s="43"/>
      <c r="R926" s="43"/>
    </row>
    <row r="927" spans="2:18" s="18" customFormat="1">
      <c r="B927" s="43"/>
      <c r="C927" s="43"/>
      <c r="D927" s="43"/>
      <c r="E927" s="43"/>
      <c r="F927" s="43"/>
      <c r="G927" s="43"/>
      <c r="H927" s="43"/>
      <c r="I927" s="43"/>
      <c r="J927" s="43"/>
      <c r="K927" s="43"/>
      <c r="L927" s="43"/>
      <c r="M927" s="43"/>
      <c r="N927" s="43"/>
      <c r="O927" s="43"/>
      <c r="P927" s="43"/>
      <c r="Q927" s="43"/>
      <c r="R927" s="43"/>
    </row>
    <row r="928" spans="2:18" s="18" customFormat="1">
      <c r="B928" s="43"/>
      <c r="C928" s="43"/>
      <c r="D928" s="43"/>
      <c r="E928" s="43"/>
      <c r="F928" s="43"/>
      <c r="G928" s="43"/>
      <c r="H928" s="43"/>
      <c r="I928" s="43"/>
      <c r="J928" s="43"/>
      <c r="K928" s="43"/>
      <c r="L928" s="43"/>
      <c r="M928" s="43"/>
      <c r="N928" s="43"/>
      <c r="O928" s="43"/>
      <c r="P928" s="43"/>
      <c r="Q928" s="43"/>
      <c r="R928" s="43"/>
    </row>
    <row r="929" spans="2:18" s="18" customFormat="1">
      <c r="B929" s="43"/>
      <c r="C929" s="43"/>
      <c r="D929" s="43"/>
      <c r="E929" s="43"/>
      <c r="F929" s="43"/>
      <c r="G929" s="43"/>
      <c r="H929" s="43"/>
      <c r="I929" s="43"/>
      <c r="J929" s="43"/>
      <c r="K929" s="43"/>
      <c r="L929" s="43"/>
      <c r="M929" s="43"/>
      <c r="N929" s="43"/>
      <c r="O929" s="43"/>
      <c r="P929" s="43"/>
      <c r="Q929" s="43"/>
      <c r="R929" s="43"/>
    </row>
    <row r="930" spans="2:18" s="18" customFormat="1">
      <c r="B930" s="43"/>
      <c r="C930" s="43"/>
      <c r="D930" s="43"/>
      <c r="E930" s="43"/>
      <c r="F930" s="43"/>
      <c r="G930" s="43"/>
      <c r="H930" s="43"/>
      <c r="I930" s="43"/>
      <c r="J930" s="43"/>
      <c r="K930" s="43"/>
      <c r="L930" s="43"/>
      <c r="M930" s="43"/>
      <c r="N930" s="43"/>
      <c r="O930" s="43"/>
      <c r="P930" s="43"/>
      <c r="Q930" s="43"/>
      <c r="R930" s="43"/>
    </row>
    <row r="931" spans="2:18" s="18" customFormat="1">
      <c r="B931" s="43"/>
      <c r="C931" s="43"/>
      <c r="D931" s="43"/>
      <c r="E931" s="43"/>
      <c r="F931" s="43"/>
      <c r="G931" s="43"/>
      <c r="H931" s="43"/>
      <c r="I931" s="43"/>
      <c r="J931" s="43"/>
      <c r="K931" s="43"/>
      <c r="L931" s="43"/>
      <c r="M931" s="43"/>
      <c r="N931" s="43"/>
      <c r="O931" s="43"/>
      <c r="P931" s="43"/>
      <c r="Q931" s="43"/>
      <c r="R931" s="43"/>
    </row>
    <row r="932" spans="2:18" s="18" customFormat="1">
      <c r="B932" s="43"/>
      <c r="C932" s="43"/>
      <c r="D932" s="43"/>
      <c r="E932" s="43"/>
      <c r="F932" s="43"/>
      <c r="G932" s="43"/>
      <c r="H932" s="43"/>
      <c r="I932" s="43"/>
      <c r="J932" s="43"/>
      <c r="K932" s="43"/>
      <c r="L932" s="43"/>
      <c r="M932" s="43"/>
      <c r="N932" s="43"/>
      <c r="O932" s="43"/>
      <c r="P932" s="43"/>
      <c r="Q932" s="43"/>
      <c r="R932" s="43"/>
    </row>
    <row r="933" spans="2:18" s="18" customFormat="1">
      <c r="B933" s="43"/>
      <c r="C933" s="43"/>
      <c r="D933" s="43"/>
      <c r="E933" s="43"/>
      <c r="F933" s="43"/>
      <c r="G933" s="43"/>
      <c r="H933" s="43"/>
      <c r="I933" s="43"/>
      <c r="J933" s="43"/>
      <c r="K933" s="43"/>
      <c r="L933" s="43"/>
      <c r="M933" s="43"/>
      <c r="N933" s="43"/>
      <c r="O933" s="43"/>
      <c r="P933" s="43"/>
      <c r="Q933" s="43"/>
      <c r="R933" s="43"/>
    </row>
    <row r="934" spans="2:18" s="18" customFormat="1">
      <c r="B934" s="43"/>
      <c r="C934" s="43"/>
      <c r="D934" s="43"/>
      <c r="E934" s="43"/>
      <c r="F934" s="43"/>
      <c r="G934" s="43"/>
      <c r="H934" s="43"/>
      <c r="I934" s="43"/>
      <c r="J934" s="43"/>
      <c r="K934" s="43"/>
      <c r="L934" s="43"/>
      <c r="M934" s="43"/>
      <c r="N934" s="43"/>
      <c r="O934" s="43"/>
      <c r="P934" s="43"/>
      <c r="Q934" s="43"/>
      <c r="R934" s="43"/>
    </row>
    <row r="935" spans="2:18" s="18" customFormat="1">
      <c r="B935" s="43"/>
      <c r="C935" s="43"/>
      <c r="D935" s="43"/>
      <c r="E935" s="43"/>
      <c r="F935" s="43"/>
      <c r="G935" s="43"/>
      <c r="H935" s="43"/>
      <c r="I935" s="43"/>
      <c r="J935" s="43"/>
      <c r="K935" s="43"/>
      <c r="L935" s="43"/>
      <c r="M935" s="43"/>
      <c r="N935" s="43"/>
      <c r="O935" s="43"/>
      <c r="P935" s="43"/>
      <c r="Q935" s="43"/>
      <c r="R935" s="43"/>
    </row>
    <row r="936" spans="2:18" s="18" customFormat="1">
      <c r="B936" s="43"/>
      <c r="C936" s="43"/>
      <c r="D936" s="43"/>
      <c r="E936" s="43"/>
      <c r="F936" s="43"/>
      <c r="G936" s="43"/>
      <c r="H936" s="43"/>
      <c r="I936" s="43"/>
      <c r="J936" s="43"/>
      <c r="K936" s="43"/>
      <c r="L936" s="43"/>
      <c r="M936" s="43"/>
      <c r="N936" s="43"/>
      <c r="O936" s="43"/>
      <c r="P936" s="43"/>
      <c r="Q936" s="43"/>
      <c r="R936" s="43"/>
    </row>
    <row r="937" spans="2:18" s="18" customFormat="1">
      <c r="B937" s="43"/>
      <c r="C937" s="43"/>
      <c r="D937" s="43"/>
      <c r="E937" s="43"/>
      <c r="F937" s="43"/>
      <c r="G937" s="43"/>
      <c r="H937" s="43"/>
      <c r="I937" s="43"/>
      <c r="J937" s="43"/>
      <c r="K937" s="43"/>
      <c r="L937" s="43"/>
      <c r="M937" s="43"/>
      <c r="N937" s="43"/>
      <c r="O937" s="43"/>
      <c r="P937" s="43"/>
      <c r="Q937" s="43"/>
      <c r="R937" s="43"/>
    </row>
    <row r="938" spans="2:18" s="18" customFormat="1">
      <c r="B938" s="43"/>
      <c r="C938" s="43"/>
      <c r="D938" s="43"/>
      <c r="E938" s="43"/>
      <c r="F938" s="43"/>
      <c r="G938" s="43"/>
      <c r="H938" s="43"/>
      <c r="I938" s="43"/>
      <c r="J938" s="43"/>
      <c r="K938" s="43"/>
      <c r="L938" s="43"/>
      <c r="M938" s="43"/>
      <c r="N938" s="43"/>
      <c r="O938" s="43"/>
      <c r="P938" s="43"/>
      <c r="Q938" s="43"/>
      <c r="R938" s="43"/>
    </row>
    <row r="939" spans="2:18" s="18" customFormat="1">
      <c r="B939" s="43"/>
      <c r="C939" s="43"/>
      <c r="D939" s="43"/>
      <c r="E939" s="43"/>
      <c r="F939" s="43"/>
      <c r="G939" s="43"/>
      <c r="H939" s="43"/>
      <c r="I939" s="43"/>
      <c r="J939" s="43"/>
      <c r="K939" s="43"/>
      <c r="L939" s="43"/>
      <c r="M939" s="43"/>
      <c r="N939" s="43"/>
      <c r="O939" s="43"/>
      <c r="P939" s="43"/>
      <c r="Q939" s="43"/>
      <c r="R939" s="43"/>
    </row>
    <row r="940" spans="2:18" s="18" customFormat="1">
      <c r="B940" s="43"/>
      <c r="C940" s="43"/>
      <c r="D940" s="43"/>
      <c r="E940" s="43"/>
      <c r="F940" s="43"/>
      <c r="G940" s="43"/>
      <c r="H940" s="43"/>
      <c r="I940" s="43"/>
      <c r="J940" s="43"/>
      <c r="K940" s="43"/>
      <c r="L940" s="43"/>
      <c r="M940" s="43"/>
      <c r="N940" s="43"/>
      <c r="O940" s="43"/>
      <c r="P940" s="43"/>
      <c r="Q940" s="43"/>
      <c r="R940" s="43"/>
    </row>
    <row r="941" spans="2:18" s="18" customFormat="1">
      <c r="B941" s="43"/>
      <c r="C941" s="43"/>
      <c r="D941" s="43"/>
      <c r="E941" s="43"/>
      <c r="F941" s="43"/>
      <c r="G941" s="43"/>
      <c r="H941" s="43"/>
      <c r="I941" s="43"/>
      <c r="J941" s="43"/>
      <c r="K941" s="43"/>
      <c r="L941" s="43"/>
      <c r="M941" s="43"/>
      <c r="N941" s="43"/>
      <c r="O941" s="43"/>
      <c r="P941" s="43"/>
      <c r="Q941" s="43"/>
      <c r="R941" s="43"/>
    </row>
    <row r="942" spans="2:18" s="18" customFormat="1">
      <c r="B942" s="43"/>
      <c r="C942" s="43"/>
      <c r="D942" s="43"/>
      <c r="E942" s="43"/>
      <c r="F942" s="43"/>
      <c r="G942" s="43"/>
      <c r="H942" s="43"/>
      <c r="I942" s="43"/>
      <c r="J942" s="43"/>
      <c r="K942" s="43"/>
      <c r="L942" s="43"/>
      <c r="M942" s="43"/>
      <c r="N942" s="43"/>
      <c r="O942" s="43"/>
      <c r="P942" s="43"/>
      <c r="Q942" s="43"/>
      <c r="R942" s="43"/>
    </row>
    <row r="943" spans="2:18" s="18" customFormat="1">
      <c r="B943" s="43"/>
      <c r="C943" s="43"/>
      <c r="D943" s="43"/>
      <c r="E943" s="43"/>
      <c r="F943" s="43"/>
      <c r="G943" s="43"/>
      <c r="H943" s="43"/>
      <c r="I943" s="43"/>
      <c r="J943" s="43"/>
      <c r="K943" s="43"/>
      <c r="L943" s="43"/>
      <c r="M943" s="43"/>
      <c r="N943" s="43"/>
      <c r="O943" s="43"/>
      <c r="P943" s="43"/>
      <c r="Q943" s="43"/>
      <c r="R943" s="43"/>
    </row>
    <row r="944" spans="2:18" s="18" customFormat="1">
      <c r="B944" s="43"/>
      <c r="C944" s="43"/>
      <c r="D944" s="43"/>
      <c r="E944" s="43"/>
      <c r="F944" s="43"/>
      <c r="G944" s="43"/>
      <c r="H944" s="43"/>
      <c r="I944" s="43"/>
      <c r="J944" s="43"/>
      <c r="K944" s="43"/>
      <c r="L944" s="43"/>
      <c r="M944" s="43"/>
      <c r="N944" s="43"/>
      <c r="O944" s="43"/>
      <c r="P944" s="43"/>
      <c r="Q944" s="43"/>
      <c r="R944" s="43"/>
    </row>
    <row r="945" spans="2:18" s="18" customFormat="1">
      <c r="B945" s="43"/>
      <c r="C945" s="43"/>
      <c r="D945" s="43"/>
      <c r="E945" s="43"/>
      <c r="F945" s="43"/>
      <c r="G945" s="43"/>
      <c r="H945" s="43"/>
      <c r="I945" s="43"/>
      <c r="J945" s="43"/>
      <c r="K945" s="43"/>
      <c r="L945" s="43"/>
      <c r="M945" s="43"/>
      <c r="N945" s="43"/>
      <c r="O945" s="43"/>
      <c r="P945" s="43"/>
      <c r="Q945" s="43"/>
      <c r="R945" s="43"/>
    </row>
    <row r="946" spans="2:18" s="18" customFormat="1">
      <c r="B946" s="43"/>
      <c r="C946" s="43"/>
      <c r="D946" s="43"/>
      <c r="E946" s="43"/>
      <c r="F946" s="43"/>
      <c r="G946" s="43"/>
      <c r="H946" s="43"/>
      <c r="I946" s="43"/>
      <c r="J946" s="43"/>
      <c r="K946" s="43"/>
      <c r="L946" s="43"/>
      <c r="M946" s="43"/>
      <c r="N946" s="43"/>
      <c r="O946" s="43"/>
      <c r="P946" s="43"/>
      <c r="Q946" s="43"/>
      <c r="R946" s="43"/>
    </row>
    <row r="947" spans="2:18" s="18" customFormat="1">
      <c r="B947" s="43"/>
      <c r="C947" s="43"/>
      <c r="D947" s="43"/>
      <c r="E947" s="43"/>
      <c r="F947" s="43"/>
      <c r="G947" s="43"/>
      <c r="H947" s="43"/>
      <c r="I947" s="43"/>
      <c r="J947" s="43"/>
      <c r="K947" s="43"/>
      <c r="L947" s="43"/>
      <c r="M947" s="43"/>
      <c r="N947" s="43"/>
      <c r="O947" s="43"/>
      <c r="P947" s="43"/>
      <c r="Q947" s="43"/>
      <c r="R947" s="43"/>
    </row>
    <row r="948" spans="2:18" s="18" customFormat="1">
      <c r="B948" s="43"/>
      <c r="C948" s="43"/>
      <c r="D948" s="43"/>
      <c r="E948" s="43"/>
      <c r="F948" s="43"/>
      <c r="G948" s="43"/>
      <c r="H948" s="43"/>
      <c r="I948" s="43"/>
      <c r="J948" s="43"/>
      <c r="K948" s="43"/>
      <c r="L948" s="43"/>
      <c r="M948" s="43"/>
      <c r="N948" s="43"/>
      <c r="O948" s="43"/>
      <c r="P948" s="43"/>
      <c r="Q948" s="43"/>
      <c r="R948" s="43"/>
    </row>
    <row r="949" spans="2:18" s="18" customFormat="1">
      <c r="B949" s="43"/>
      <c r="C949" s="43"/>
      <c r="D949" s="43"/>
      <c r="E949" s="43"/>
      <c r="F949" s="43"/>
      <c r="G949" s="43"/>
      <c r="H949" s="43"/>
      <c r="I949" s="43"/>
      <c r="J949" s="43"/>
      <c r="K949" s="43"/>
      <c r="L949" s="43"/>
      <c r="M949" s="43"/>
      <c r="N949" s="43"/>
      <c r="O949" s="43"/>
      <c r="P949" s="43"/>
      <c r="Q949" s="43"/>
      <c r="R949" s="43"/>
    </row>
    <row r="950" spans="2:18" s="18" customFormat="1">
      <c r="B950" s="43"/>
      <c r="C950" s="43"/>
      <c r="D950" s="43"/>
      <c r="E950" s="43"/>
      <c r="F950" s="43"/>
      <c r="G950" s="43"/>
      <c r="H950" s="43"/>
      <c r="I950" s="43"/>
      <c r="J950" s="43"/>
      <c r="K950" s="43"/>
      <c r="L950" s="43"/>
      <c r="M950" s="43"/>
      <c r="N950" s="43"/>
      <c r="O950" s="43"/>
      <c r="P950" s="43"/>
      <c r="Q950" s="43"/>
      <c r="R950" s="43"/>
    </row>
    <row r="951" spans="2:18" s="18" customFormat="1">
      <c r="B951" s="43"/>
      <c r="C951" s="43"/>
      <c r="D951" s="43"/>
      <c r="E951" s="43"/>
      <c r="F951" s="43"/>
      <c r="G951" s="43"/>
      <c r="H951" s="43"/>
      <c r="I951" s="43"/>
      <c r="J951" s="43"/>
      <c r="K951" s="43"/>
      <c r="L951" s="43"/>
      <c r="M951" s="43"/>
      <c r="N951" s="43"/>
      <c r="O951" s="43"/>
      <c r="P951" s="43"/>
      <c r="Q951" s="43"/>
      <c r="R951" s="43"/>
    </row>
    <row r="952" spans="2:18" s="18" customFormat="1">
      <c r="B952" s="43"/>
      <c r="C952" s="43"/>
      <c r="D952" s="43"/>
      <c r="E952" s="43"/>
      <c r="F952" s="43"/>
      <c r="G952" s="43"/>
      <c r="H952" s="43"/>
      <c r="I952" s="43"/>
      <c r="J952" s="43"/>
      <c r="K952" s="43"/>
      <c r="L952" s="43"/>
      <c r="M952" s="43"/>
      <c r="N952" s="43"/>
      <c r="O952" s="43"/>
      <c r="P952" s="43"/>
      <c r="Q952" s="43"/>
      <c r="R952" s="43"/>
    </row>
    <row r="953" spans="2:18" s="18" customFormat="1">
      <c r="B953" s="43"/>
      <c r="C953" s="43"/>
      <c r="D953" s="43"/>
      <c r="E953" s="43"/>
      <c r="F953" s="43"/>
      <c r="G953" s="43"/>
      <c r="H953" s="43"/>
      <c r="I953" s="43"/>
      <c r="J953" s="43"/>
      <c r="K953" s="43"/>
      <c r="L953" s="43"/>
      <c r="M953" s="43"/>
      <c r="N953" s="43"/>
      <c r="O953" s="43"/>
      <c r="P953" s="43"/>
      <c r="Q953" s="43"/>
      <c r="R953" s="43"/>
    </row>
    <row r="954" spans="2:18" s="18" customFormat="1">
      <c r="B954" s="43"/>
      <c r="C954" s="43"/>
      <c r="D954" s="43"/>
      <c r="E954" s="43"/>
      <c r="F954" s="43"/>
      <c r="G954" s="43"/>
      <c r="H954" s="43"/>
      <c r="I954" s="43"/>
      <c r="J954" s="43"/>
      <c r="K954" s="43"/>
      <c r="L954" s="43"/>
      <c r="M954" s="43"/>
      <c r="N954" s="43"/>
      <c r="O954" s="43"/>
      <c r="P954" s="43"/>
      <c r="Q954" s="43"/>
      <c r="R954" s="43"/>
    </row>
    <row r="955" spans="2:18" s="18" customFormat="1">
      <c r="B955" s="43"/>
      <c r="C955" s="43"/>
      <c r="D955" s="43"/>
      <c r="E955" s="43"/>
      <c r="F955" s="43"/>
      <c r="G955" s="43"/>
      <c r="H955" s="43"/>
      <c r="I955" s="43"/>
      <c r="J955" s="43"/>
      <c r="K955" s="43"/>
      <c r="L955" s="43"/>
      <c r="M955" s="43"/>
      <c r="N955" s="43"/>
      <c r="O955" s="43"/>
      <c r="P955" s="43"/>
      <c r="Q955" s="43"/>
      <c r="R955" s="43"/>
    </row>
    <row r="956" spans="2:18" s="18" customFormat="1">
      <c r="B956" s="43"/>
      <c r="C956" s="43"/>
      <c r="D956" s="43"/>
      <c r="E956" s="43"/>
      <c r="F956" s="43"/>
      <c r="G956" s="43"/>
      <c r="H956" s="43"/>
      <c r="I956" s="43"/>
      <c r="J956" s="43"/>
      <c r="K956" s="43"/>
      <c r="L956" s="43"/>
      <c r="M956" s="43"/>
      <c r="N956" s="43"/>
      <c r="O956" s="43"/>
      <c r="P956" s="43"/>
      <c r="Q956" s="43"/>
      <c r="R956" s="43"/>
    </row>
    <row r="957" spans="2:18" s="18" customFormat="1">
      <c r="B957" s="43"/>
      <c r="C957" s="43"/>
      <c r="D957" s="43"/>
      <c r="E957" s="43"/>
      <c r="F957" s="43"/>
      <c r="G957" s="43"/>
      <c r="H957" s="43"/>
      <c r="I957" s="43"/>
      <c r="J957" s="43"/>
      <c r="K957" s="43"/>
      <c r="L957" s="43"/>
      <c r="M957" s="43"/>
      <c r="N957" s="43"/>
      <c r="O957" s="43"/>
      <c r="P957" s="43"/>
      <c r="Q957" s="43"/>
      <c r="R957" s="43"/>
    </row>
    <row r="958" spans="2:18" s="18" customFormat="1">
      <c r="B958" s="43"/>
      <c r="C958" s="43"/>
      <c r="D958" s="43"/>
      <c r="E958" s="43"/>
      <c r="F958" s="43"/>
      <c r="G958" s="43"/>
      <c r="H958" s="43"/>
      <c r="I958" s="43"/>
      <c r="J958" s="43"/>
      <c r="K958" s="43"/>
      <c r="L958" s="43"/>
      <c r="M958" s="43"/>
      <c r="N958" s="43"/>
      <c r="O958" s="43"/>
      <c r="P958" s="43"/>
      <c r="Q958" s="43"/>
      <c r="R958" s="43"/>
    </row>
    <row r="959" spans="2:18" s="18" customFormat="1">
      <c r="B959" s="43"/>
      <c r="C959" s="43"/>
      <c r="D959" s="43"/>
      <c r="E959" s="43"/>
      <c r="F959" s="43"/>
      <c r="G959" s="43"/>
      <c r="H959" s="43"/>
      <c r="I959" s="43"/>
      <c r="J959" s="43"/>
      <c r="K959" s="43"/>
      <c r="L959" s="43"/>
      <c r="M959" s="43"/>
      <c r="N959" s="43"/>
      <c r="O959" s="43"/>
      <c r="P959" s="43"/>
      <c r="Q959" s="43"/>
      <c r="R959" s="43"/>
    </row>
    <row r="960" spans="2:18" s="18" customFormat="1">
      <c r="B960" s="43"/>
      <c r="C960" s="43"/>
      <c r="D960" s="43"/>
      <c r="E960" s="43"/>
      <c r="F960" s="43"/>
      <c r="G960" s="43"/>
      <c r="H960" s="43"/>
      <c r="I960" s="43"/>
      <c r="J960" s="43"/>
      <c r="K960" s="43"/>
      <c r="L960" s="43"/>
      <c r="M960" s="43"/>
      <c r="N960" s="43"/>
      <c r="O960" s="43"/>
      <c r="P960" s="43"/>
      <c r="Q960" s="43"/>
      <c r="R960" s="43"/>
    </row>
    <row r="961" spans="2:18" s="18" customFormat="1">
      <c r="B961" s="43"/>
      <c r="C961" s="43"/>
      <c r="D961" s="43"/>
      <c r="E961" s="43"/>
      <c r="F961" s="43"/>
      <c r="G961" s="43"/>
      <c r="H961" s="43"/>
      <c r="I961" s="43"/>
      <c r="J961" s="43"/>
      <c r="K961" s="43"/>
      <c r="L961" s="43"/>
      <c r="M961" s="43"/>
      <c r="N961" s="43"/>
      <c r="O961" s="43"/>
      <c r="P961" s="43"/>
      <c r="Q961" s="43"/>
      <c r="R961" s="43"/>
    </row>
    <row r="962" spans="2:18" s="18" customFormat="1">
      <c r="B962" s="43"/>
      <c r="C962" s="43"/>
      <c r="D962" s="43"/>
      <c r="E962" s="43"/>
      <c r="F962" s="43"/>
      <c r="G962" s="43"/>
      <c r="H962" s="43"/>
      <c r="I962" s="43"/>
      <c r="J962" s="43"/>
      <c r="K962" s="43"/>
      <c r="L962" s="43"/>
      <c r="M962" s="43"/>
      <c r="N962" s="43"/>
      <c r="O962" s="43"/>
      <c r="P962" s="43"/>
      <c r="Q962" s="43"/>
      <c r="R962" s="43"/>
    </row>
    <row r="963" spans="2:18" s="18" customFormat="1">
      <c r="B963" s="43"/>
      <c r="C963" s="43"/>
      <c r="D963" s="43"/>
      <c r="E963" s="43"/>
      <c r="F963" s="43"/>
      <c r="G963" s="43"/>
      <c r="H963" s="43"/>
      <c r="I963" s="43"/>
      <c r="J963" s="43"/>
      <c r="K963" s="43"/>
      <c r="L963" s="43"/>
      <c r="M963" s="43"/>
      <c r="N963" s="43"/>
      <c r="O963" s="43"/>
      <c r="P963" s="43"/>
      <c r="Q963" s="43"/>
      <c r="R963" s="43"/>
    </row>
    <row r="964" spans="2:18" s="18" customFormat="1">
      <c r="B964" s="43"/>
      <c r="C964" s="43"/>
      <c r="D964" s="43"/>
      <c r="E964" s="43"/>
      <c r="F964" s="43"/>
      <c r="G964" s="43"/>
      <c r="H964" s="43"/>
      <c r="I964" s="43"/>
      <c r="J964" s="43"/>
      <c r="K964" s="43"/>
      <c r="L964" s="43"/>
      <c r="M964" s="43"/>
      <c r="N964" s="43"/>
      <c r="O964" s="43"/>
      <c r="P964" s="43"/>
      <c r="Q964" s="43"/>
      <c r="R964" s="43"/>
    </row>
    <row r="965" spans="2:18" s="18" customFormat="1">
      <c r="B965" s="43"/>
      <c r="C965" s="43"/>
      <c r="D965" s="43"/>
      <c r="E965" s="43"/>
      <c r="F965" s="43"/>
      <c r="G965" s="43"/>
      <c r="H965" s="43"/>
      <c r="I965" s="43"/>
      <c r="J965" s="43"/>
      <c r="K965" s="43"/>
      <c r="L965" s="43"/>
      <c r="M965" s="43"/>
      <c r="N965" s="43"/>
      <c r="O965" s="43"/>
      <c r="P965" s="43"/>
      <c r="Q965" s="43"/>
      <c r="R965" s="43"/>
    </row>
    <row r="966" spans="2:18" s="18" customFormat="1">
      <c r="B966" s="43"/>
      <c r="C966" s="43"/>
      <c r="D966" s="43"/>
      <c r="E966" s="43"/>
      <c r="F966" s="43"/>
      <c r="G966" s="43"/>
      <c r="H966" s="43"/>
      <c r="I966" s="43"/>
      <c r="J966" s="43"/>
      <c r="K966" s="43"/>
      <c r="L966" s="43"/>
      <c r="M966" s="43"/>
      <c r="N966" s="43"/>
      <c r="O966" s="43"/>
      <c r="P966" s="43"/>
      <c r="Q966" s="43"/>
      <c r="R966" s="43"/>
    </row>
    <row r="967" spans="2:18" s="18" customFormat="1">
      <c r="B967" s="43"/>
      <c r="C967" s="43"/>
      <c r="D967" s="43"/>
      <c r="E967" s="43"/>
      <c r="F967" s="43"/>
      <c r="G967" s="43"/>
      <c r="H967" s="43"/>
      <c r="I967" s="43"/>
      <c r="J967" s="43"/>
      <c r="K967" s="43"/>
      <c r="L967" s="43"/>
      <c r="M967" s="43"/>
      <c r="N967" s="43"/>
      <c r="O967" s="43"/>
      <c r="P967" s="43"/>
      <c r="Q967" s="43"/>
      <c r="R967" s="43"/>
    </row>
    <row r="968" spans="2:18" s="18" customFormat="1">
      <c r="B968" s="43"/>
      <c r="C968" s="43"/>
      <c r="D968" s="43"/>
      <c r="E968" s="43"/>
      <c r="F968" s="43"/>
      <c r="G968" s="43"/>
      <c r="H968" s="43"/>
      <c r="I968" s="43"/>
      <c r="J968" s="43"/>
      <c r="K968" s="43"/>
      <c r="L968" s="43"/>
      <c r="M968" s="43"/>
      <c r="N968" s="43"/>
      <c r="O968" s="43"/>
      <c r="P968" s="43"/>
      <c r="Q968" s="43"/>
      <c r="R968" s="43"/>
    </row>
    <row r="969" spans="2:18" s="18" customFormat="1">
      <c r="B969" s="43"/>
      <c r="C969" s="43"/>
      <c r="D969" s="43"/>
      <c r="E969" s="43"/>
      <c r="F969" s="43"/>
      <c r="G969" s="43"/>
      <c r="H969" s="43"/>
      <c r="I969" s="43"/>
      <c r="J969" s="43"/>
      <c r="K969" s="43"/>
      <c r="L969" s="43"/>
      <c r="M969" s="43"/>
      <c r="N969" s="43"/>
      <c r="O969" s="43"/>
      <c r="P969" s="43"/>
      <c r="Q969" s="43"/>
      <c r="R969" s="43"/>
    </row>
    <row r="970" spans="2:18" s="18" customFormat="1">
      <c r="B970" s="43"/>
      <c r="C970" s="43"/>
      <c r="D970" s="43"/>
      <c r="E970" s="43"/>
      <c r="F970" s="43"/>
      <c r="G970" s="43"/>
      <c r="H970" s="43"/>
      <c r="I970" s="43"/>
      <c r="J970" s="43"/>
      <c r="K970" s="43"/>
      <c r="L970" s="43"/>
      <c r="M970" s="43"/>
      <c r="N970" s="43"/>
      <c r="O970" s="43"/>
      <c r="P970" s="43"/>
      <c r="Q970" s="43"/>
      <c r="R970" s="43"/>
    </row>
    <row r="971" spans="2:18" s="18" customFormat="1">
      <c r="B971" s="43"/>
      <c r="C971" s="43"/>
      <c r="D971" s="43"/>
      <c r="E971" s="43"/>
      <c r="F971" s="43"/>
      <c r="G971" s="43"/>
      <c r="H971" s="43"/>
      <c r="I971" s="43"/>
      <c r="J971" s="43"/>
      <c r="K971" s="43"/>
      <c r="L971" s="43"/>
      <c r="M971" s="43"/>
      <c r="N971" s="43"/>
      <c r="O971" s="43"/>
      <c r="P971" s="43"/>
      <c r="Q971" s="43"/>
      <c r="R971" s="43"/>
    </row>
    <row r="972" spans="2:18" s="18" customFormat="1">
      <c r="B972" s="43"/>
      <c r="C972" s="43"/>
      <c r="D972" s="43"/>
      <c r="E972" s="43"/>
      <c r="F972" s="43"/>
      <c r="G972" s="43"/>
      <c r="H972" s="43"/>
      <c r="I972" s="43"/>
      <c r="J972" s="43"/>
      <c r="K972" s="43"/>
      <c r="L972" s="43"/>
      <c r="M972" s="43"/>
      <c r="N972" s="43"/>
      <c r="O972" s="43"/>
      <c r="P972" s="43"/>
      <c r="Q972" s="43"/>
      <c r="R972" s="43"/>
    </row>
    <row r="973" spans="2:18" s="18" customFormat="1">
      <c r="B973" s="43"/>
      <c r="C973" s="43"/>
      <c r="D973" s="43"/>
      <c r="E973" s="43"/>
      <c r="F973" s="43"/>
      <c r="G973" s="43"/>
      <c r="H973" s="43"/>
      <c r="I973" s="43"/>
      <c r="J973" s="43"/>
      <c r="K973" s="43"/>
      <c r="L973" s="43"/>
      <c r="M973" s="43"/>
      <c r="N973" s="43"/>
      <c r="O973" s="43"/>
      <c r="P973" s="43"/>
      <c r="Q973" s="43"/>
      <c r="R973" s="43"/>
    </row>
    <row r="974" spans="2:18" s="18" customFormat="1">
      <c r="B974" s="43"/>
      <c r="C974" s="43"/>
      <c r="D974" s="43"/>
      <c r="E974" s="43"/>
      <c r="F974" s="43"/>
      <c r="G974" s="43"/>
      <c r="H974" s="43"/>
      <c r="I974" s="43"/>
      <c r="J974" s="43"/>
      <c r="K974" s="43"/>
      <c r="L974" s="43"/>
      <c r="M974" s="43"/>
      <c r="N974" s="43"/>
      <c r="O974" s="43"/>
      <c r="P974" s="43"/>
      <c r="Q974" s="43"/>
      <c r="R974" s="43"/>
    </row>
    <row r="975" spans="2:18" s="18" customFormat="1">
      <c r="B975" s="43"/>
      <c r="C975" s="43"/>
      <c r="D975" s="43"/>
      <c r="E975" s="43"/>
      <c r="F975" s="43"/>
      <c r="G975" s="43"/>
      <c r="H975" s="43"/>
      <c r="I975" s="43"/>
      <c r="J975" s="43"/>
      <c r="K975" s="43"/>
      <c r="L975" s="43"/>
      <c r="M975" s="43"/>
      <c r="N975" s="43"/>
      <c r="O975" s="43"/>
      <c r="P975" s="43"/>
      <c r="Q975" s="43"/>
      <c r="R975" s="43"/>
    </row>
    <row r="976" spans="2:18" s="18" customFormat="1">
      <c r="B976" s="43"/>
      <c r="C976" s="43"/>
      <c r="D976" s="43"/>
      <c r="E976" s="43"/>
      <c r="F976" s="43"/>
      <c r="G976" s="43"/>
      <c r="H976" s="43"/>
      <c r="I976" s="43"/>
      <c r="J976" s="43"/>
      <c r="K976" s="43"/>
      <c r="L976" s="43"/>
      <c r="M976" s="43"/>
      <c r="N976" s="43"/>
      <c r="O976" s="43"/>
      <c r="P976" s="43"/>
      <c r="Q976" s="43"/>
      <c r="R976" s="43"/>
    </row>
    <row r="977" spans="2:18" s="18" customFormat="1">
      <c r="B977" s="43"/>
      <c r="C977" s="43"/>
      <c r="D977" s="43"/>
      <c r="E977" s="43"/>
      <c r="F977" s="43"/>
      <c r="G977" s="43"/>
      <c r="H977" s="43"/>
      <c r="I977" s="43"/>
      <c r="J977" s="43"/>
      <c r="K977" s="43"/>
      <c r="L977" s="43"/>
      <c r="M977" s="43"/>
      <c r="N977" s="43"/>
      <c r="O977" s="43"/>
      <c r="P977" s="43"/>
      <c r="Q977" s="43"/>
      <c r="R977" s="43"/>
    </row>
    <row r="978" spans="2:18" s="18" customFormat="1">
      <c r="B978" s="43"/>
      <c r="C978" s="43"/>
      <c r="D978" s="43"/>
      <c r="E978" s="43"/>
      <c r="F978" s="43"/>
      <c r="G978" s="43"/>
      <c r="H978" s="43"/>
      <c r="I978" s="43"/>
      <c r="J978" s="43"/>
      <c r="K978" s="43"/>
      <c r="L978" s="43"/>
      <c r="M978" s="43"/>
      <c r="N978" s="43"/>
      <c r="O978" s="43"/>
      <c r="P978" s="43"/>
      <c r="Q978" s="43"/>
      <c r="R978" s="43"/>
    </row>
    <row r="979" spans="2:18" s="18" customFormat="1">
      <c r="B979" s="43"/>
      <c r="C979" s="43"/>
      <c r="D979" s="43"/>
      <c r="E979" s="43"/>
      <c r="F979" s="43"/>
      <c r="G979" s="43"/>
      <c r="H979" s="43"/>
      <c r="I979" s="43"/>
      <c r="J979" s="43"/>
      <c r="K979" s="43"/>
      <c r="L979" s="43"/>
      <c r="M979" s="43"/>
      <c r="N979" s="43"/>
      <c r="O979" s="43"/>
      <c r="P979" s="43"/>
      <c r="Q979" s="43"/>
      <c r="R979" s="43"/>
    </row>
    <row r="980" spans="2:18" s="18" customFormat="1">
      <c r="B980" s="43"/>
      <c r="C980" s="43"/>
      <c r="D980" s="43"/>
      <c r="E980" s="43"/>
      <c r="F980" s="43"/>
      <c r="G980" s="43"/>
      <c r="H980" s="43"/>
      <c r="I980" s="43"/>
      <c r="J980" s="43"/>
      <c r="K980" s="43"/>
      <c r="L980" s="43"/>
      <c r="M980" s="43"/>
      <c r="N980" s="43"/>
      <c r="O980" s="43"/>
      <c r="P980" s="43"/>
      <c r="Q980" s="43"/>
      <c r="R980" s="43"/>
    </row>
    <row r="981" spans="2:18" s="18" customFormat="1">
      <c r="B981" s="43"/>
      <c r="C981" s="43"/>
      <c r="D981" s="43"/>
      <c r="E981" s="43"/>
      <c r="F981" s="43"/>
      <c r="G981" s="43"/>
      <c r="H981" s="43"/>
      <c r="I981" s="43"/>
      <c r="J981" s="43"/>
      <c r="K981" s="43"/>
      <c r="L981" s="43"/>
      <c r="M981" s="43"/>
      <c r="N981" s="43"/>
      <c r="O981" s="43"/>
      <c r="P981" s="43"/>
      <c r="Q981" s="43"/>
      <c r="R981" s="43"/>
    </row>
    <row r="982" spans="2:18" s="18" customFormat="1">
      <c r="B982" s="43"/>
      <c r="C982" s="43"/>
      <c r="D982" s="43"/>
      <c r="E982" s="43"/>
      <c r="F982" s="43"/>
      <c r="G982" s="43"/>
      <c r="H982" s="43"/>
      <c r="I982" s="43"/>
      <c r="J982" s="43"/>
      <c r="K982" s="43"/>
      <c r="L982" s="43"/>
      <c r="M982" s="43"/>
      <c r="N982" s="43"/>
      <c r="O982" s="43"/>
      <c r="P982" s="43"/>
      <c r="Q982" s="43"/>
      <c r="R982" s="43"/>
    </row>
    <row r="983" spans="2:18" s="18" customFormat="1">
      <c r="B983" s="43"/>
      <c r="C983" s="43"/>
      <c r="D983" s="43"/>
      <c r="E983" s="43"/>
      <c r="F983" s="43"/>
      <c r="G983" s="43"/>
      <c r="H983" s="43"/>
      <c r="I983" s="43"/>
      <c r="J983" s="43"/>
      <c r="K983" s="43"/>
      <c r="L983" s="43"/>
      <c r="M983" s="43"/>
      <c r="N983" s="43"/>
      <c r="O983" s="43"/>
      <c r="P983" s="43"/>
      <c r="Q983" s="43"/>
      <c r="R983" s="43"/>
    </row>
    <row r="984" spans="2:18" s="18" customFormat="1">
      <c r="B984" s="43"/>
      <c r="C984" s="43"/>
      <c r="D984" s="43"/>
      <c r="E984" s="43"/>
      <c r="F984" s="43"/>
      <c r="G984" s="43"/>
      <c r="H984" s="43"/>
      <c r="I984" s="43"/>
      <c r="J984" s="43"/>
      <c r="K984" s="43"/>
      <c r="L984" s="43"/>
      <c r="M984" s="43"/>
      <c r="N984" s="43"/>
      <c r="O984" s="43"/>
      <c r="P984" s="43"/>
      <c r="Q984" s="43"/>
      <c r="R984" s="43"/>
    </row>
    <row r="985" spans="2:18" s="18" customFormat="1">
      <c r="B985" s="43"/>
      <c r="C985" s="43"/>
      <c r="D985" s="43"/>
      <c r="E985" s="43"/>
      <c r="F985" s="43"/>
      <c r="G985" s="43"/>
      <c r="H985" s="43"/>
      <c r="I985" s="43"/>
      <c r="J985" s="43"/>
      <c r="K985" s="43"/>
      <c r="L985" s="43"/>
      <c r="M985" s="43"/>
      <c r="N985" s="43"/>
      <c r="O985" s="43"/>
      <c r="P985" s="43"/>
      <c r="Q985" s="43"/>
      <c r="R985" s="43"/>
    </row>
    <row r="986" spans="2:18" s="18" customFormat="1">
      <c r="B986" s="43"/>
      <c r="C986" s="43"/>
      <c r="D986" s="43"/>
      <c r="E986" s="43"/>
      <c r="F986" s="43"/>
      <c r="G986" s="43"/>
      <c r="H986" s="43"/>
      <c r="I986" s="43"/>
      <c r="J986" s="43"/>
      <c r="K986" s="43"/>
      <c r="L986" s="43"/>
      <c r="M986" s="43"/>
      <c r="N986" s="43"/>
      <c r="O986" s="43"/>
      <c r="P986" s="43"/>
      <c r="Q986" s="43"/>
      <c r="R986" s="43"/>
    </row>
    <row r="987" spans="2:18" s="18" customFormat="1">
      <c r="B987" s="43"/>
      <c r="C987" s="43"/>
      <c r="D987" s="43"/>
      <c r="E987" s="43"/>
      <c r="F987" s="43"/>
      <c r="G987" s="43"/>
      <c r="H987" s="43"/>
      <c r="I987" s="43"/>
      <c r="J987" s="43"/>
      <c r="K987" s="43"/>
      <c r="L987" s="43"/>
      <c r="M987" s="43"/>
      <c r="N987" s="43"/>
      <c r="O987" s="43"/>
      <c r="P987" s="43"/>
      <c r="Q987" s="43"/>
      <c r="R987" s="43"/>
    </row>
    <row r="988" spans="2:18" s="18" customFormat="1">
      <c r="B988" s="43"/>
      <c r="C988" s="43"/>
      <c r="D988" s="43"/>
      <c r="E988" s="43"/>
      <c r="F988" s="43"/>
      <c r="G988" s="43"/>
      <c r="H988" s="43"/>
      <c r="I988" s="43"/>
      <c r="J988" s="43"/>
      <c r="K988" s="43"/>
      <c r="L988" s="43"/>
      <c r="M988" s="43"/>
      <c r="N988" s="43"/>
      <c r="O988" s="43"/>
      <c r="P988" s="43"/>
      <c r="Q988" s="43"/>
      <c r="R988" s="43"/>
    </row>
    <row r="989" spans="2:18" s="18" customFormat="1">
      <c r="B989" s="43"/>
      <c r="C989" s="43"/>
      <c r="D989" s="43"/>
      <c r="E989" s="43"/>
      <c r="F989" s="43"/>
      <c r="G989" s="43"/>
      <c r="H989" s="43"/>
      <c r="I989" s="43"/>
      <c r="J989" s="43"/>
      <c r="K989" s="43"/>
      <c r="L989" s="43"/>
      <c r="M989" s="43"/>
      <c r="N989" s="43"/>
      <c r="O989" s="43"/>
      <c r="P989" s="43"/>
      <c r="Q989" s="43"/>
      <c r="R989" s="43"/>
    </row>
    <row r="990" spans="2:18" s="18" customFormat="1">
      <c r="B990" s="43"/>
      <c r="C990" s="43"/>
      <c r="D990" s="43"/>
      <c r="E990" s="43"/>
      <c r="F990" s="43"/>
      <c r="G990" s="43"/>
      <c r="H990" s="43"/>
      <c r="I990" s="43"/>
      <c r="J990" s="43"/>
      <c r="K990" s="43"/>
      <c r="L990" s="43"/>
      <c r="M990" s="43"/>
      <c r="N990" s="43"/>
      <c r="O990" s="43"/>
      <c r="P990" s="43"/>
      <c r="Q990" s="43"/>
      <c r="R990" s="43"/>
    </row>
    <row r="991" spans="2:18" s="18" customFormat="1">
      <c r="B991" s="43"/>
      <c r="C991" s="43"/>
      <c r="D991" s="43"/>
      <c r="E991" s="43"/>
      <c r="F991" s="43"/>
      <c r="G991" s="43"/>
      <c r="H991" s="43"/>
      <c r="I991" s="43"/>
      <c r="J991" s="43"/>
      <c r="K991" s="43"/>
      <c r="L991" s="43"/>
      <c r="M991" s="43"/>
      <c r="N991" s="43"/>
      <c r="O991" s="43"/>
      <c r="P991" s="43"/>
      <c r="Q991" s="43"/>
      <c r="R991" s="43"/>
    </row>
    <row r="992" spans="2:18" s="18" customFormat="1">
      <c r="B992" s="43"/>
      <c r="C992" s="43"/>
      <c r="D992" s="43"/>
      <c r="E992" s="43"/>
      <c r="F992" s="43"/>
      <c r="G992" s="43"/>
      <c r="H992" s="43"/>
      <c r="I992" s="43"/>
      <c r="J992" s="43"/>
      <c r="K992" s="43"/>
      <c r="L992" s="43"/>
      <c r="M992" s="43"/>
      <c r="N992" s="43"/>
      <c r="O992" s="43"/>
      <c r="P992" s="43"/>
      <c r="Q992" s="43"/>
      <c r="R992" s="43"/>
    </row>
    <row r="993" spans="2:18" s="18" customFormat="1">
      <c r="B993" s="43"/>
      <c r="C993" s="43"/>
      <c r="D993" s="43"/>
      <c r="E993" s="43"/>
      <c r="F993" s="43"/>
      <c r="G993" s="43"/>
      <c r="H993" s="43"/>
      <c r="I993" s="43"/>
      <c r="J993" s="43"/>
      <c r="K993" s="43"/>
      <c r="L993" s="43"/>
      <c r="M993" s="43"/>
      <c r="N993" s="43"/>
      <c r="O993" s="43"/>
      <c r="P993" s="43"/>
      <c r="Q993" s="43"/>
      <c r="R993" s="43"/>
    </row>
    <row r="994" spans="2:18" s="18" customFormat="1">
      <c r="B994" s="43"/>
      <c r="C994" s="43"/>
      <c r="D994" s="43"/>
      <c r="E994" s="43"/>
      <c r="F994" s="43"/>
      <c r="G994" s="43"/>
      <c r="H994" s="43"/>
      <c r="I994" s="43"/>
      <c r="J994" s="43"/>
      <c r="K994" s="43"/>
      <c r="L994" s="43"/>
      <c r="M994" s="43"/>
      <c r="N994" s="43"/>
      <c r="O994" s="43"/>
      <c r="P994" s="43"/>
      <c r="Q994" s="43"/>
      <c r="R994" s="43"/>
    </row>
    <row r="995" spans="2:18" s="18" customFormat="1">
      <c r="B995" s="43"/>
      <c r="C995" s="43"/>
      <c r="D995" s="43"/>
      <c r="E995" s="43"/>
      <c r="F995" s="43"/>
      <c r="G995" s="43"/>
      <c r="H995" s="43"/>
      <c r="I995" s="43"/>
      <c r="J995" s="43"/>
      <c r="K995" s="43"/>
      <c r="L995" s="43"/>
      <c r="M995" s="43"/>
      <c r="N995" s="43"/>
      <c r="O995" s="43"/>
      <c r="P995" s="43"/>
      <c r="Q995" s="43"/>
      <c r="R995" s="43"/>
    </row>
    <row r="996" spans="2:18" s="18" customFormat="1">
      <c r="B996" s="43"/>
      <c r="C996" s="43"/>
      <c r="D996" s="43"/>
      <c r="E996" s="43"/>
      <c r="F996" s="43"/>
      <c r="G996" s="43"/>
      <c r="H996" s="43"/>
      <c r="I996" s="43"/>
      <c r="J996" s="43"/>
      <c r="K996" s="43"/>
      <c r="L996" s="43"/>
      <c r="M996" s="43"/>
      <c r="N996" s="43"/>
      <c r="O996" s="43"/>
      <c r="P996" s="43"/>
      <c r="Q996" s="43"/>
      <c r="R996" s="43"/>
    </row>
    <row r="997" spans="2:18" s="18" customFormat="1">
      <c r="B997" s="43"/>
      <c r="C997" s="43"/>
      <c r="D997" s="43"/>
      <c r="E997" s="43"/>
      <c r="F997" s="43"/>
      <c r="G997" s="43"/>
      <c r="H997" s="43"/>
      <c r="I997" s="43"/>
      <c r="J997" s="43"/>
      <c r="K997" s="43"/>
      <c r="L997" s="43"/>
      <c r="M997" s="43"/>
      <c r="N997" s="43"/>
      <c r="O997" s="43"/>
      <c r="P997" s="43"/>
      <c r="Q997" s="43"/>
      <c r="R997" s="43"/>
    </row>
    <row r="998" spans="2:18" s="18" customFormat="1">
      <c r="B998" s="43"/>
      <c r="C998" s="43"/>
      <c r="D998" s="43"/>
      <c r="E998" s="43"/>
      <c r="F998" s="43"/>
      <c r="G998" s="43"/>
      <c r="H998" s="43"/>
      <c r="I998" s="43"/>
      <c r="J998" s="43"/>
      <c r="K998" s="43"/>
      <c r="L998" s="43"/>
      <c r="M998" s="43"/>
      <c r="N998" s="43"/>
      <c r="O998" s="43"/>
      <c r="P998" s="43"/>
      <c r="Q998" s="43"/>
      <c r="R998" s="43"/>
    </row>
    <row r="999" spans="2:18" s="18" customFormat="1">
      <c r="B999" s="43"/>
      <c r="C999" s="43"/>
      <c r="D999" s="43"/>
      <c r="E999" s="43"/>
      <c r="F999" s="43"/>
      <c r="G999" s="43"/>
      <c r="H999" s="43"/>
      <c r="I999" s="43"/>
      <c r="J999" s="43"/>
      <c r="K999" s="43"/>
      <c r="L999" s="43"/>
      <c r="M999" s="43"/>
      <c r="N999" s="43"/>
      <c r="O999" s="43"/>
      <c r="P999" s="43"/>
      <c r="Q999" s="43"/>
      <c r="R999" s="43"/>
    </row>
    <row r="1000" spans="2:18" s="18" customFormat="1">
      <c r="B1000" s="43"/>
      <c r="C1000" s="43"/>
      <c r="D1000" s="43"/>
      <c r="E1000" s="43"/>
      <c r="F1000" s="43"/>
      <c r="G1000" s="43"/>
      <c r="H1000" s="43"/>
      <c r="I1000" s="43"/>
      <c r="J1000" s="43"/>
      <c r="K1000" s="43"/>
      <c r="L1000" s="43"/>
      <c r="M1000" s="43"/>
      <c r="N1000" s="43"/>
      <c r="O1000" s="43"/>
      <c r="P1000" s="43"/>
      <c r="Q1000" s="43"/>
      <c r="R1000" s="43"/>
    </row>
    <row r="1001" spans="2:18" s="18" customFormat="1">
      <c r="B1001" s="43"/>
      <c r="C1001" s="43"/>
      <c r="D1001" s="43"/>
      <c r="E1001" s="43"/>
      <c r="F1001" s="43"/>
      <c r="G1001" s="43"/>
      <c r="H1001" s="43"/>
      <c r="I1001" s="43"/>
      <c r="J1001" s="43"/>
      <c r="K1001" s="43"/>
      <c r="L1001" s="43"/>
      <c r="M1001" s="43"/>
      <c r="N1001" s="43"/>
      <c r="O1001" s="43"/>
      <c r="P1001" s="43"/>
      <c r="Q1001" s="43"/>
      <c r="R1001" s="43"/>
    </row>
    <row r="1002" spans="2:18" s="18" customFormat="1">
      <c r="B1002" s="43"/>
      <c r="C1002" s="43"/>
      <c r="D1002" s="43"/>
      <c r="E1002" s="43"/>
      <c r="F1002" s="43"/>
      <c r="G1002" s="43"/>
      <c r="H1002" s="43"/>
      <c r="I1002" s="43"/>
      <c r="J1002" s="43"/>
      <c r="K1002" s="43"/>
      <c r="L1002" s="43"/>
      <c r="M1002" s="43"/>
      <c r="N1002" s="43"/>
      <c r="O1002" s="43"/>
      <c r="P1002" s="43"/>
      <c r="Q1002" s="43"/>
      <c r="R1002" s="43"/>
    </row>
    <row r="1003" spans="2:18" s="18" customFormat="1">
      <c r="B1003" s="43"/>
      <c r="C1003" s="43"/>
      <c r="D1003" s="43"/>
      <c r="E1003" s="43"/>
      <c r="F1003" s="43"/>
      <c r="G1003" s="43"/>
      <c r="H1003" s="43"/>
      <c r="I1003" s="43"/>
      <c r="J1003" s="43"/>
      <c r="K1003" s="43"/>
      <c r="L1003" s="43"/>
      <c r="M1003" s="43"/>
      <c r="N1003" s="43"/>
      <c r="O1003" s="43"/>
      <c r="P1003" s="43"/>
      <c r="Q1003" s="43"/>
      <c r="R1003" s="43"/>
    </row>
    <row r="1004" spans="2:18" s="18" customFormat="1">
      <c r="B1004" s="43"/>
      <c r="C1004" s="43"/>
      <c r="D1004" s="43"/>
      <c r="E1004" s="43"/>
      <c r="F1004" s="43"/>
      <c r="G1004" s="43"/>
      <c r="H1004" s="43"/>
      <c r="I1004" s="43"/>
      <c r="J1004" s="43"/>
      <c r="K1004" s="43"/>
      <c r="L1004" s="43"/>
      <c r="M1004" s="43"/>
      <c r="N1004" s="43"/>
      <c r="O1004" s="43"/>
      <c r="P1004" s="43"/>
      <c r="Q1004" s="43"/>
      <c r="R1004" s="43"/>
    </row>
    <row r="1005" spans="2:18" s="18" customFormat="1">
      <c r="B1005" s="43"/>
      <c r="C1005" s="43"/>
      <c r="D1005" s="43"/>
      <c r="E1005" s="43"/>
      <c r="F1005" s="43"/>
      <c r="G1005" s="43"/>
      <c r="H1005" s="43"/>
      <c r="I1005" s="43"/>
      <c r="J1005" s="43"/>
      <c r="K1005" s="43"/>
      <c r="L1005" s="43"/>
      <c r="M1005" s="43"/>
      <c r="N1005" s="43"/>
      <c r="O1005" s="43"/>
      <c r="P1005" s="43"/>
      <c r="Q1005" s="43"/>
      <c r="R1005" s="43"/>
    </row>
    <row r="1006" spans="2:18" s="18" customFormat="1">
      <c r="B1006" s="43"/>
      <c r="C1006" s="43"/>
      <c r="D1006" s="43"/>
      <c r="E1006" s="43"/>
      <c r="F1006" s="43"/>
      <c r="G1006" s="43"/>
      <c r="H1006" s="43"/>
      <c r="I1006" s="43"/>
      <c r="J1006" s="43"/>
      <c r="K1006" s="43"/>
      <c r="L1006" s="43"/>
      <c r="M1006" s="43"/>
      <c r="N1006" s="43"/>
      <c r="O1006" s="43"/>
      <c r="P1006" s="43"/>
      <c r="Q1006" s="43"/>
      <c r="R1006" s="43"/>
    </row>
    <row r="1007" spans="2:18" s="18" customFormat="1">
      <c r="B1007" s="43"/>
      <c r="C1007" s="43"/>
      <c r="D1007" s="43"/>
      <c r="E1007" s="43"/>
      <c r="F1007" s="43"/>
      <c r="G1007" s="43"/>
      <c r="H1007" s="43"/>
      <c r="I1007" s="43"/>
      <c r="J1007" s="43"/>
      <c r="K1007" s="43"/>
      <c r="L1007" s="43"/>
      <c r="M1007" s="43"/>
      <c r="N1007" s="43"/>
      <c r="O1007" s="43"/>
      <c r="P1007" s="43"/>
      <c r="Q1007" s="43"/>
      <c r="R1007" s="43"/>
    </row>
    <row r="1008" spans="2:18" s="18" customFormat="1">
      <c r="B1008" s="43"/>
      <c r="C1008" s="43"/>
      <c r="D1008" s="43"/>
      <c r="E1008" s="43"/>
      <c r="F1008" s="43"/>
      <c r="G1008" s="43"/>
      <c r="H1008" s="43"/>
      <c r="I1008" s="43"/>
      <c r="J1008" s="43"/>
      <c r="K1008" s="43"/>
      <c r="L1008" s="43"/>
      <c r="M1008" s="43"/>
      <c r="N1008" s="43"/>
      <c r="O1008" s="43"/>
      <c r="P1008" s="43"/>
      <c r="Q1008" s="43"/>
      <c r="R1008" s="43"/>
    </row>
    <row r="1009" spans="2:18" s="18" customFormat="1">
      <c r="B1009" s="43"/>
      <c r="C1009" s="43"/>
      <c r="D1009" s="43"/>
      <c r="E1009" s="43"/>
      <c r="F1009" s="43"/>
      <c r="G1009" s="43"/>
      <c r="H1009" s="43"/>
      <c r="I1009" s="43"/>
      <c r="J1009" s="43"/>
      <c r="K1009" s="43"/>
      <c r="L1009" s="43"/>
      <c r="M1009" s="43"/>
      <c r="N1009" s="43"/>
      <c r="O1009" s="43"/>
      <c r="P1009" s="43"/>
      <c r="Q1009" s="43"/>
      <c r="R1009" s="43"/>
    </row>
    <row r="1010" spans="2:18" s="18" customFormat="1">
      <c r="B1010" s="43"/>
      <c r="C1010" s="43"/>
      <c r="D1010" s="43"/>
      <c r="E1010" s="43"/>
      <c r="F1010" s="43"/>
      <c r="G1010" s="43"/>
      <c r="H1010" s="43"/>
      <c r="I1010" s="43"/>
      <c r="J1010" s="43"/>
      <c r="K1010" s="43"/>
      <c r="L1010" s="43"/>
      <c r="M1010" s="43"/>
      <c r="N1010" s="43"/>
      <c r="O1010" s="43"/>
      <c r="P1010" s="43"/>
      <c r="Q1010" s="43"/>
      <c r="R1010" s="43"/>
    </row>
    <row r="1011" spans="2:18" s="18" customFormat="1">
      <c r="B1011" s="43"/>
      <c r="C1011" s="43"/>
      <c r="D1011" s="43"/>
      <c r="E1011" s="43"/>
      <c r="F1011" s="43"/>
      <c r="G1011" s="43"/>
      <c r="H1011" s="43"/>
      <c r="I1011" s="43"/>
      <c r="J1011" s="43"/>
      <c r="K1011" s="43"/>
      <c r="L1011" s="43"/>
      <c r="M1011" s="43"/>
      <c r="N1011" s="43"/>
      <c r="O1011" s="43"/>
      <c r="P1011" s="43"/>
      <c r="Q1011" s="43"/>
      <c r="R1011" s="43"/>
    </row>
    <row r="1012" spans="2:18" s="18" customFormat="1">
      <c r="B1012" s="43"/>
      <c r="C1012" s="43"/>
      <c r="D1012" s="43"/>
      <c r="E1012" s="43"/>
      <c r="F1012" s="43"/>
      <c r="G1012" s="43"/>
      <c r="H1012" s="43"/>
      <c r="I1012" s="43"/>
      <c r="J1012" s="43"/>
      <c r="K1012" s="43"/>
      <c r="L1012" s="43"/>
      <c r="M1012" s="43"/>
      <c r="N1012" s="43"/>
      <c r="O1012" s="43"/>
      <c r="P1012" s="43"/>
      <c r="Q1012" s="43"/>
      <c r="R1012" s="43"/>
    </row>
    <row r="1013" spans="2:18" s="18" customFormat="1">
      <c r="B1013" s="43"/>
      <c r="C1013" s="43"/>
      <c r="D1013" s="43"/>
      <c r="E1013" s="43"/>
      <c r="F1013" s="43"/>
      <c r="G1013" s="43"/>
      <c r="H1013" s="43"/>
      <c r="I1013" s="43"/>
      <c r="J1013" s="43"/>
      <c r="K1013" s="43"/>
      <c r="L1013" s="43"/>
      <c r="M1013" s="43"/>
      <c r="N1013" s="43"/>
      <c r="O1013" s="43"/>
      <c r="P1013" s="43"/>
      <c r="Q1013" s="43"/>
      <c r="R1013" s="43"/>
    </row>
    <row r="1014" spans="2:18" s="18" customFormat="1">
      <c r="B1014" s="43"/>
      <c r="C1014" s="43"/>
      <c r="D1014" s="43"/>
      <c r="E1014" s="43"/>
      <c r="F1014" s="43"/>
      <c r="G1014" s="43"/>
      <c r="H1014" s="43"/>
      <c r="I1014" s="43"/>
      <c r="J1014" s="43"/>
      <c r="K1014" s="43"/>
      <c r="L1014" s="43"/>
      <c r="M1014" s="43"/>
      <c r="N1014" s="43"/>
      <c r="O1014" s="43"/>
      <c r="P1014" s="43"/>
      <c r="Q1014" s="43"/>
      <c r="R1014" s="43"/>
    </row>
    <row r="1015" spans="2:18" s="18" customFormat="1">
      <c r="B1015" s="43"/>
      <c r="C1015" s="43"/>
      <c r="D1015" s="43"/>
      <c r="E1015" s="43"/>
      <c r="F1015" s="43"/>
      <c r="G1015" s="43"/>
      <c r="H1015" s="43"/>
      <c r="I1015" s="43"/>
      <c r="J1015" s="43"/>
      <c r="K1015" s="43"/>
      <c r="L1015" s="43"/>
      <c r="M1015" s="43"/>
      <c r="N1015" s="43"/>
      <c r="O1015" s="43"/>
      <c r="P1015" s="43"/>
      <c r="Q1015" s="43"/>
      <c r="R1015" s="43"/>
    </row>
    <row r="1016" spans="2:18" s="18" customFormat="1">
      <c r="B1016" s="43"/>
      <c r="C1016" s="43"/>
      <c r="D1016" s="43"/>
      <c r="E1016" s="43"/>
      <c r="F1016" s="43"/>
      <c r="G1016" s="43"/>
      <c r="H1016" s="43"/>
      <c r="I1016" s="43"/>
      <c r="J1016" s="43"/>
      <c r="K1016" s="43"/>
      <c r="L1016" s="43"/>
      <c r="M1016" s="43"/>
      <c r="N1016" s="43"/>
      <c r="O1016" s="43"/>
      <c r="P1016" s="43"/>
      <c r="Q1016" s="43"/>
      <c r="R1016" s="43"/>
    </row>
    <row r="1017" spans="2:18" s="18" customFormat="1">
      <c r="B1017" s="43"/>
      <c r="C1017" s="43"/>
      <c r="D1017" s="43"/>
      <c r="E1017" s="43"/>
      <c r="F1017" s="43"/>
      <c r="G1017" s="43"/>
      <c r="H1017" s="43"/>
      <c r="I1017" s="43"/>
      <c r="J1017" s="43"/>
      <c r="K1017" s="43"/>
      <c r="L1017" s="43"/>
      <c r="M1017" s="43"/>
      <c r="N1017" s="43"/>
      <c r="O1017" s="43"/>
      <c r="P1017" s="43"/>
      <c r="Q1017" s="43"/>
      <c r="R1017" s="43"/>
    </row>
    <row r="1018" spans="2:18" s="18" customFormat="1">
      <c r="B1018" s="43"/>
      <c r="C1018" s="43"/>
      <c r="D1018" s="43"/>
      <c r="E1018" s="43"/>
      <c r="F1018" s="43"/>
      <c r="G1018" s="43"/>
      <c r="H1018" s="43"/>
      <c r="I1018" s="43"/>
      <c r="J1018" s="43"/>
      <c r="K1018" s="43"/>
      <c r="L1018" s="43"/>
      <c r="M1018" s="43"/>
      <c r="N1018" s="43"/>
      <c r="O1018" s="43"/>
      <c r="P1018" s="43"/>
      <c r="Q1018" s="43"/>
      <c r="R1018" s="43"/>
    </row>
    <row r="1019" spans="2:18" s="18" customFormat="1">
      <c r="B1019" s="43"/>
      <c r="C1019" s="43"/>
      <c r="D1019" s="43"/>
      <c r="E1019" s="43"/>
      <c r="F1019" s="43"/>
      <c r="G1019" s="43"/>
      <c r="H1019" s="43"/>
      <c r="I1019" s="43"/>
      <c r="J1019" s="43"/>
      <c r="K1019" s="43"/>
      <c r="L1019" s="43"/>
      <c r="M1019" s="43"/>
      <c r="N1019" s="43"/>
      <c r="O1019" s="43"/>
      <c r="P1019" s="43"/>
      <c r="Q1019" s="43"/>
      <c r="R1019" s="43"/>
    </row>
    <row r="1020" spans="2:18" s="18" customFormat="1">
      <c r="B1020" s="43"/>
      <c r="C1020" s="43"/>
      <c r="D1020" s="43"/>
      <c r="E1020" s="43"/>
      <c r="F1020" s="43"/>
      <c r="G1020" s="43"/>
      <c r="H1020" s="43"/>
      <c r="I1020" s="43"/>
      <c r="J1020" s="43"/>
      <c r="K1020" s="43"/>
      <c r="L1020" s="43"/>
      <c r="M1020" s="43"/>
      <c r="N1020" s="43"/>
      <c r="O1020" s="43"/>
      <c r="P1020" s="43"/>
      <c r="Q1020" s="43"/>
      <c r="R1020" s="43"/>
    </row>
    <row r="1021" spans="2:18" s="18" customFormat="1">
      <c r="B1021" s="43"/>
      <c r="C1021" s="43"/>
      <c r="D1021" s="43"/>
      <c r="E1021" s="43"/>
      <c r="F1021" s="43"/>
      <c r="G1021" s="43"/>
      <c r="H1021" s="43"/>
      <c r="I1021" s="43"/>
      <c r="J1021" s="43"/>
      <c r="K1021" s="43"/>
      <c r="L1021" s="43"/>
      <c r="M1021" s="43"/>
      <c r="N1021" s="43"/>
      <c r="O1021" s="43"/>
      <c r="P1021" s="43"/>
      <c r="Q1021" s="43"/>
      <c r="R1021" s="43"/>
    </row>
    <row r="1022" spans="2:18" s="18" customFormat="1">
      <c r="B1022" s="43"/>
      <c r="C1022" s="43"/>
      <c r="D1022" s="43"/>
      <c r="E1022" s="43"/>
      <c r="F1022" s="43"/>
      <c r="G1022" s="43"/>
      <c r="H1022" s="43"/>
      <c r="I1022" s="43"/>
      <c r="J1022" s="43"/>
      <c r="K1022" s="43"/>
      <c r="L1022" s="43"/>
      <c r="M1022" s="43"/>
      <c r="N1022" s="43"/>
      <c r="O1022" s="43"/>
      <c r="P1022" s="43"/>
      <c r="Q1022" s="43"/>
      <c r="R1022" s="43"/>
    </row>
    <row r="1023" spans="2:18" s="18" customFormat="1">
      <c r="B1023" s="43"/>
      <c r="C1023" s="43"/>
      <c r="D1023" s="43"/>
      <c r="E1023" s="43"/>
      <c r="F1023" s="43"/>
      <c r="G1023" s="43"/>
      <c r="H1023" s="43"/>
      <c r="I1023" s="43"/>
      <c r="J1023" s="43"/>
      <c r="K1023" s="43"/>
      <c r="L1023" s="43"/>
      <c r="M1023" s="43"/>
      <c r="N1023" s="43"/>
      <c r="O1023" s="43"/>
      <c r="P1023" s="43"/>
      <c r="Q1023" s="43"/>
      <c r="R1023" s="43"/>
    </row>
    <row r="1024" spans="2:18" s="18" customFormat="1">
      <c r="B1024" s="43"/>
      <c r="C1024" s="43"/>
      <c r="D1024" s="43"/>
      <c r="E1024" s="43"/>
      <c r="F1024" s="43"/>
      <c r="G1024" s="43"/>
      <c r="H1024" s="43"/>
      <c r="I1024" s="43"/>
      <c r="J1024" s="43"/>
      <c r="K1024" s="43"/>
      <c r="L1024" s="43"/>
      <c r="M1024" s="43"/>
      <c r="N1024" s="43"/>
      <c r="O1024" s="43"/>
      <c r="P1024" s="43"/>
      <c r="Q1024" s="43"/>
      <c r="R1024" s="43"/>
    </row>
    <row r="1025" spans="2:18" s="18" customFormat="1">
      <c r="B1025" s="43"/>
      <c r="C1025" s="43"/>
      <c r="D1025" s="43"/>
      <c r="E1025" s="43"/>
      <c r="F1025" s="43"/>
      <c r="G1025" s="43"/>
      <c r="H1025" s="43"/>
      <c r="I1025" s="43"/>
      <c r="J1025" s="43"/>
      <c r="K1025" s="43"/>
      <c r="L1025" s="43"/>
      <c r="M1025" s="43"/>
      <c r="N1025" s="43"/>
      <c r="O1025" s="43"/>
      <c r="P1025" s="43"/>
      <c r="Q1025" s="43"/>
      <c r="R1025" s="43"/>
    </row>
    <row r="1026" spans="2:18" s="18" customFormat="1">
      <c r="B1026" s="43"/>
      <c r="C1026" s="43"/>
      <c r="D1026" s="43"/>
      <c r="E1026" s="43"/>
      <c r="F1026" s="43"/>
      <c r="G1026" s="43"/>
      <c r="H1026" s="43"/>
      <c r="I1026" s="43"/>
      <c r="J1026" s="43"/>
      <c r="K1026" s="43"/>
      <c r="L1026" s="43"/>
      <c r="M1026" s="43"/>
      <c r="N1026" s="43"/>
      <c r="O1026" s="43"/>
      <c r="P1026" s="43"/>
      <c r="Q1026" s="43"/>
      <c r="R1026" s="43"/>
    </row>
    <row r="1027" spans="2:18" s="18" customFormat="1">
      <c r="B1027" s="43"/>
      <c r="C1027" s="43"/>
      <c r="D1027" s="43"/>
      <c r="E1027" s="43"/>
      <c r="F1027" s="43"/>
      <c r="G1027" s="43"/>
      <c r="H1027" s="43"/>
      <c r="I1027" s="43"/>
      <c r="J1027" s="43"/>
      <c r="K1027" s="43"/>
      <c r="L1027" s="43"/>
      <c r="M1027" s="43"/>
      <c r="N1027" s="43"/>
      <c r="O1027" s="43"/>
      <c r="P1027" s="43"/>
      <c r="Q1027" s="43"/>
      <c r="R1027" s="43"/>
    </row>
    <row r="1028" spans="2:18" s="18" customFormat="1">
      <c r="B1028" s="43"/>
      <c r="C1028" s="43"/>
      <c r="D1028" s="43"/>
      <c r="E1028" s="43"/>
      <c r="F1028" s="43"/>
      <c r="G1028" s="43"/>
      <c r="H1028" s="43"/>
      <c r="I1028" s="43"/>
      <c r="J1028" s="43"/>
      <c r="K1028" s="43"/>
      <c r="L1028" s="43"/>
      <c r="M1028" s="43"/>
      <c r="N1028" s="43"/>
      <c r="O1028" s="43"/>
      <c r="P1028" s="43"/>
      <c r="Q1028" s="43"/>
      <c r="R1028" s="43"/>
    </row>
    <row r="1029" spans="2:18" s="18" customFormat="1">
      <c r="B1029" s="43"/>
      <c r="C1029" s="43"/>
      <c r="D1029" s="43"/>
      <c r="E1029" s="43"/>
      <c r="F1029" s="43"/>
      <c r="G1029" s="43"/>
      <c r="H1029" s="43"/>
      <c r="I1029" s="43"/>
      <c r="J1029" s="43"/>
      <c r="K1029" s="43"/>
      <c r="L1029" s="43"/>
      <c r="M1029" s="43"/>
      <c r="N1029" s="43"/>
      <c r="O1029" s="43"/>
      <c r="P1029" s="43"/>
      <c r="Q1029" s="43"/>
      <c r="R1029" s="43"/>
    </row>
    <row r="1030" spans="2:18" s="18" customFormat="1">
      <c r="B1030" s="43"/>
      <c r="C1030" s="43"/>
      <c r="D1030" s="43"/>
      <c r="E1030" s="43"/>
      <c r="F1030" s="43"/>
      <c r="G1030" s="43"/>
      <c r="H1030" s="43"/>
      <c r="I1030" s="43"/>
      <c r="J1030" s="43"/>
      <c r="K1030" s="43"/>
      <c r="L1030" s="43"/>
      <c r="M1030" s="43"/>
      <c r="N1030" s="43"/>
      <c r="O1030" s="43"/>
      <c r="P1030" s="43"/>
      <c r="Q1030" s="43"/>
      <c r="R1030" s="43"/>
    </row>
    <row r="1031" spans="2:18" s="18" customFormat="1">
      <c r="B1031" s="43"/>
      <c r="C1031" s="43"/>
      <c r="D1031" s="43"/>
      <c r="E1031" s="43"/>
      <c r="F1031" s="43"/>
      <c r="G1031" s="43"/>
      <c r="H1031" s="43"/>
      <c r="I1031" s="43"/>
      <c r="J1031" s="43"/>
      <c r="K1031" s="43"/>
      <c r="L1031" s="43"/>
      <c r="M1031" s="43"/>
      <c r="N1031" s="43"/>
      <c r="O1031" s="43"/>
      <c r="P1031" s="43"/>
      <c r="Q1031" s="43"/>
      <c r="R1031" s="43"/>
    </row>
    <row r="1032" spans="2:18" s="18" customFormat="1">
      <c r="B1032" s="43"/>
      <c r="C1032" s="43"/>
      <c r="D1032" s="43"/>
      <c r="E1032" s="43"/>
      <c r="F1032" s="43"/>
      <c r="G1032" s="43"/>
      <c r="H1032" s="43"/>
      <c r="I1032" s="43"/>
      <c r="J1032" s="43"/>
      <c r="K1032" s="43"/>
      <c r="L1032" s="43"/>
      <c r="M1032" s="43"/>
      <c r="N1032" s="43"/>
      <c r="O1032" s="43"/>
      <c r="P1032" s="43"/>
      <c r="Q1032" s="43"/>
      <c r="R1032" s="43"/>
    </row>
    <row r="1033" spans="2:18" s="18" customFormat="1">
      <c r="B1033" s="43"/>
      <c r="C1033" s="43"/>
      <c r="D1033" s="43"/>
      <c r="E1033" s="43"/>
      <c r="F1033" s="43"/>
      <c r="G1033" s="43"/>
      <c r="H1033" s="43"/>
      <c r="I1033" s="43"/>
      <c r="J1033" s="43"/>
      <c r="K1033" s="43"/>
      <c r="L1033" s="43"/>
      <c r="M1033" s="43"/>
      <c r="N1033" s="43"/>
      <c r="O1033" s="43"/>
      <c r="P1033" s="43"/>
      <c r="Q1033" s="43"/>
      <c r="R1033" s="43"/>
    </row>
    <row r="1034" spans="2:18" s="18" customFormat="1">
      <c r="B1034" s="43"/>
      <c r="C1034" s="43"/>
      <c r="D1034" s="43"/>
      <c r="E1034" s="43"/>
      <c r="F1034" s="43"/>
      <c r="G1034" s="43"/>
      <c r="H1034" s="43"/>
      <c r="I1034" s="43"/>
      <c r="J1034" s="43"/>
      <c r="K1034" s="43"/>
      <c r="L1034" s="43"/>
      <c r="M1034" s="43"/>
      <c r="N1034" s="43"/>
      <c r="O1034" s="43"/>
      <c r="P1034" s="43"/>
      <c r="Q1034" s="43"/>
      <c r="R1034" s="43"/>
    </row>
    <row r="1035" spans="2:18" s="18" customFormat="1">
      <c r="B1035" s="43"/>
      <c r="C1035" s="43"/>
      <c r="D1035" s="43"/>
      <c r="E1035" s="43"/>
      <c r="F1035" s="43"/>
      <c r="G1035" s="43"/>
      <c r="H1035" s="43"/>
      <c r="I1035" s="43"/>
      <c r="J1035" s="43"/>
      <c r="K1035" s="43"/>
      <c r="L1035" s="43"/>
      <c r="M1035" s="43"/>
      <c r="N1035" s="43"/>
      <c r="O1035" s="43"/>
      <c r="P1035" s="43"/>
      <c r="Q1035" s="43"/>
      <c r="R1035" s="43"/>
    </row>
    <row r="1036" spans="2:18" s="18" customFormat="1">
      <c r="B1036" s="43"/>
      <c r="C1036" s="43"/>
      <c r="D1036" s="43"/>
      <c r="E1036" s="43"/>
      <c r="F1036" s="43"/>
      <c r="G1036" s="43"/>
      <c r="H1036" s="43"/>
      <c r="I1036" s="43"/>
      <c r="J1036" s="43"/>
      <c r="K1036" s="43"/>
      <c r="L1036" s="43"/>
      <c r="M1036" s="43"/>
      <c r="N1036" s="43"/>
      <c r="O1036" s="43"/>
      <c r="P1036" s="43"/>
      <c r="Q1036" s="43"/>
      <c r="R1036" s="43"/>
    </row>
    <row r="1037" spans="2:18" s="18" customFormat="1">
      <c r="B1037" s="43"/>
      <c r="C1037" s="43"/>
      <c r="D1037" s="43"/>
      <c r="E1037" s="43"/>
      <c r="F1037" s="43"/>
      <c r="G1037" s="43"/>
      <c r="H1037" s="43"/>
      <c r="I1037" s="43"/>
      <c r="J1037" s="43"/>
      <c r="K1037" s="43"/>
      <c r="L1037" s="43"/>
      <c r="M1037" s="43"/>
      <c r="N1037" s="43"/>
      <c r="O1037" s="43"/>
      <c r="P1037" s="43"/>
      <c r="Q1037" s="43"/>
      <c r="R1037" s="43"/>
    </row>
    <row r="1038" spans="2:18" s="18" customFormat="1">
      <c r="B1038" s="43"/>
      <c r="C1038" s="43"/>
      <c r="D1038" s="43"/>
      <c r="E1038" s="43"/>
      <c r="F1038" s="43"/>
      <c r="G1038" s="43"/>
      <c r="H1038" s="43"/>
      <c r="I1038" s="43"/>
      <c r="J1038" s="43"/>
      <c r="K1038" s="43"/>
      <c r="L1038" s="43"/>
      <c r="M1038" s="43"/>
      <c r="N1038" s="43"/>
      <c r="O1038" s="43"/>
      <c r="P1038" s="43"/>
      <c r="Q1038" s="43"/>
      <c r="R1038" s="43"/>
    </row>
    <row r="1039" spans="2:18" s="18" customFormat="1">
      <c r="B1039" s="43"/>
      <c r="C1039" s="43"/>
      <c r="D1039" s="43"/>
      <c r="E1039" s="43"/>
      <c r="F1039" s="43"/>
      <c r="G1039" s="43"/>
      <c r="H1039" s="43"/>
      <c r="I1039" s="43"/>
      <c r="J1039" s="43"/>
      <c r="K1039" s="43"/>
      <c r="L1039" s="43"/>
      <c r="M1039" s="43"/>
      <c r="N1039" s="43"/>
      <c r="O1039" s="43"/>
      <c r="P1039" s="43"/>
      <c r="Q1039" s="43"/>
      <c r="R1039" s="43"/>
    </row>
    <row r="1040" spans="2:18" s="18" customFormat="1">
      <c r="B1040" s="43"/>
      <c r="C1040" s="43"/>
      <c r="D1040" s="43"/>
      <c r="E1040" s="43"/>
      <c r="F1040" s="43"/>
      <c r="G1040" s="43"/>
      <c r="H1040" s="43"/>
      <c r="I1040" s="43"/>
      <c r="J1040" s="43"/>
      <c r="K1040" s="43"/>
      <c r="L1040" s="43"/>
      <c r="M1040" s="43"/>
      <c r="N1040" s="43"/>
      <c r="O1040" s="43"/>
      <c r="P1040" s="43"/>
      <c r="Q1040" s="43"/>
      <c r="R1040" s="43"/>
    </row>
    <row r="1041" spans="2:18" s="18" customFormat="1">
      <c r="B1041" s="43"/>
      <c r="C1041" s="43"/>
      <c r="D1041" s="43"/>
      <c r="E1041" s="43"/>
      <c r="F1041" s="43"/>
      <c r="G1041" s="43"/>
      <c r="H1041" s="43"/>
      <c r="I1041" s="43"/>
      <c r="J1041" s="43"/>
      <c r="K1041" s="43"/>
      <c r="L1041" s="43"/>
      <c r="M1041" s="43"/>
      <c r="N1041" s="43"/>
      <c r="O1041" s="43"/>
      <c r="P1041" s="43"/>
      <c r="Q1041" s="43"/>
      <c r="R1041" s="43"/>
    </row>
    <row r="1042" spans="2:18" s="18" customFormat="1">
      <c r="B1042" s="43"/>
      <c r="C1042" s="43"/>
      <c r="D1042" s="43"/>
      <c r="E1042" s="43"/>
      <c r="F1042" s="43"/>
      <c r="G1042" s="43"/>
      <c r="H1042" s="43"/>
      <c r="I1042" s="43"/>
      <c r="J1042" s="43"/>
      <c r="K1042" s="43"/>
      <c r="L1042" s="43"/>
      <c r="M1042" s="43"/>
      <c r="N1042" s="43"/>
      <c r="O1042" s="43"/>
      <c r="P1042" s="43"/>
      <c r="Q1042" s="43"/>
      <c r="R1042" s="43"/>
    </row>
    <row r="1043" spans="2:18" s="18" customFormat="1">
      <c r="B1043" s="43"/>
      <c r="C1043" s="43"/>
      <c r="D1043" s="43"/>
      <c r="E1043" s="43"/>
      <c r="F1043" s="43"/>
      <c r="G1043" s="43"/>
      <c r="H1043" s="43"/>
      <c r="I1043" s="43"/>
      <c r="J1043" s="43"/>
      <c r="K1043" s="43"/>
      <c r="L1043" s="43"/>
      <c r="M1043" s="43"/>
      <c r="N1043" s="43"/>
      <c r="O1043" s="43"/>
      <c r="P1043" s="43"/>
      <c r="Q1043" s="43"/>
      <c r="R1043" s="43"/>
    </row>
    <row r="1044" spans="2:18" s="18" customFormat="1">
      <c r="B1044" s="43"/>
      <c r="C1044" s="43"/>
      <c r="D1044" s="43"/>
      <c r="E1044" s="43"/>
      <c r="F1044" s="43"/>
      <c r="G1044" s="43"/>
      <c r="H1044" s="43"/>
      <c r="I1044" s="43"/>
      <c r="J1044" s="43"/>
      <c r="K1044" s="43"/>
      <c r="L1044" s="43"/>
      <c r="M1044" s="43"/>
      <c r="N1044" s="43"/>
      <c r="O1044" s="43"/>
      <c r="P1044" s="43"/>
      <c r="Q1044" s="43"/>
      <c r="R1044" s="43"/>
    </row>
    <row r="1045" spans="2:18" s="18" customFormat="1">
      <c r="B1045" s="43"/>
      <c r="C1045" s="43"/>
      <c r="D1045" s="43"/>
      <c r="E1045" s="43"/>
      <c r="F1045" s="43"/>
      <c r="G1045" s="43"/>
      <c r="H1045" s="43"/>
      <c r="I1045" s="43"/>
      <c r="J1045" s="43"/>
      <c r="K1045" s="43"/>
      <c r="L1045" s="43"/>
      <c r="M1045" s="43"/>
      <c r="N1045" s="43"/>
      <c r="O1045" s="43"/>
      <c r="P1045" s="43"/>
      <c r="Q1045" s="43"/>
      <c r="R1045" s="43"/>
    </row>
    <row r="1046" spans="2:18" s="18" customFormat="1">
      <c r="B1046" s="43"/>
      <c r="C1046" s="43"/>
      <c r="D1046" s="43"/>
      <c r="E1046" s="43"/>
      <c r="F1046" s="43"/>
      <c r="G1046" s="43"/>
      <c r="H1046" s="43"/>
      <c r="I1046" s="43"/>
      <c r="J1046" s="43"/>
      <c r="K1046" s="43"/>
      <c r="L1046" s="43"/>
      <c r="M1046" s="43"/>
      <c r="N1046" s="43"/>
      <c r="O1046" s="43"/>
      <c r="P1046" s="43"/>
      <c r="Q1046" s="43"/>
      <c r="R1046" s="43"/>
    </row>
    <row r="1047" spans="2:18" s="18" customFormat="1">
      <c r="B1047" s="43"/>
      <c r="C1047" s="43"/>
      <c r="D1047" s="43"/>
      <c r="E1047" s="43"/>
      <c r="F1047" s="43"/>
      <c r="G1047" s="43"/>
      <c r="H1047" s="43"/>
      <c r="I1047" s="43"/>
      <c r="J1047" s="43"/>
      <c r="K1047" s="43"/>
      <c r="L1047" s="43"/>
      <c r="M1047" s="43"/>
      <c r="N1047" s="43"/>
      <c r="O1047" s="43"/>
      <c r="P1047" s="43"/>
      <c r="Q1047" s="43"/>
      <c r="R1047" s="43"/>
    </row>
    <row r="1048" spans="2:18" s="18" customFormat="1">
      <c r="B1048" s="43"/>
      <c r="C1048" s="43"/>
      <c r="D1048" s="43"/>
      <c r="E1048" s="43"/>
      <c r="F1048" s="43"/>
      <c r="G1048" s="43"/>
      <c r="H1048" s="43"/>
      <c r="I1048" s="43"/>
      <c r="J1048" s="43"/>
      <c r="K1048" s="43"/>
      <c r="L1048" s="43"/>
      <c r="M1048" s="43"/>
      <c r="N1048" s="43"/>
      <c r="O1048" s="43"/>
      <c r="P1048" s="43"/>
      <c r="Q1048" s="43"/>
      <c r="R1048" s="43"/>
    </row>
    <row r="1049" spans="2:18" s="18" customFormat="1">
      <c r="B1049" s="43"/>
      <c r="C1049" s="43"/>
      <c r="D1049" s="43"/>
      <c r="E1049" s="43"/>
      <c r="F1049" s="43"/>
      <c r="G1049" s="43"/>
      <c r="H1049" s="43"/>
      <c r="I1049" s="43"/>
      <c r="J1049" s="43"/>
      <c r="K1049" s="43"/>
      <c r="L1049" s="43"/>
      <c r="M1049" s="43"/>
      <c r="N1049" s="43"/>
      <c r="O1049" s="43"/>
      <c r="P1049" s="43"/>
      <c r="Q1049" s="43"/>
      <c r="R1049" s="43"/>
    </row>
    <row r="1050" spans="2:18" s="18" customFormat="1">
      <c r="B1050" s="43"/>
      <c r="C1050" s="43"/>
      <c r="D1050" s="43"/>
      <c r="E1050" s="43"/>
      <c r="F1050" s="43"/>
      <c r="G1050" s="43"/>
      <c r="H1050" s="43"/>
      <c r="I1050" s="43"/>
      <c r="J1050" s="43"/>
      <c r="K1050" s="43"/>
      <c r="L1050" s="43"/>
      <c r="M1050" s="43"/>
      <c r="N1050" s="43"/>
      <c r="O1050" s="43"/>
      <c r="P1050" s="43"/>
      <c r="Q1050" s="43"/>
      <c r="R1050" s="43"/>
    </row>
    <row r="1051" spans="2:18" s="18" customFormat="1">
      <c r="B1051" s="43"/>
      <c r="C1051" s="43"/>
      <c r="D1051" s="43"/>
      <c r="E1051" s="43"/>
      <c r="F1051" s="43"/>
      <c r="G1051" s="43"/>
      <c r="H1051" s="43"/>
      <c r="I1051" s="43"/>
      <c r="J1051" s="43"/>
      <c r="K1051" s="43"/>
      <c r="L1051" s="43"/>
      <c r="M1051" s="43"/>
      <c r="N1051" s="43"/>
      <c r="O1051" s="43"/>
      <c r="P1051" s="43"/>
      <c r="Q1051" s="43"/>
      <c r="R1051" s="43"/>
    </row>
    <row r="1052" spans="2:18" s="18" customFormat="1">
      <c r="B1052" s="43"/>
      <c r="C1052" s="43"/>
      <c r="D1052" s="43"/>
      <c r="E1052" s="43"/>
      <c r="F1052" s="43"/>
      <c r="G1052" s="43"/>
      <c r="H1052" s="43"/>
      <c r="I1052" s="43"/>
      <c r="J1052" s="43"/>
      <c r="K1052" s="43"/>
      <c r="L1052" s="43"/>
      <c r="M1052" s="43"/>
      <c r="N1052" s="43"/>
      <c r="O1052" s="43"/>
      <c r="P1052" s="43"/>
      <c r="Q1052" s="43"/>
      <c r="R1052" s="43"/>
    </row>
    <row r="1053" spans="2:18" s="18" customFormat="1">
      <c r="B1053" s="43"/>
      <c r="C1053" s="43"/>
      <c r="D1053" s="43"/>
      <c r="E1053" s="43"/>
      <c r="F1053" s="43"/>
      <c r="G1053" s="43"/>
      <c r="H1053" s="43"/>
      <c r="I1053" s="43"/>
      <c r="J1053" s="43"/>
      <c r="K1053" s="43"/>
      <c r="L1053" s="43"/>
      <c r="M1053" s="43"/>
      <c r="N1053" s="43"/>
      <c r="O1053" s="43"/>
      <c r="P1053" s="43"/>
      <c r="Q1053" s="43"/>
      <c r="R1053" s="43"/>
    </row>
    <row r="1054" spans="2:18" s="18" customFormat="1">
      <c r="B1054" s="43"/>
      <c r="C1054" s="43"/>
      <c r="D1054" s="43"/>
      <c r="E1054" s="43"/>
      <c r="F1054" s="43"/>
      <c r="G1054" s="43"/>
      <c r="H1054" s="43"/>
      <c r="I1054" s="43"/>
      <c r="J1054" s="43"/>
      <c r="K1054" s="43"/>
      <c r="L1054" s="43"/>
      <c r="M1054" s="43"/>
      <c r="N1054" s="43"/>
      <c r="O1054" s="43"/>
      <c r="P1054" s="43"/>
      <c r="Q1054" s="43"/>
      <c r="R1054" s="43"/>
    </row>
    <row r="1055" spans="2:18" s="18" customFormat="1">
      <c r="B1055" s="43"/>
      <c r="C1055" s="43"/>
      <c r="D1055" s="43"/>
      <c r="E1055" s="43"/>
      <c r="F1055" s="43"/>
      <c r="G1055" s="43"/>
      <c r="H1055" s="43"/>
      <c r="I1055" s="43"/>
      <c r="J1055" s="43"/>
      <c r="K1055" s="43"/>
      <c r="L1055" s="43"/>
      <c r="M1055" s="43"/>
      <c r="N1055" s="43"/>
      <c r="O1055" s="43"/>
      <c r="P1055" s="43"/>
      <c r="Q1055" s="43"/>
      <c r="R1055" s="43"/>
    </row>
    <row r="1056" spans="2:18" s="18" customFormat="1">
      <c r="B1056" s="43"/>
      <c r="C1056" s="43"/>
      <c r="D1056" s="43"/>
      <c r="E1056" s="43"/>
      <c r="F1056" s="43"/>
      <c r="G1056" s="43"/>
      <c r="H1056" s="43"/>
      <c r="I1056" s="43"/>
      <c r="J1056" s="43"/>
      <c r="K1056" s="43"/>
      <c r="L1056" s="43"/>
      <c r="M1056" s="43"/>
      <c r="N1056" s="43"/>
      <c r="O1056" s="43"/>
      <c r="P1056" s="43"/>
      <c r="Q1056" s="43"/>
      <c r="R1056" s="43"/>
    </row>
    <row r="1057" spans="2:18" s="18" customFormat="1">
      <c r="B1057" s="43"/>
      <c r="C1057" s="43"/>
      <c r="D1057" s="43"/>
      <c r="E1057" s="43"/>
      <c r="F1057" s="43"/>
      <c r="G1057" s="43"/>
      <c r="H1057" s="43"/>
      <c r="I1057" s="43"/>
      <c r="J1057" s="43"/>
      <c r="K1057" s="43"/>
      <c r="L1057" s="43"/>
      <c r="M1057" s="43"/>
      <c r="N1057" s="43"/>
      <c r="O1057" s="43"/>
      <c r="P1057" s="43"/>
      <c r="Q1057" s="43"/>
      <c r="R1057" s="43"/>
    </row>
    <row r="1058" spans="2:18" s="18" customFormat="1">
      <c r="B1058" s="43"/>
      <c r="C1058" s="43"/>
      <c r="D1058" s="43"/>
      <c r="E1058" s="43"/>
      <c r="F1058" s="43"/>
      <c r="G1058" s="43"/>
      <c r="H1058" s="43"/>
      <c r="I1058" s="43"/>
      <c r="J1058" s="43"/>
      <c r="K1058" s="43"/>
      <c r="L1058" s="43"/>
      <c r="M1058" s="43"/>
      <c r="N1058" s="43"/>
      <c r="O1058" s="43"/>
      <c r="P1058" s="43"/>
      <c r="Q1058" s="43"/>
      <c r="R1058" s="43"/>
    </row>
    <row r="1059" spans="2:18" s="18" customFormat="1">
      <c r="B1059" s="43"/>
      <c r="C1059" s="43"/>
      <c r="D1059" s="43"/>
      <c r="E1059" s="43"/>
      <c r="F1059" s="43"/>
      <c r="G1059" s="43"/>
      <c r="H1059" s="43"/>
      <c r="I1059" s="43"/>
      <c r="J1059" s="43"/>
      <c r="K1059" s="43"/>
      <c r="L1059" s="43"/>
      <c r="M1059" s="43"/>
      <c r="N1059" s="43"/>
      <c r="O1059" s="43"/>
      <c r="P1059" s="43"/>
      <c r="Q1059" s="43"/>
      <c r="R1059" s="43"/>
    </row>
    <row r="1060" spans="2:18" s="18" customFormat="1">
      <c r="B1060" s="43"/>
      <c r="C1060" s="43"/>
      <c r="D1060" s="43"/>
      <c r="E1060" s="43"/>
      <c r="F1060" s="43"/>
      <c r="G1060" s="43"/>
      <c r="H1060" s="43"/>
      <c r="I1060" s="43"/>
      <c r="J1060" s="43"/>
      <c r="K1060" s="43"/>
      <c r="L1060" s="43"/>
      <c r="M1060" s="43"/>
      <c r="N1060" s="43"/>
      <c r="O1060" s="43"/>
      <c r="P1060" s="43"/>
      <c r="Q1060" s="43"/>
      <c r="R1060" s="43"/>
    </row>
    <row r="1061" spans="2:18" s="18" customFormat="1">
      <c r="B1061" s="43"/>
      <c r="C1061" s="43"/>
      <c r="D1061" s="43"/>
      <c r="E1061" s="43"/>
      <c r="F1061" s="43"/>
      <c r="G1061" s="43"/>
      <c r="H1061" s="43"/>
      <c r="I1061" s="43"/>
      <c r="J1061" s="43"/>
      <c r="K1061" s="43"/>
      <c r="L1061" s="43"/>
      <c r="M1061" s="43"/>
      <c r="N1061" s="43"/>
      <c r="O1061" s="43"/>
      <c r="P1061" s="43"/>
      <c r="Q1061" s="43"/>
      <c r="R1061" s="43"/>
    </row>
    <row r="1062" spans="2:18" s="18" customFormat="1">
      <c r="B1062" s="43"/>
      <c r="C1062" s="43"/>
      <c r="D1062" s="43"/>
      <c r="E1062" s="43"/>
      <c r="F1062" s="43"/>
      <c r="G1062" s="43"/>
      <c r="H1062" s="43"/>
      <c r="I1062" s="43"/>
      <c r="J1062" s="43"/>
      <c r="K1062" s="43"/>
      <c r="L1062" s="43"/>
      <c r="M1062" s="43"/>
      <c r="N1062" s="43"/>
      <c r="O1062" s="43"/>
      <c r="P1062" s="43"/>
      <c r="Q1062" s="43"/>
      <c r="R1062" s="43"/>
    </row>
    <row r="1063" spans="2:18" s="18" customFormat="1">
      <c r="B1063" s="43"/>
      <c r="C1063" s="43"/>
      <c r="D1063" s="43"/>
      <c r="E1063" s="43"/>
      <c r="F1063" s="43"/>
      <c r="G1063" s="43"/>
      <c r="H1063" s="43"/>
      <c r="I1063" s="43"/>
      <c r="J1063" s="43"/>
      <c r="K1063" s="43"/>
      <c r="L1063" s="43"/>
      <c r="M1063" s="43"/>
      <c r="N1063" s="43"/>
      <c r="O1063" s="43"/>
      <c r="P1063" s="43"/>
      <c r="Q1063" s="43"/>
      <c r="R1063" s="43"/>
    </row>
    <row r="1064" spans="2:18" s="18" customFormat="1">
      <c r="B1064" s="43"/>
      <c r="C1064" s="43"/>
      <c r="D1064" s="43"/>
      <c r="E1064" s="43"/>
      <c r="F1064" s="43"/>
      <c r="G1064" s="43"/>
      <c r="H1064" s="43"/>
      <c r="I1064" s="43"/>
      <c r="J1064" s="43"/>
      <c r="K1064" s="43"/>
      <c r="L1064" s="43"/>
      <c r="M1064" s="43"/>
      <c r="N1064" s="43"/>
      <c r="O1064" s="43"/>
      <c r="P1064" s="43"/>
      <c r="Q1064" s="43"/>
      <c r="R1064" s="43"/>
    </row>
    <row r="1065" spans="2:18" s="18" customFormat="1">
      <c r="B1065" s="43"/>
      <c r="C1065" s="43"/>
      <c r="D1065" s="43"/>
      <c r="E1065" s="43"/>
      <c r="F1065" s="43"/>
      <c r="G1065" s="43"/>
      <c r="H1065" s="43"/>
      <c r="I1065" s="43"/>
      <c r="J1065" s="43"/>
      <c r="K1065" s="43"/>
      <c r="L1065" s="43"/>
      <c r="M1065" s="43"/>
      <c r="N1065" s="43"/>
      <c r="O1065" s="43"/>
      <c r="P1065" s="43"/>
      <c r="Q1065" s="43"/>
      <c r="R1065" s="43"/>
    </row>
    <row r="1066" spans="2:18" s="18" customFormat="1">
      <c r="B1066" s="43"/>
      <c r="C1066" s="43"/>
      <c r="D1066" s="43"/>
      <c r="E1066" s="43"/>
      <c r="F1066" s="43"/>
      <c r="G1066" s="43"/>
      <c r="H1066" s="43"/>
      <c r="I1066" s="43"/>
      <c r="J1066" s="43"/>
      <c r="K1066" s="43"/>
      <c r="L1066" s="43"/>
      <c r="M1066" s="43"/>
      <c r="N1066" s="43"/>
      <c r="O1066" s="43"/>
      <c r="P1066" s="43"/>
      <c r="Q1066" s="43"/>
      <c r="R1066" s="43"/>
    </row>
    <row r="1067" spans="2:18" s="18" customFormat="1">
      <c r="B1067" s="43"/>
      <c r="C1067" s="43"/>
      <c r="D1067" s="43"/>
      <c r="E1067" s="43"/>
      <c r="F1067" s="43"/>
      <c r="G1067" s="43"/>
      <c r="H1067" s="43"/>
      <c r="I1067" s="43"/>
      <c r="J1067" s="43"/>
      <c r="K1067" s="43"/>
      <c r="L1067" s="43"/>
      <c r="M1067" s="43"/>
      <c r="N1067" s="43"/>
      <c r="O1067" s="43"/>
      <c r="P1067" s="43"/>
      <c r="Q1067" s="43"/>
      <c r="R1067" s="43"/>
    </row>
    <row r="1068" spans="2:18" s="18" customFormat="1">
      <c r="B1068" s="43"/>
      <c r="C1068" s="43"/>
      <c r="D1068" s="43"/>
      <c r="E1068" s="43"/>
      <c r="F1068" s="43"/>
      <c r="G1068" s="43"/>
      <c r="H1068" s="43"/>
      <c r="I1068" s="43"/>
      <c r="J1068" s="43"/>
      <c r="K1068" s="43"/>
      <c r="L1068" s="43"/>
      <c r="M1068" s="43"/>
      <c r="N1068" s="43"/>
      <c r="O1068" s="43"/>
      <c r="P1068" s="43"/>
      <c r="Q1068" s="43"/>
      <c r="R1068" s="43"/>
    </row>
    <row r="1069" spans="2:18" s="18" customFormat="1">
      <c r="B1069" s="43"/>
      <c r="C1069" s="43"/>
      <c r="D1069" s="43"/>
      <c r="E1069" s="43"/>
      <c r="F1069" s="43"/>
      <c r="G1069" s="43"/>
      <c r="H1069" s="43"/>
      <c r="I1069" s="43"/>
      <c r="J1069" s="43"/>
      <c r="K1069" s="43"/>
      <c r="L1069" s="43"/>
      <c r="M1069" s="43"/>
      <c r="N1069" s="43"/>
      <c r="O1069" s="43"/>
      <c r="P1069" s="43"/>
      <c r="Q1069" s="43"/>
      <c r="R1069" s="43"/>
    </row>
    <row r="1070" spans="2:18" s="18" customFormat="1">
      <c r="B1070" s="43"/>
      <c r="C1070" s="43"/>
      <c r="D1070" s="43"/>
      <c r="E1070" s="43"/>
      <c r="F1070" s="43"/>
      <c r="G1070" s="43"/>
      <c r="H1070" s="43"/>
      <c r="I1070" s="43"/>
      <c r="J1070" s="43"/>
      <c r="K1070" s="43"/>
      <c r="L1070" s="43"/>
      <c r="M1070" s="43"/>
      <c r="N1070" s="43"/>
      <c r="O1070" s="43"/>
      <c r="P1070" s="43"/>
      <c r="Q1070" s="43"/>
      <c r="R1070" s="43"/>
    </row>
    <row r="1071" spans="2:18" s="18" customFormat="1">
      <c r="B1071" s="43"/>
      <c r="C1071" s="43"/>
      <c r="D1071" s="43"/>
      <c r="E1071" s="43"/>
      <c r="F1071" s="43"/>
      <c r="G1071" s="43"/>
      <c r="H1071" s="43"/>
      <c r="I1071" s="43"/>
      <c r="J1071" s="43"/>
      <c r="K1071" s="43"/>
      <c r="L1071" s="43"/>
      <c r="M1071" s="43"/>
      <c r="N1071" s="43"/>
      <c r="O1071" s="43"/>
      <c r="P1071" s="43"/>
      <c r="Q1071" s="43"/>
      <c r="R1071" s="43"/>
    </row>
    <row r="1072" spans="2:18" s="18" customFormat="1">
      <c r="B1072" s="43"/>
      <c r="C1072" s="43"/>
      <c r="D1072" s="43"/>
      <c r="E1072" s="43"/>
      <c r="F1072" s="43"/>
      <c r="G1072" s="43"/>
      <c r="H1072" s="43"/>
      <c r="I1072" s="43"/>
      <c r="J1072" s="43"/>
      <c r="K1072" s="43"/>
      <c r="L1072" s="43"/>
      <c r="M1072" s="43"/>
      <c r="N1072" s="43"/>
      <c r="O1072" s="43"/>
      <c r="P1072" s="43"/>
      <c r="Q1072" s="43"/>
      <c r="R1072" s="43"/>
    </row>
    <row r="1073" spans="2:18" s="18" customFormat="1">
      <c r="B1073" s="43"/>
      <c r="C1073" s="43"/>
      <c r="D1073" s="43"/>
      <c r="E1073" s="43"/>
      <c r="F1073" s="43"/>
      <c r="G1073" s="43"/>
      <c r="H1073" s="43"/>
      <c r="I1073" s="43"/>
      <c r="J1073" s="43"/>
      <c r="K1073" s="43"/>
      <c r="L1073" s="43"/>
      <c r="M1073" s="43"/>
      <c r="N1073" s="43"/>
      <c r="O1073" s="43"/>
      <c r="P1073" s="43"/>
      <c r="Q1073" s="43"/>
      <c r="R1073" s="43"/>
    </row>
    <row r="1074" spans="2:18" s="18" customFormat="1">
      <c r="B1074" s="43"/>
      <c r="C1074" s="43"/>
      <c r="D1074" s="43"/>
      <c r="E1074" s="43"/>
      <c r="F1074" s="43"/>
      <c r="G1074" s="43"/>
      <c r="H1074" s="43"/>
      <c r="I1074" s="43"/>
      <c r="J1074" s="43"/>
      <c r="K1074" s="43"/>
      <c r="L1074" s="43"/>
      <c r="M1074" s="43"/>
      <c r="N1074" s="43"/>
      <c r="O1074" s="43"/>
      <c r="P1074" s="43"/>
      <c r="Q1074" s="43"/>
      <c r="R1074" s="43"/>
    </row>
    <row r="1075" spans="2:18" s="18" customFormat="1">
      <c r="B1075" s="43"/>
      <c r="C1075" s="43"/>
      <c r="D1075" s="43"/>
      <c r="E1075" s="43"/>
      <c r="F1075" s="43"/>
      <c r="G1075" s="43"/>
      <c r="H1075" s="43"/>
      <c r="I1075" s="43"/>
      <c r="J1075" s="43"/>
      <c r="K1075" s="43"/>
      <c r="L1075" s="43"/>
      <c r="M1075" s="43"/>
      <c r="N1075" s="43"/>
      <c r="O1075" s="43"/>
      <c r="P1075" s="43"/>
      <c r="Q1075" s="43"/>
      <c r="R1075" s="43"/>
    </row>
    <row r="1076" spans="2:18" s="18" customFormat="1">
      <c r="B1076" s="43"/>
      <c r="C1076" s="43"/>
      <c r="D1076" s="43"/>
      <c r="E1076" s="43"/>
      <c r="F1076" s="43"/>
      <c r="G1076" s="43"/>
      <c r="H1076" s="43"/>
      <c r="I1076" s="43"/>
      <c r="J1076" s="43"/>
      <c r="K1076" s="43"/>
      <c r="L1076" s="43"/>
      <c r="M1076" s="43"/>
      <c r="N1076" s="43"/>
      <c r="O1076" s="43"/>
      <c r="P1076" s="43"/>
      <c r="Q1076" s="43"/>
      <c r="R1076" s="43"/>
    </row>
    <row r="1077" spans="2:18" s="18" customFormat="1">
      <c r="B1077" s="43"/>
      <c r="C1077" s="43"/>
      <c r="D1077" s="43"/>
      <c r="E1077" s="43"/>
      <c r="F1077" s="43"/>
      <c r="G1077" s="43"/>
      <c r="H1077" s="43"/>
      <c r="I1077" s="43"/>
      <c r="J1077" s="43"/>
      <c r="K1077" s="43"/>
      <c r="L1077" s="43"/>
      <c r="M1077" s="43"/>
      <c r="N1077" s="43"/>
      <c r="O1077" s="43"/>
      <c r="P1077" s="43"/>
      <c r="Q1077" s="43"/>
      <c r="R1077" s="43"/>
    </row>
    <row r="1078" spans="2:18" s="18" customFormat="1">
      <c r="B1078" s="43"/>
      <c r="C1078" s="43"/>
      <c r="D1078" s="43"/>
      <c r="E1078" s="43"/>
      <c r="F1078" s="43"/>
      <c r="G1078" s="43"/>
      <c r="H1078" s="43"/>
      <c r="I1078" s="43"/>
      <c r="J1078" s="43"/>
      <c r="K1078" s="43"/>
      <c r="L1078" s="43"/>
      <c r="M1078" s="43"/>
      <c r="N1078" s="43"/>
      <c r="O1078" s="43"/>
      <c r="P1078" s="43"/>
      <c r="Q1078" s="43"/>
      <c r="R1078" s="43"/>
    </row>
    <row r="1079" spans="2:18" s="18" customFormat="1">
      <c r="B1079" s="43"/>
      <c r="C1079" s="43"/>
      <c r="D1079" s="43"/>
      <c r="E1079" s="43"/>
      <c r="F1079" s="43"/>
      <c r="G1079" s="43"/>
      <c r="H1079" s="43"/>
      <c r="I1079" s="43"/>
      <c r="J1079" s="43"/>
      <c r="K1079" s="43"/>
      <c r="L1079" s="43"/>
      <c r="M1079" s="43"/>
      <c r="N1079" s="43"/>
      <c r="O1079" s="43"/>
      <c r="P1079" s="43"/>
      <c r="Q1079" s="43"/>
      <c r="R1079" s="43"/>
    </row>
    <row r="1080" spans="2:18" s="18" customFormat="1">
      <c r="B1080" s="43"/>
      <c r="C1080" s="43"/>
      <c r="D1080" s="43"/>
      <c r="E1080" s="43"/>
      <c r="F1080" s="43"/>
      <c r="G1080" s="43"/>
      <c r="H1080" s="43"/>
      <c r="I1080" s="43"/>
      <c r="J1080" s="43"/>
      <c r="K1080" s="43"/>
      <c r="L1080" s="43"/>
      <c r="M1080" s="43"/>
      <c r="N1080" s="43"/>
      <c r="O1080" s="43"/>
      <c r="P1080" s="43"/>
      <c r="Q1080" s="43"/>
      <c r="R1080" s="43"/>
    </row>
    <row r="1081" spans="2:18" s="18" customFormat="1">
      <c r="B1081" s="43"/>
      <c r="C1081" s="43"/>
      <c r="D1081" s="43"/>
      <c r="E1081" s="43"/>
      <c r="F1081" s="43"/>
      <c r="G1081" s="43"/>
      <c r="H1081" s="43"/>
      <c r="I1081" s="43"/>
      <c r="J1081" s="43"/>
      <c r="K1081" s="43"/>
      <c r="L1081" s="43"/>
      <c r="M1081" s="43"/>
      <c r="N1081" s="43"/>
      <c r="O1081" s="43"/>
      <c r="P1081" s="43"/>
      <c r="Q1081" s="43"/>
      <c r="R1081" s="43"/>
    </row>
    <row r="1082" spans="2:18" s="18" customFormat="1">
      <c r="B1082" s="43"/>
      <c r="C1082" s="43"/>
      <c r="D1082" s="43"/>
      <c r="E1082" s="43"/>
      <c r="F1082" s="43"/>
      <c r="G1082" s="43"/>
      <c r="H1082" s="43"/>
      <c r="I1082" s="43"/>
      <c r="J1082" s="43"/>
      <c r="K1082" s="43"/>
      <c r="L1082" s="43"/>
      <c r="M1082" s="43"/>
      <c r="N1082" s="43"/>
      <c r="O1082" s="43"/>
      <c r="P1082" s="43"/>
      <c r="Q1082" s="43"/>
      <c r="R1082" s="43"/>
    </row>
    <row r="1083" spans="2:18" s="18" customFormat="1">
      <c r="B1083" s="43"/>
      <c r="C1083" s="43"/>
      <c r="D1083" s="43"/>
      <c r="E1083" s="43"/>
      <c r="F1083" s="43"/>
      <c r="G1083" s="43"/>
      <c r="H1083" s="43"/>
      <c r="I1083" s="43"/>
      <c r="J1083" s="43"/>
      <c r="K1083" s="43"/>
      <c r="L1083" s="43"/>
      <c r="M1083" s="43"/>
      <c r="N1083" s="43"/>
      <c r="O1083" s="43"/>
      <c r="P1083" s="43"/>
      <c r="Q1083" s="43"/>
      <c r="R1083" s="43"/>
    </row>
    <row r="1084" spans="2:18" s="18" customFormat="1">
      <c r="B1084" s="43"/>
      <c r="C1084" s="43"/>
      <c r="D1084" s="43"/>
      <c r="E1084" s="43"/>
      <c r="F1084" s="43"/>
      <c r="G1084" s="43"/>
      <c r="H1084" s="43"/>
      <c r="I1084" s="43"/>
      <c r="J1084" s="43"/>
      <c r="K1084" s="43"/>
      <c r="L1084" s="43"/>
      <c r="M1084" s="43"/>
      <c r="N1084" s="43"/>
      <c r="O1084" s="43"/>
      <c r="P1084" s="43"/>
      <c r="Q1084" s="43"/>
      <c r="R1084" s="43"/>
    </row>
    <row r="1085" spans="2:18" s="18" customFormat="1">
      <c r="B1085" s="43"/>
      <c r="C1085" s="43"/>
      <c r="D1085" s="43"/>
      <c r="E1085" s="43"/>
      <c r="F1085" s="43"/>
      <c r="G1085" s="43"/>
      <c r="H1085" s="43"/>
      <c r="I1085" s="43"/>
      <c r="J1085" s="43"/>
      <c r="K1085" s="43"/>
      <c r="L1085" s="43"/>
      <c r="M1085" s="43"/>
      <c r="N1085" s="43"/>
      <c r="O1085" s="43"/>
      <c r="P1085" s="43"/>
      <c r="Q1085" s="43"/>
      <c r="R1085" s="43"/>
    </row>
    <row r="1086" spans="2:18" s="18" customFormat="1">
      <c r="B1086" s="43"/>
      <c r="C1086" s="43"/>
      <c r="D1086" s="43"/>
      <c r="E1086" s="43"/>
      <c r="F1086" s="43"/>
      <c r="G1086" s="43"/>
      <c r="H1086" s="43"/>
      <c r="I1086" s="43"/>
      <c r="J1086" s="43"/>
      <c r="K1086" s="43"/>
      <c r="L1086" s="43"/>
      <c r="M1086" s="43"/>
      <c r="N1086" s="43"/>
      <c r="O1086" s="43"/>
      <c r="P1086" s="43"/>
      <c r="Q1086" s="43"/>
      <c r="R1086" s="43"/>
    </row>
    <row r="1087" spans="2:18" s="18" customFormat="1">
      <c r="B1087" s="43"/>
      <c r="C1087" s="43"/>
      <c r="D1087" s="43"/>
      <c r="E1087" s="43"/>
      <c r="F1087" s="43"/>
      <c r="G1087" s="43"/>
      <c r="H1087" s="43"/>
      <c r="I1087" s="43"/>
      <c r="J1087" s="43"/>
      <c r="K1087" s="43"/>
      <c r="L1087" s="43"/>
      <c r="M1087" s="43"/>
      <c r="N1087" s="43"/>
      <c r="O1087" s="43"/>
      <c r="P1087" s="43"/>
      <c r="Q1087" s="43"/>
      <c r="R1087" s="43"/>
    </row>
    <row r="1088" spans="2:18" s="18" customFormat="1">
      <c r="B1088" s="43"/>
      <c r="C1088" s="43"/>
      <c r="D1088" s="43"/>
      <c r="E1088" s="43"/>
      <c r="F1088" s="43"/>
      <c r="G1088" s="43"/>
      <c r="H1088" s="43"/>
      <c r="I1088" s="43"/>
      <c r="J1088" s="43"/>
      <c r="K1088" s="43"/>
      <c r="L1088" s="43"/>
      <c r="M1088" s="43"/>
      <c r="N1088" s="43"/>
      <c r="O1088" s="43"/>
      <c r="P1088" s="43"/>
      <c r="Q1088" s="43"/>
      <c r="R1088" s="43"/>
    </row>
    <row r="1089" spans="2:18" s="18" customFormat="1">
      <c r="B1089" s="43"/>
      <c r="C1089" s="43"/>
      <c r="D1089" s="43"/>
      <c r="E1089" s="43"/>
      <c r="F1089" s="43"/>
      <c r="G1089" s="43"/>
      <c r="H1089" s="43"/>
      <c r="I1089" s="43"/>
      <c r="J1089" s="43"/>
      <c r="K1089" s="43"/>
      <c r="L1089" s="43"/>
      <c r="M1089" s="43"/>
      <c r="N1089" s="43"/>
      <c r="O1089" s="43"/>
      <c r="P1089" s="43"/>
      <c r="Q1089" s="43"/>
      <c r="R1089" s="43"/>
    </row>
    <row r="1090" spans="2:18" s="18" customFormat="1">
      <c r="B1090" s="43"/>
      <c r="C1090" s="43"/>
      <c r="D1090" s="43"/>
      <c r="E1090" s="43"/>
      <c r="F1090" s="43"/>
      <c r="G1090" s="43"/>
      <c r="H1090" s="43"/>
      <c r="I1090" s="43"/>
      <c r="J1090" s="43"/>
      <c r="K1090" s="43"/>
      <c r="L1090" s="43"/>
      <c r="M1090" s="43"/>
      <c r="N1090" s="43"/>
      <c r="O1090" s="43"/>
      <c r="P1090" s="43"/>
      <c r="Q1090" s="43"/>
      <c r="R1090" s="43"/>
    </row>
    <row r="1091" spans="2:18" s="18" customFormat="1">
      <c r="B1091" s="43"/>
      <c r="C1091" s="43"/>
      <c r="D1091" s="43"/>
      <c r="E1091" s="43"/>
      <c r="F1091" s="43"/>
      <c r="G1091" s="43"/>
      <c r="H1091" s="43"/>
      <c r="I1091" s="43"/>
      <c r="J1091" s="43"/>
      <c r="K1091" s="43"/>
      <c r="L1091" s="43"/>
      <c r="M1091" s="43"/>
      <c r="N1091" s="43"/>
      <c r="O1091" s="43"/>
      <c r="P1091" s="43"/>
      <c r="Q1091" s="43"/>
      <c r="R1091" s="43"/>
    </row>
    <row r="1092" spans="2:18" s="18" customFormat="1">
      <c r="B1092" s="43"/>
      <c r="C1092" s="43"/>
      <c r="D1092" s="43"/>
      <c r="E1092" s="43"/>
      <c r="F1092" s="43"/>
      <c r="G1092" s="43"/>
      <c r="H1092" s="43"/>
      <c r="I1092" s="43"/>
      <c r="J1092" s="43"/>
      <c r="K1092" s="43"/>
      <c r="L1092" s="43"/>
      <c r="M1092" s="43"/>
      <c r="N1092" s="43"/>
      <c r="O1092" s="43"/>
      <c r="P1092" s="43"/>
      <c r="Q1092" s="43"/>
      <c r="R1092" s="43"/>
    </row>
    <row r="1093" spans="2:18" s="18" customFormat="1">
      <c r="B1093" s="43"/>
      <c r="C1093" s="43"/>
      <c r="D1093" s="43"/>
      <c r="E1093" s="43"/>
      <c r="F1093" s="43"/>
      <c r="G1093" s="43"/>
      <c r="H1093" s="43"/>
      <c r="I1093" s="43"/>
      <c r="J1093" s="43"/>
      <c r="K1093" s="43"/>
      <c r="L1093" s="43"/>
      <c r="M1093" s="43"/>
      <c r="N1093" s="43"/>
      <c r="O1093" s="43"/>
      <c r="P1093" s="43"/>
      <c r="Q1093" s="43"/>
      <c r="R1093" s="43"/>
    </row>
    <row r="1094" spans="2:18" s="18" customFormat="1">
      <c r="B1094" s="43"/>
      <c r="C1094" s="43"/>
      <c r="D1094" s="43"/>
      <c r="E1094" s="43"/>
      <c r="F1094" s="43"/>
      <c r="G1094" s="43"/>
      <c r="H1094" s="43"/>
      <c r="I1094" s="43"/>
      <c r="J1094" s="43"/>
      <c r="K1094" s="43"/>
      <c r="L1094" s="43"/>
      <c r="M1094" s="43"/>
      <c r="N1094" s="43"/>
      <c r="O1094" s="43"/>
      <c r="P1094" s="43"/>
      <c r="Q1094" s="43"/>
      <c r="R1094" s="43"/>
    </row>
    <row r="1095" spans="2:18" s="18" customFormat="1">
      <c r="B1095" s="43"/>
      <c r="C1095" s="43"/>
      <c r="D1095" s="43"/>
      <c r="E1095" s="43"/>
      <c r="F1095" s="43"/>
      <c r="G1095" s="43"/>
      <c r="H1095" s="43"/>
      <c r="I1095" s="43"/>
      <c r="J1095" s="43"/>
      <c r="K1095" s="43"/>
      <c r="L1095" s="43"/>
      <c r="M1095" s="43"/>
      <c r="N1095" s="43"/>
      <c r="O1095" s="43"/>
      <c r="P1095" s="43"/>
      <c r="Q1095" s="43"/>
      <c r="R1095" s="43"/>
    </row>
    <row r="1096" spans="2:18" s="18" customFormat="1">
      <c r="B1096" s="43"/>
      <c r="C1096" s="43"/>
      <c r="D1096" s="43"/>
      <c r="E1096" s="43"/>
      <c r="F1096" s="43"/>
      <c r="G1096" s="43"/>
      <c r="H1096" s="43"/>
      <c r="I1096" s="43"/>
      <c r="J1096" s="43"/>
      <c r="K1096" s="43"/>
      <c r="L1096" s="43"/>
      <c r="M1096" s="43"/>
      <c r="N1096" s="43"/>
      <c r="O1096" s="43"/>
      <c r="P1096" s="43"/>
      <c r="Q1096" s="43"/>
      <c r="R1096" s="43"/>
    </row>
    <row r="1097" spans="2:18" s="18" customFormat="1">
      <c r="B1097" s="43"/>
      <c r="C1097" s="43"/>
      <c r="D1097" s="43"/>
      <c r="E1097" s="43"/>
      <c r="F1097" s="43"/>
      <c r="G1097" s="43"/>
      <c r="H1097" s="43"/>
      <c r="I1097" s="43"/>
      <c r="J1097" s="43"/>
      <c r="K1097" s="43"/>
      <c r="L1097" s="43"/>
      <c r="M1097" s="43"/>
      <c r="N1097" s="43"/>
      <c r="O1097" s="43"/>
      <c r="P1097" s="43"/>
      <c r="Q1097" s="43"/>
      <c r="R1097" s="43"/>
    </row>
    <row r="1098" spans="2:18" s="18" customFormat="1">
      <c r="B1098" s="43"/>
      <c r="C1098" s="43"/>
      <c r="D1098" s="43"/>
      <c r="E1098" s="43"/>
      <c r="F1098" s="43"/>
      <c r="G1098" s="43"/>
      <c r="H1098" s="43"/>
      <c r="I1098" s="43"/>
      <c r="J1098" s="43"/>
      <c r="K1098" s="43"/>
      <c r="L1098" s="43"/>
      <c r="M1098" s="43"/>
      <c r="N1098" s="43"/>
      <c r="O1098" s="43"/>
      <c r="P1098" s="43"/>
      <c r="Q1098" s="43"/>
      <c r="R1098" s="43"/>
    </row>
    <row r="1099" spans="2:18" s="18" customFormat="1">
      <c r="B1099" s="43"/>
      <c r="C1099" s="43"/>
      <c r="D1099" s="43"/>
      <c r="E1099" s="43"/>
      <c r="F1099" s="43"/>
      <c r="G1099" s="43"/>
      <c r="H1099" s="43"/>
      <c r="I1099" s="43"/>
      <c r="J1099" s="43"/>
      <c r="K1099" s="43"/>
      <c r="L1099" s="43"/>
      <c r="M1099" s="43"/>
      <c r="N1099" s="43"/>
      <c r="O1099" s="43"/>
      <c r="P1099" s="43"/>
      <c r="Q1099" s="43"/>
      <c r="R1099" s="43"/>
    </row>
    <row r="1100" spans="2:18" s="18" customFormat="1">
      <c r="B1100" s="43"/>
      <c r="C1100" s="43"/>
      <c r="D1100" s="43"/>
      <c r="E1100" s="43"/>
      <c r="F1100" s="43"/>
      <c r="G1100" s="43"/>
      <c r="H1100" s="43"/>
      <c r="I1100" s="43"/>
      <c r="J1100" s="43"/>
      <c r="K1100" s="43"/>
      <c r="L1100" s="43"/>
      <c r="M1100" s="43"/>
      <c r="N1100" s="43"/>
      <c r="O1100" s="43"/>
      <c r="P1100" s="43"/>
      <c r="Q1100" s="43"/>
      <c r="R1100" s="43"/>
    </row>
    <row r="1101" spans="2:18" s="18" customFormat="1">
      <c r="B1101" s="43"/>
      <c r="C1101" s="43"/>
      <c r="D1101" s="43"/>
      <c r="E1101" s="43"/>
      <c r="F1101" s="43"/>
      <c r="G1101" s="43"/>
      <c r="H1101" s="43"/>
      <c r="I1101" s="43"/>
      <c r="J1101" s="43"/>
      <c r="K1101" s="43"/>
      <c r="L1101" s="43"/>
      <c r="M1101" s="43"/>
      <c r="N1101" s="43"/>
      <c r="O1101" s="43"/>
      <c r="P1101" s="43"/>
      <c r="Q1101" s="43"/>
      <c r="R1101" s="43"/>
    </row>
    <row r="1102" spans="2:18" s="18" customFormat="1">
      <c r="B1102" s="43"/>
      <c r="C1102" s="43"/>
      <c r="D1102" s="43"/>
      <c r="E1102" s="43"/>
      <c r="F1102" s="43"/>
      <c r="G1102" s="43"/>
      <c r="H1102" s="43"/>
      <c r="I1102" s="43"/>
      <c r="J1102" s="43"/>
      <c r="K1102" s="43"/>
      <c r="L1102" s="43"/>
      <c r="M1102" s="43"/>
      <c r="N1102" s="43"/>
      <c r="O1102" s="43"/>
      <c r="P1102" s="43"/>
      <c r="Q1102" s="43"/>
      <c r="R1102" s="43"/>
    </row>
    <row r="1103" spans="2:18" s="18" customFormat="1">
      <c r="B1103" s="43"/>
      <c r="C1103" s="43"/>
      <c r="D1103" s="43"/>
      <c r="E1103" s="43"/>
      <c r="F1103" s="43"/>
      <c r="G1103" s="43"/>
      <c r="H1103" s="43"/>
      <c r="I1103" s="43"/>
      <c r="J1103" s="43"/>
      <c r="K1103" s="43"/>
      <c r="L1103" s="43"/>
      <c r="M1103" s="43"/>
      <c r="N1103" s="43"/>
      <c r="O1103" s="43"/>
      <c r="P1103" s="43"/>
      <c r="Q1103" s="43"/>
      <c r="R1103" s="43"/>
    </row>
    <row r="1104" spans="2:18" s="18" customFormat="1">
      <c r="B1104" s="43"/>
      <c r="C1104" s="43"/>
      <c r="D1104" s="43"/>
      <c r="E1104" s="43"/>
      <c r="F1104" s="43"/>
      <c r="G1104" s="43"/>
      <c r="H1104" s="43"/>
      <c r="I1104" s="43"/>
      <c r="J1104" s="43"/>
      <c r="K1104" s="43"/>
      <c r="L1104" s="43"/>
      <c r="M1104" s="43"/>
      <c r="N1104" s="43"/>
      <c r="O1104" s="43"/>
      <c r="P1104" s="43"/>
      <c r="Q1104" s="43"/>
      <c r="R1104" s="43"/>
    </row>
    <row r="1105" spans="2:18" s="18" customFormat="1">
      <c r="B1105" s="43"/>
      <c r="C1105" s="43"/>
      <c r="D1105" s="43"/>
      <c r="E1105" s="43"/>
      <c r="F1105" s="43"/>
      <c r="G1105" s="43"/>
      <c r="H1105" s="43"/>
      <c r="I1105" s="43"/>
      <c r="J1105" s="43"/>
      <c r="K1105" s="43"/>
      <c r="L1105" s="43"/>
      <c r="M1105" s="43"/>
      <c r="N1105" s="43"/>
      <c r="O1105" s="43"/>
      <c r="P1105" s="43"/>
      <c r="Q1105" s="43"/>
      <c r="R1105" s="43"/>
    </row>
    <row r="1106" spans="2:18" s="18" customFormat="1">
      <c r="B1106" s="43"/>
      <c r="C1106" s="43"/>
      <c r="D1106" s="43"/>
      <c r="E1106" s="43"/>
      <c r="F1106" s="43"/>
      <c r="G1106" s="43"/>
      <c r="H1106" s="43"/>
      <c r="I1106" s="43"/>
      <c r="J1106" s="43"/>
      <c r="K1106" s="43"/>
      <c r="L1106" s="43"/>
      <c r="M1106" s="43"/>
      <c r="N1106" s="43"/>
      <c r="O1106" s="43"/>
      <c r="P1106" s="43"/>
      <c r="Q1106" s="43"/>
      <c r="R1106" s="43"/>
    </row>
    <row r="1107" spans="2:18" s="18" customFormat="1">
      <c r="B1107" s="43"/>
      <c r="C1107" s="43"/>
      <c r="D1107" s="43"/>
      <c r="E1107" s="43"/>
      <c r="F1107" s="43"/>
      <c r="G1107" s="43"/>
      <c r="H1107" s="43"/>
      <c r="I1107" s="43"/>
      <c r="J1107" s="43"/>
      <c r="K1107" s="43"/>
      <c r="L1107" s="43"/>
      <c r="M1107" s="43"/>
      <c r="N1107" s="43"/>
      <c r="O1107" s="43"/>
      <c r="P1107" s="43"/>
      <c r="Q1107" s="43"/>
      <c r="R1107" s="43"/>
    </row>
    <row r="1108" spans="2:18" s="18" customFormat="1">
      <c r="B1108" s="43"/>
      <c r="C1108" s="43"/>
      <c r="D1108" s="43"/>
      <c r="E1108" s="43"/>
      <c r="F1108" s="43"/>
      <c r="G1108" s="43"/>
      <c r="H1108" s="43"/>
      <c r="I1108" s="43"/>
      <c r="J1108" s="43"/>
      <c r="K1108" s="43"/>
      <c r="L1108" s="43"/>
      <c r="M1108" s="43"/>
      <c r="N1108" s="43"/>
      <c r="O1108" s="43"/>
      <c r="P1108" s="43"/>
      <c r="Q1108" s="43"/>
      <c r="R1108" s="43"/>
    </row>
    <row r="1109" spans="2:18" s="18" customFormat="1">
      <c r="B1109" s="43"/>
      <c r="C1109" s="43"/>
      <c r="D1109" s="43"/>
      <c r="E1109" s="43"/>
      <c r="F1109" s="43"/>
      <c r="G1109" s="43"/>
      <c r="H1109" s="43"/>
      <c r="I1109" s="43"/>
      <c r="J1109" s="43"/>
      <c r="K1109" s="43"/>
      <c r="L1109" s="43"/>
      <c r="M1109" s="43"/>
      <c r="N1109" s="43"/>
      <c r="O1109" s="43"/>
      <c r="P1109" s="43"/>
      <c r="Q1109" s="43"/>
      <c r="R1109" s="43"/>
    </row>
    <row r="1110" spans="2:18" s="18" customFormat="1">
      <c r="B1110" s="43"/>
      <c r="C1110" s="43"/>
      <c r="D1110" s="43"/>
      <c r="E1110" s="43"/>
      <c r="F1110" s="43"/>
      <c r="G1110" s="43"/>
      <c r="H1110" s="43"/>
      <c r="I1110" s="43"/>
      <c r="J1110" s="43"/>
      <c r="K1110" s="43"/>
      <c r="L1110" s="43"/>
      <c r="M1110" s="43"/>
      <c r="N1110" s="43"/>
      <c r="O1110" s="43"/>
      <c r="P1110" s="43"/>
      <c r="Q1110" s="43"/>
      <c r="R1110" s="43"/>
    </row>
    <row r="1111" spans="2:18" s="18" customFormat="1">
      <c r="B1111" s="43"/>
      <c r="C1111" s="43"/>
      <c r="D1111" s="43"/>
      <c r="E1111" s="43"/>
      <c r="F1111" s="43"/>
      <c r="G1111" s="43"/>
      <c r="H1111" s="43"/>
      <c r="I1111" s="43"/>
      <c r="J1111" s="43"/>
      <c r="K1111" s="43"/>
      <c r="L1111" s="43"/>
      <c r="M1111" s="43"/>
      <c r="N1111" s="43"/>
      <c r="O1111" s="43"/>
      <c r="P1111" s="43"/>
      <c r="Q1111" s="43"/>
      <c r="R1111" s="43"/>
    </row>
    <row r="1112" spans="2:18" s="18" customFormat="1">
      <c r="B1112" s="43"/>
      <c r="C1112" s="43"/>
      <c r="D1112" s="43"/>
      <c r="E1112" s="43"/>
      <c r="F1112" s="43"/>
      <c r="G1112" s="43"/>
      <c r="H1112" s="43"/>
      <c r="I1112" s="43"/>
      <c r="J1112" s="43"/>
      <c r="K1112" s="43"/>
      <c r="L1112" s="43"/>
      <c r="M1112" s="43"/>
      <c r="N1112" s="43"/>
      <c r="O1112" s="43"/>
      <c r="P1112" s="43"/>
      <c r="Q1112" s="43"/>
      <c r="R1112" s="43"/>
    </row>
    <row r="1113" spans="2:18" s="18" customFormat="1">
      <c r="B1113" s="43"/>
      <c r="C1113" s="43"/>
      <c r="D1113" s="43"/>
      <c r="E1113" s="43"/>
      <c r="F1113" s="43"/>
      <c r="G1113" s="43"/>
      <c r="H1113" s="43"/>
      <c r="I1113" s="43"/>
      <c r="J1113" s="43"/>
      <c r="K1113" s="43"/>
      <c r="L1113" s="43"/>
      <c r="M1113" s="43"/>
      <c r="N1113" s="43"/>
      <c r="O1113" s="43"/>
      <c r="P1113" s="43"/>
      <c r="Q1113" s="43"/>
      <c r="R1113" s="43"/>
    </row>
    <row r="1114" spans="2:18" s="18" customFormat="1">
      <c r="B1114" s="43"/>
      <c r="C1114" s="43"/>
      <c r="D1114" s="43"/>
      <c r="E1114" s="43"/>
      <c r="F1114" s="43"/>
      <c r="G1114" s="43"/>
      <c r="H1114" s="43"/>
      <c r="I1114" s="43"/>
      <c r="J1114" s="43"/>
      <c r="K1114" s="43"/>
      <c r="L1114" s="43"/>
      <c r="M1114" s="43"/>
      <c r="N1114" s="43"/>
      <c r="O1114" s="43"/>
      <c r="P1114" s="43"/>
      <c r="Q1114" s="43"/>
      <c r="R1114" s="43"/>
    </row>
    <row r="1115" spans="2:18" s="18" customFormat="1">
      <c r="B1115" s="43"/>
      <c r="C1115" s="43"/>
      <c r="D1115" s="43"/>
      <c r="E1115" s="43"/>
      <c r="F1115" s="43"/>
      <c r="G1115" s="43"/>
      <c r="H1115" s="43"/>
      <c r="I1115" s="43"/>
      <c r="J1115" s="43"/>
      <c r="K1115" s="43"/>
      <c r="L1115" s="43"/>
      <c r="M1115" s="43"/>
      <c r="N1115" s="43"/>
      <c r="O1115" s="43"/>
      <c r="P1115" s="43"/>
      <c r="Q1115" s="43"/>
      <c r="R1115" s="43"/>
    </row>
    <row r="1116" spans="2:18" s="18" customFormat="1">
      <c r="B1116" s="43"/>
      <c r="C1116" s="43"/>
      <c r="D1116" s="43"/>
      <c r="E1116" s="43"/>
      <c r="F1116" s="43"/>
      <c r="G1116" s="43"/>
      <c r="H1116" s="43"/>
      <c r="I1116" s="43"/>
      <c r="J1116" s="43"/>
      <c r="K1116" s="43"/>
      <c r="L1116" s="43"/>
      <c r="M1116" s="43"/>
      <c r="N1116" s="43"/>
      <c r="O1116" s="43"/>
      <c r="P1116" s="43"/>
      <c r="Q1116" s="43"/>
      <c r="R1116" s="43"/>
    </row>
    <row r="1117" spans="2:18" s="18" customFormat="1">
      <c r="B1117" s="43"/>
      <c r="C1117" s="43"/>
      <c r="D1117" s="43"/>
      <c r="E1117" s="43"/>
      <c r="F1117" s="43"/>
      <c r="G1117" s="43"/>
      <c r="H1117" s="43"/>
      <c r="I1117" s="43"/>
      <c r="J1117" s="43"/>
      <c r="K1117" s="43"/>
      <c r="L1117" s="43"/>
      <c r="M1117" s="43"/>
      <c r="N1117" s="43"/>
      <c r="O1117" s="43"/>
      <c r="P1117" s="43"/>
      <c r="Q1117" s="43"/>
      <c r="R1117" s="43"/>
    </row>
    <row r="1118" spans="2:18" s="18" customFormat="1">
      <c r="B1118" s="43"/>
      <c r="C1118" s="43"/>
      <c r="D1118" s="43"/>
      <c r="E1118" s="43"/>
      <c r="F1118" s="43"/>
      <c r="G1118" s="43"/>
      <c r="H1118" s="43"/>
      <c r="I1118" s="43"/>
      <c r="J1118" s="43"/>
      <c r="K1118" s="43"/>
      <c r="L1118" s="43"/>
      <c r="M1118" s="43"/>
      <c r="N1118" s="43"/>
      <c r="O1118" s="43"/>
      <c r="P1118" s="43"/>
      <c r="Q1118" s="43"/>
      <c r="R1118" s="43"/>
    </row>
    <row r="1119" spans="2:18" s="18" customFormat="1">
      <c r="B1119" s="43"/>
      <c r="C1119" s="43"/>
      <c r="D1119" s="43"/>
      <c r="E1119" s="43"/>
      <c r="F1119" s="43"/>
      <c r="G1119" s="43"/>
      <c r="H1119" s="43"/>
      <c r="I1119" s="43"/>
      <c r="J1119" s="43"/>
      <c r="K1119" s="43"/>
      <c r="L1119" s="43"/>
      <c r="M1119" s="43"/>
      <c r="N1119" s="43"/>
      <c r="O1119" s="43"/>
      <c r="P1119" s="43"/>
      <c r="Q1119" s="43"/>
      <c r="R1119" s="43"/>
    </row>
    <row r="1120" spans="2:18" s="18" customFormat="1">
      <c r="B1120" s="43"/>
      <c r="C1120" s="43"/>
      <c r="D1120" s="43"/>
      <c r="E1120" s="43"/>
      <c r="F1120" s="43"/>
      <c r="G1120" s="43"/>
      <c r="H1120" s="43"/>
      <c r="I1120" s="43"/>
      <c r="J1120" s="43"/>
      <c r="K1120" s="43"/>
      <c r="L1120" s="43"/>
      <c r="M1120" s="43"/>
      <c r="N1120" s="43"/>
      <c r="O1120" s="43"/>
      <c r="P1120" s="43"/>
      <c r="Q1120" s="43"/>
      <c r="R1120" s="43"/>
    </row>
    <row r="1121" spans="2:18" s="18" customFormat="1">
      <c r="B1121" s="43"/>
      <c r="C1121" s="43"/>
      <c r="D1121" s="43"/>
      <c r="E1121" s="43"/>
      <c r="F1121" s="43"/>
      <c r="G1121" s="43"/>
      <c r="H1121" s="43"/>
      <c r="I1121" s="43"/>
      <c r="J1121" s="43"/>
      <c r="K1121" s="43"/>
      <c r="L1121" s="43"/>
      <c r="M1121" s="43"/>
      <c r="N1121" s="43"/>
      <c r="O1121" s="43"/>
      <c r="P1121" s="43"/>
      <c r="Q1121" s="43"/>
      <c r="R1121" s="43"/>
    </row>
    <row r="1122" spans="2:18" s="18" customFormat="1">
      <c r="B1122" s="43"/>
      <c r="C1122" s="43"/>
      <c r="D1122" s="43"/>
      <c r="E1122" s="43"/>
      <c r="F1122" s="43"/>
      <c r="G1122" s="43"/>
      <c r="H1122" s="43"/>
      <c r="I1122" s="43"/>
      <c r="J1122" s="43"/>
      <c r="K1122" s="43"/>
      <c r="L1122" s="43"/>
      <c r="M1122" s="43"/>
      <c r="N1122" s="43"/>
      <c r="O1122" s="43"/>
      <c r="P1122" s="43"/>
      <c r="Q1122" s="43"/>
      <c r="R1122" s="43"/>
    </row>
    <row r="1123" spans="2:18" s="18" customFormat="1">
      <c r="B1123" s="43"/>
      <c r="C1123" s="43"/>
      <c r="D1123" s="43"/>
      <c r="E1123" s="43"/>
      <c r="F1123" s="43"/>
      <c r="G1123" s="43"/>
      <c r="H1123" s="43"/>
      <c r="I1123" s="43"/>
      <c r="J1123" s="43"/>
      <c r="K1123" s="43"/>
      <c r="L1123" s="43"/>
      <c r="M1123" s="43"/>
      <c r="N1123" s="43"/>
      <c r="O1123" s="43"/>
      <c r="P1123" s="43"/>
      <c r="Q1123" s="43"/>
      <c r="R1123" s="43"/>
    </row>
    <row r="1124" spans="2:18" s="18" customFormat="1">
      <c r="B1124" s="43"/>
      <c r="C1124" s="43"/>
      <c r="D1124" s="43"/>
      <c r="E1124" s="43"/>
      <c r="F1124" s="43"/>
      <c r="G1124" s="43"/>
      <c r="H1124" s="43"/>
      <c r="I1124" s="43"/>
      <c r="J1124" s="43"/>
      <c r="K1124" s="43"/>
      <c r="L1124" s="43"/>
      <c r="M1124" s="43"/>
      <c r="N1124" s="43"/>
      <c r="O1124" s="43"/>
      <c r="P1124" s="43"/>
      <c r="Q1124" s="43"/>
      <c r="R1124" s="43"/>
    </row>
    <row r="1125" spans="2:18" s="18" customFormat="1">
      <c r="B1125" s="43"/>
      <c r="C1125" s="43"/>
      <c r="D1125" s="43"/>
      <c r="E1125" s="43"/>
      <c r="F1125" s="43"/>
      <c r="G1125" s="43"/>
      <c r="H1125" s="43"/>
      <c r="I1125" s="43"/>
      <c r="J1125" s="43"/>
      <c r="K1125" s="43"/>
      <c r="L1125" s="43"/>
      <c r="M1125" s="43"/>
      <c r="N1125" s="43"/>
      <c r="O1125" s="43"/>
      <c r="P1125" s="43"/>
      <c r="Q1125" s="43"/>
      <c r="R1125" s="43"/>
    </row>
    <row r="1126" spans="2:18" s="18" customFormat="1">
      <c r="B1126" s="43"/>
      <c r="C1126" s="43"/>
      <c r="D1126" s="43"/>
      <c r="E1126" s="43"/>
      <c r="F1126" s="43"/>
      <c r="G1126" s="43"/>
      <c r="H1126" s="43"/>
      <c r="I1126" s="43"/>
      <c r="J1126" s="43"/>
      <c r="K1126" s="43"/>
      <c r="L1126" s="43"/>
      <c r="M1126" s="43"/>
      <c r="N1126" s="43"/>
      <c r="O1126" s="43"/>
      <c r="P1126" s="43"/>
      <c r="Q1126" s="43"/>
      <c r="R1126" s="43"/>
    </row>
    <row r="1127" spans="2:18" s="18" customFormat="1">
      <c r="B1127" s="43"/>
      <c r="C1127" s="43"/>
      <c r="D1127" s="43"/>
      <c r="E1127" s="43"/>
      <c r="F1127" s="43"/>
      <c r="G1127" s="43"/>
      <c r="H1127" s="43"/>
      <c r="I1127" s="43"/>
      <c r="J1127" s="43"/>
      <c r="K1127" s="43"/>
      <c r="L1127" s="43"/>
      <c r="M1127" s="43"/>
      <c r="N1127" s="43"/>
      <c r="O1127" s="43"/>
      <c r="P1127" s="43"/>
      <c r="Q1127" s="43"/>
      <c r="R1127" s="43"/>
    </row>
    <row r="1128" spans="2:18" s="18" customFormat="1">
      <c r="B1128" s="43"/>
      <c r="C1128" s="43"/>
      <c r="D1128" s="43"/>
      <c r="E1128" s="43"/>
      <c r="F1128" s="43"/>
      <c r="G1128" s="43"/>
      <c r="H1128" s="43"/>
      <c r="I1128" s="43"/>
      <c r="J1128" s="43"/>
      <c r="K1128" s="43"/>
      <c r="L1128" s="43"/>
      <c r="M1128" s="43"/>
      <c r="N1128" s="43"/>
      <c r="O1128" s="43"/>
      <c r="P1128" s="43"/>
      <c r="Q1128" s="43"/>
      <c r="R1128" s="43"/>
    </row>
    <row r="1129" spans="2:18" s="18" customFormat="1">
      <c r="B1129" s="43"/>
      <c r="C1129" s="43"/>
      <c r="D1129" s="43"/>
      <c r="E1129" s="43"/>
      <c r="F1129" s="43"/>
      <c r="G1129" s="43"/>
      <c r="H1129" s="43"/>
      <c r="I1129" s="43"/>
      <c r="J1129" s="43"/>
      <c r="K1129" s="43"/>
      <c r="L1129" s="43"/>
      <c r="M1129" s="43"/>
      <c r="N1129" s="43"/>
      <c r="O1129" s="43"/>
      <c r="P1129" s="43"/>
      <c r="Q1129" s="43"/>
      <c r="R1129" s="43"/>
    </row>
    <row r="1130" spans="2:18" s="18" customFormat="1">
      <c r="B1130" s="43"/>
      <c r="C1130" s="43"/>
      <c r="D1130" s="43"/>
      <c r="E1130" s="43"/>
      <c r="F1130" s="43"/>
      <c r="G1130" s="43"/>
      <c r="H1130" s="43"/>
      <c r="I1130" s="43"/>
      <c r="J1130" s="43"/>
      <c r="K1130" s="43"/>
      <c r="L1130" s="43"/>
      <c r="M1130" s="43"/>
      <c r="N1130" s="43"/>
      <c r="O1130" s="43"/>
      <c r="P1130" s="43"/>
      <c r="Q1130" s="43"/>
      <c r="R1130" s="43"/>
    </row>
    <row r="1131" spans="2:18" s="18" customFormat="1">
      <c r="B1131" s="43"/>
      <c r="C1131" s="43"/>
      <c r="D1131" s="43"/>
      <c r="E1131" s="43"/>
      <c r="F1131" s="43"/>
      <c r="G1131" s="43"/>
      <c r="H1131" s="43"/>
      <c r="I1131" s="43"/>
      <c r="J1131" s="43"/>
      <c r="K1131" s="43"/>
      <c r="L1131" s="43"/>
      <c r="M1131" s="43"/>
      <c r="N1131" s="43"/>
      <c r="O1131" s="43"/>
      <c r="P1131" s="43"/>
      <c r="Q1131" s="43"/>
      <c r="R1131" s="43"/>
    </row>
    <row r="1132" spans="2:18" s="18" customFormat="1">
      <c r="B1132" s="43"/>
      <c r="C1132" s="43"/>
      <c r="D1132" s="43"/>
      <c r="E1132" s="43"/>
      <c r="F1132" s="43"/>
      <c r="G1132" s="43"/>
      <c r="H1132" s="43"/>
      <c r="I1132" s="43"/>
      <c r="J1132" s="43"/>
      <c r="K1132" s="43"/>
      <c r="L1132" s="43"/>
      <c r="M1132" s="43"/>
      <c r="N1132" s="43"/>
      <c r="O1132" s="43"/>
      <c r="P1132" s="43"/>
      <c r="Q1132" s="43"/>
      <c r="R1132" s="43"/>
    </row>
    <row r="1133" spans="2:18" s="18" customFormat="1">
      <c r="B1133" s="43"/>
      <c r="C1133" s="43"/>
      <c r="D1133" s="43"/>
      <c r="E1133" s="43"/>
      <c r="F1133" s="43"/>
      <c r="G1133" s="43"/>
      <c r="H1133" s="43"/>
      <c r="I1133" s="43"/>
      <c r="J1133" s="43"/>
      <c r="K1133" s="43"/>
      <c r="L1133" s="43"/>
      <c r="M1133" s="43"/>
      <c r="N1133" s="43"/>
      <c r="O1133" s="43"/>
      <c r="P1133" s="43"/>
      <c r="Q1133" s="43"/>
      <c r="R1133" s="43"/>
    </row>
    <row r="1134" spans="2:18" s="18" customFormat="1">
      <c r="B1134" s="43"/>
      <c r="C1134" s="43"/>
      <c r="D1134" s="43"/>
      <c r="E1134" s="43"/>
      <c r="F1134" s="43"/>
      <c r="G1134" s="43"/>
      <c r="H1134" s="43"/>
      <c r="I1134" s="43"/>
      <c r="J1134" s="43"/>
      <c r="K1134" s="43"/>
      <c r="L1134" s="43"/>
      <c r="M1134" s="43"/>
      <c r="N1134" s="43"/>
      <c r="O1134" s="43"/>
      <c r="P1134" s="43"/>
      <c r="Q1134" s="43"/>
      <c r="R1134" s="43"/>
    </row>
    <row r="1135" spans="2:18" s="18" customFormat="1">
      <c r="B1135" s="43"/>
      <c r="C1135" s="43"/>
      <c r="D1135" s="43"/>
      <c r="E1135" s="43"/>
      <c r="F1135" s="43"/>
      <c r="G1135" s="43"/>
      <c r="H1135" s="43"/>
      <c r="I1135" s="43"/>
      <c r="J1135" s="43"/>
      <c r="K1135" s="43"/>
      <c r="L1135" s="43"/>
      <c r="M1135" s="43"/>
      <c r="N1135" s="43"/>
      <c r="O1135" s="43"/>
      <c r="P1135" s="43"/>
      <c r="Q1135" s="43"/>
      <c r="R1135" s="43"/>
    </row>
    <row r="1136" spans="2:18" s="18" customFormat="1">
      <c r="B1136" s="43"/>
      <c r="C1136" s="43"/>
      <c r="D1136" s="43"/>
      <c r="E1136" s="43"/>
      <c r="F1136" s="43"/>
      <c r="G1136" s="43"/>
      <c r="H1136" s="43"/>
      <c r="I1136" s="43"/>
      <c r="J1136" s="43"/>
      <c r="K1136" s="43"/>
      <c r="L1136" s="43"/>
      <c r="M1136" s="43"/>
      <c r="N1136" s="43"/>
      <c r="O1136" s="43"/>
      <c r="P1136" s="43"/>
      <c r="Q1136" s="43"/>
      <c r="R1136" s="43"/>
    </row>
    <row r="1137" spans="2:18" s="18" customFormat="1">
      <c r="B1137" s="43"/>
      <c r="C1137" s="43"/>
      <c r="D1137" s="43"/>
      <c r="E1137" s="43"/>
      <c r="F1137" s="43"/>
      <c r="G1137" s="43"/>
      <c r="H1137" s="43"/>
      <c r="I1137" s="43"/>
      <c r="J1137" s="43"/>
      <c r="K1137" s="43"/>
      <c r="L1137" s="43"/>
      <c r="M1137" s="43"/>
      <c r="N1137" s="43"/>
      <c r="O1137" s="43"/>
      <c r="P1137" s="43"/>
      <c r="Q1137" s="43"/>
      <c r="R1137" s="43"/>
    </row>
    <row r="1138" spans="2:18" s="18" customFormat="1">
      <c r="B1138" s="43"/>
      <c r="C1138" s="43"/>
      <c r="D1138" s="43"/>
      <c r="E1138" s="43"/>
      <c r="F1138" s="43"/>
      <c r="G1138" s="43"/>
      <c r="H1138" s="43"/>
      <c r="I1138" s="43"/>
      <c r="J1138" s="43"/>
      <c r="K1138" s="43"/>
      <c r="L1138" s="43"/>
      <c r="M1138" s="43"/>
      <c r="N1138" s="43"/>
      <c r="O1138" s="43"/>
      <c r="P1138" s="43"/>
      <c r="Q1138" s="43"/>
      <c r="R1138" s="43"/>
    </row>
    <row r="1139" spans="2:18" s="18" customFormat="1">
      <c r="B1139" s="43"/>
      <c r="C1139" s="43"/>
      <c r="D1139" s="43"/>
      <c r="E1139" s="43"/>
      <c r="F1139" s="43"/>
      <c r="G1139" s="43"/>
      <c r="H1139" s="43"/>
      <c r="I1139" s="43"/>
      <c r="J1139" s="43"/>
      <c r="K1139" s="43"/>
      <c r="L1139" s="43"/>
      <c r="M1139" s="43"/>
      <c r="N1139" s="43"/>
      <c r="O1139" s="43"/>
      <c r="P1139" s="43"/>
      <c r="Q1139" s="43"/>
      <c r="R1139" s="43"/>
    </row>
    <row r="1140" spans="2:18" s="18" customFormat="1">
      <c r="B1140" s="43"/>
      <c r="C1140" s="43"/>
      <c r="D1140" s="43"/>
      <c r="E1140" s="43"/>
      <c r="F1140" s="43"/>
      <c r="G1140" s="43"/>
      <c r="H1140" s="43"/>
      <c r="I1140" s="43"/>
      <c r="J1140" s="43"/>
      <c r="K1140" s="43"/>
      <c r="L1140" s="43"/>
      <c r="M1140" s="43"/>
      <c r="N1140" s="43"/>
      <c r="O1140" s="43"/>
      <c r="P1140" s="43"/>
      <c r="Q1140" s="43"/>
      <c r="R1140" s="43"/>
    </row>
    <row r="1141" spans="2:18" s="18" customFormat="1">
      <c r="B1141" s="43"/>
      <c r="C1141" s="43"/>
      <c r="D1141" s="43"/>
      <c r="E1141" s="43"/>
      <c r="F1141" s="43"/>
      <c r="G1141" s="43"/>
      <c r="H1141" s="43"/>
      <c r="I1141" s="43"/>
      <c r="J1141" s="43"/>
      <c r="K1141" s="43"/>
      <c r="L1141" s="43"/>
      <c r="M1141" s="43"/>
      <c r="N1141" s="43"/>
      <c r="O1141" s="43"/>
      <c r="P1141" s="43"/>
      <c r="Q1141" s="43"/>
      <c r="R1141" s="43"/>
    </row>
    <row r="1142" spans="2:18" s="18" customFormat="1">
      <c r="B1142" s="43"/>
      <c r="C1142" s="43"/>
      <c r="D1142" s="43"/>
      <c r="E1142" s="43"/>
      <c r="F1142" s="43"/>
      <c r="G1142" s="43"/>
      <c r="H1142" s="43"/>
      <c r="I1142" s="43"/>
      <c r="J1142" s="43"/>
      <c r="K1142" s="43"/>
      <c r="L1142" s="43"/>
      <c r="M1142" s="43"/>
      <c r="N1142" s="43"/>
      <c r="O1142" s="43"/>
      <c r="P1142" s="43"/>
      <c r="Q1142" s="43"/>
      <c r="R1142" s="43"/>
    </row>
    <row r="1143" spans="2:18" s="18" customFormat="1">
      <c r="B1143" s="43"/>
      <c r="C1143" s="43"/>
      <c r="D1143" s="43"/>
      <c r="E1143" s="43"/>
      <c r="F1143" s="43"/>
      <c r="G1143" s="43"/>
      <c r="H1143" s="43"/>
      <c r="I1143" s="43"/>
      <c r="J1143" s="43"/>
      <c r="K1143" s="43"/>
      <c r="L1143" s="43"/>
      <c r="M1143" s="43"/>
      <c r="N1143" s="43"/>
      <c r="O1143" s="43"/>
      <c r="P1143" s="43"/>
      <c r="Q1143" s="43"/>
      <c r="R1143" s="43"/>
    </row>
    <row r="1144" spans="2:18" s="18" customFormat="1">
      <c r="B1144" s="43"/>
      <c r="C1144" s="43"/>
      <c r="D1144" s="43"/>
      <c r="E1144" s="43"/>
      <c r="F1144" s="43"/>
      <c r="G1144" s="43"/>
      <c r="H1144" s="43"/>
      <c r="I1144" s="43"/>
      <c r="J1144" s="43"/>
      <c r="K1144" s="43"/>
      <c r="L1144" s="43"/>
      <c r="M1144" s="43"/>
      <c r="N1144" s="43"/>
      <c r="O1144" s="43"/>
      <c r="P1144" s="43"/>
      <c r="Q1144" s="43"/>
      <c r="R1144" s="43"/>
    </row>
    <row r="1145" spans="2:18" s="18" customFormat="1">
      <c r="B1145" s="43"/>
      <c r="C1145" s="43"/>
      <c r="D1145" s="43"/>
      <c r="E1145" s="43"/>
      <c r="F1145" s="43"/>
      <c r="G1145" s="43"/>
      <c r="H1145" s="43"/>
      <c r="I1145" s="43"/>
      <c r="J1145" s="43"/>
      <c r="K1145" s="43"/>
      <c r="L1145" s="43"/>
      <c r="M1145" s="43"/>
      <c r="N1145" s="43"/>
      <c r="O1145" s="43"/>
      <c r="P1145" s="43"/>
      <c r="Q1145" s="43"/>
      <c r="R1145" s="43"/>
    </row>
    <row r="1146" spans="2:18" s="18" customFormat="1">
      <c r="B1146" s="43"/>
      <c r="C1146" s="43"/>
      <c r="D1146" s="43"/>
      <c r="E1146" s="43"/>
      <c r="F1146" s="43"/>
      <c r="G1146" s="43"/>
      <c r="H1146" s="43"/>
      <c r="I1146" s="43"/>
      <c r="J1146" s="43"/>
      <c r="K1146" s="43"/>
      <c r="L1146" s="43"/>
      <c r="M1146" s="43"/>
      <c r="N1146" s="43"/>
      <c r="O1146" s="43"/>
      <c r="P1146" s="43"/>
      <c r="Q1146" s="43"/>
      <c r="R1146" s="43"/>
    </row>
    <row r="1147" spans="2:18" s="18" customFormat="1">
      <c r="B1147" s="43"/>
      <c r="C1147" s="43"/>
      <c r="D1147" s="43"/>
      <c r="E1147" s="43"/>
      <c r="F1147" s="43"/>
      <c r="G1147" s="43"/>
      <c r="H1147" s="43"/>
      <c r="I1147" s="43"/>
      <c r="J1147" s="43"/>
      <c r="K1147" s="43"/>
      <c r="L1147" s="43"/>
      <c r="M1147" s="43"/>
      <c r="N1147" s="43"/>
      <c r="O1147" s="43"/>
      <c r="P1147" s="43"/>
      <c r="Q1147" s="43"/>
      <c r="R1147" s="43"/>
    </row>
    <row r="1148" spans="2:18" s="18" customFormat="1">
      <c r="B1148" s="43"/>
      <c r="C1148" s="43"/>
      <c r="D1148" s="43"/>
      <c r="E1148" s="43"/>
      <c r="F1148" s="43"/>
      <c r="G1148" s="43"/>
      <c r="H1148" s="43"/>
      <c r="I1148" s="43"/>
      <c r="J1148" s="43"/>
      <c r="K1148" s="43"/>
      <c r="L1148" s="43"/>
      <c r="M1148" s="43"/>
      <c r="N1148" s="43"/>
      <c r="O1148" s="43"/>
      <c r="P1148" s="43"/>
      <c r="Q1148" s="43"/>
      <c r="R1148" s="43"/>
    </row>
    <row r="1149" spans="2:18" s="18" customFormat="1">
      <c r="B1149" s="43"/>
      <c r="C1149" s="43"/>
      <c r="D1149" s="43"/>
      <c r="E1149" s="43"/>
      <c r="F1149" s="43"/>
      <c r="G1149" s="43"/>
      <c r="H1149" s="43"/>
      <c r="I1149" s="43"/>
      <c r="J1149" s="43"/>
      <c r="K1149" s="43"/>
      <c r="L1149" s="43"/>
      <c r="M1149" s="43"/>
      <c r="N1149" s="43"/>
      <c r="O1149" s="43"/>
      <c r="P1149" s="43"/>
      <c r="Q1149" s="43"/>
      <c r="R1149" s="43"/>
    </row>
    <row r="1150" spans="2:18" s="18" customFormat="1">
      <c r="B1150" s="43"/>
      <c r="C1150" s="43"/>
      <c r="D1150" s="43"/>
      <c r="E1150" s="43"/>
      <c r="F1150" s="43"/>
      <c r="G1150" s="43"/>
      <c r="H1150" s="43"/>
      <c r="I1150" s="43"/>
      <c r="J1150" s="43"/>
      <c r="K1150" s="43"/>
      <c r="L1150" s="43"/>
      <c r="M1150" s="43"/>
      <c r="N1150" s="43"/>
      <c r="O1150" s="43"/>
      <c r="P1150" s="43"/>
      <c r="Q1150" s="43"/>
      <c r="R1150" s="43"/>
    </row>
    <row r="1151" spans="2:18" s="18" customFormat="1">
      <c r="B1151" s="43"/>
      <c r="C1151" s="43"/>
      <c r="D1151" s="43"/>
      <c r="E1151" s="43"/>
      <c r="F1151" s="43"/>
      <c r="G1151" s="43"/>
      <c r="H1151" s="43"/>
      <c r="I1151" s="43"/>
      <c r="J1151" s="43"/>
      <c r="K1151" s="43"/>
      <c r="L1151" s="43"/>
      <c r="M1151" s="43"/>
      <c r="N1151" s="43"/>
      <c r="O1151" s="43"/>
      <c r="P1151" s="43"/>
      <c r="Q1151" s="43"/>
      <c r="R1151" s="43"/>
    </row>
    <row r="1152" spans="2:18" s="18" customFormat="1">
      <c r="B1152" s="43"/>
      <c r="C1152" s="43"/>
      <c r="D1152" s="43"/>
      <c r="E1152" s="43"/>
      <c r="F1152" s="43"/>
      <c r="G1152" s="43"/>
      <c r="H1152" s="43"/>
      <c r="I1152" s="43"/>
      <c r="J1152" s="43"/>
      <c r="K1152" s="43"/>
      <c r="L1152" s="43"/>
      <c r="M1152" s="43"/>
      <c r="N1152" s="43"/>
      <c r="O1152" s="43"/>
      <c r="P1152" s="43"/>
      <c r="Q1152" s="43"/>
      <c r="R1152" s="43"/>
    </row>
    <row r="1153" spans="2:18" s="18" customFormat="1">
      <c r="B1153" s="43"/>
      <c r="C1153" s="43"/>
      <c r="D1153" s="43"/>
      <c r="E1153" s="43"/>
      <c r="F1153" s="43"/>
      <c r="G1153" s="43"/>
      <c r="H1153" s="43"/>
      <c r="I1153" s="43"/>
      <c r="J1153" s="43"/>
      <c r="K1153" s="43"/>
      <c r="L1153" s="43"/>
      <c r="M1153" s="43"/>
      <c r="N1153" s="43"/>
      <c r="O1153" s="43"/>
      <c r="P1153" s="43"/>
      <c r="Q1153" s="43"/>
      <c r="R1153" s="43"/>
    </row>
    <row r="1154" spans="2:18" s="18" customFormat="1">
      <c r="B1154" s="43"/>
      <c r="C1154" s="43"/>
      <c r="D1154" s="43"/>
      <c r="E1154" s="43"/>
      <c r="F1154" s="43"/>
      <c r="G1154" s="43"/>
      <c r="H1154" s="43"/>
      <c r="I1154" s="43"/>
      <c r="J1154" s="43"/>
      <c r="K1154" s="43"/>
      <c r="L1154" s="43"/>
      <c r="M1154" s="43"/>
      <c r="N1154" s="43"/>
      <c r="O1154" s="43"/>
      <c r="P1154" s="43"/>
      <c r="Q1154" s="43"/>
      <c r="R1154" s="43"/>
    </row>
    <row r="1155" spans="2:18" s="18" customFormat="1">
      <c r="B1155" s="43"/>
      <c r="C1155" s="43"/>
      <c r="D1155" s="43"/>
      <c r="E1155" s="43"/>
      <c r="F1155" s="43"/>
      <c r="G1155" s="43"/>
      <c r="H1155" s="43"/>
      <c r="I1155" s="43"/>
      <c r="J1155" s="43"/>
      <c r="K1155" s="43"/>
      <c r="L1155" s="43"/>
      <c r="M1155" s="43"/>
      <c r="N1155" s="43"/>
      <c r="O1155" s="43"/>
      <c r="P1155" s="43"/>
      <c r="Q1155" s="43"/>
      <c r="R1155" s="43"/>
    </row>
    <row r="1156" spans="2:18" s="18" customFormat="1">
      <c r="B1156" s="43"/>
      <c r="C1156" s="43"/>
      <c r="D1156" s="43"/>
      <c r="E1156" s="43"/>
      <c r="F1156" s="43"/>
      <c r="G1156" s="43"/>
      <c r="H1156" s="43"/>
      <c r="I1156" s="43"/>
      <c r="J1156" s="43"/>
      <c r="K1156" s="43"/>
      <c r="L1156" s="43"/>
      <c r="M1156" s="43"/>
      <c r="N1156" s="43"/>
      <c r="O1156" s="43"/>
      <c r="P1156" s="43"/>
      <c r="Q1156" s="43"/>
      <c r="R1156" s="43"/>
    </row>
    <row r="1157" spans="2:18" s="18" customFormat="1">
      <c r="B1157" s="43"/>
      <c r="C1157" s="43"/>
      <c r="D1157" s="43"/>
      <c r="E1157" s="43"/>
      <c r="F1157" s="43"/>
      <c r="G1157" s="43"/>
      <c r="H1157" s="43"/>
      <c r="I1157" s="43"/>
      <c r="J1157" s="43"/>
      <c r="K1157" s="43"/>
      <c r="L1157" s="43"/>
      <c r="M1157" s="43"/>
      <c r="N1157" s="43"/>
      <c r="O1157" s="43"/>
      <c r="P1157" s="43"/>
      <c r="Q1157" s="43"/>
      <c r="R1157" s="43"/>
    </row>
    <row r="1158" spans="2:18" s="18" customFormat="1">
      <c r="B1158" s="43"/>
      <c r="C1158" s="43"/>
      <c r="D1158" s="43"/>
      <c r="E1158" s="43"/>
      <c r="F1158" s="43"/>
      <c r="G1158" s="43"/>
      <c r="H1158" s="43"/>
      <c r="I1158" s="43"/>
      <c r="J1158" s="43"/>
      <c r="K1158" s="43"/>
      <c r="L1158" s="43"/>
      <c r="M1158" s="43"/>
      <c r="N1158" s="43"/>
      <c r="O1158" s="43"/>
      <c r="P1158" s="43"/>
      <c r="Q1158" s="43"/>
      <c r="R1158" s="43"/>
    </row>
    <row r="1159" spans="2:18" s="18" customFormat="1">
      <c r="B1159" s="43"/>
      <c r="C1159" s="43"/>
      <c r="D1159" s="43"/>
      <c r="E1159" s="43"/>
      <c r="F1159" s="43"/>
      <c r="G1159" s="43"/>
      <c r="H1159" s="43"/>
      <c r="I1159" s="43"/>
      <c r="J1159" s="43"/>
      <c r="K1159" s="43"/>
      <c r="L1159" s="43"/>
      <c r="M1159" s="43"/>
      <c r="N1159" s="43"/>
      <c r="O1159" s="43"/>
      <c r="P1159" s="43"/>
      <c r="Q1159" s="43"/>
      <c r="R1159" s="43"/>
    </row>
    <row r="1160" spans="2:18" s="18" customFormat="1">
      <c r="B1160" s="43"/>
      <c r="C1160" s="43"/>
      <c r="D1160" s="43"/>
      <c r="E1160" s="43"/>
      <c r="F1160" s="43"/>
      <c r="G1160" s="43"/>
      <c r="H1160" s="43"/>
      <c r="I1160" s="43"/>
      <c r="J1160" s="43"/>
      <c r="K1160" s="43"/>
      <c r="L1160" s="43"/>
      <c r="M1160" s="43"/>
      <c r="N1160" s="43"/>
      <c r="O1160" s="43"/>
      <c r="P1160" s="43"/>
      <c r="Q1160" s="43"/>
      <c r="R1160" s="43"/>
    </row>
    <row r="1161" spans="2:18" s="18" customFormat="1">
      <c r="B1161" s="43"/>
      <c r="C1161" s="43"/>
      <c r="D1161" s="43"/>
      <c r="E1161" s="43"/>
      <c r="F1161" s="43"/>
      <c r="G1161" s="43"/>
      <c r="H1161" s="43"/>
      <c r="I1161" s="43"/>
      <c r="J1161" s="43"/>
      <c r="K1161" s="43"/>
      <c r="L1161" s="43"/>
      <c r="M1161" s="43"/>
      <c r="N1161" s="43"/>
      <c r="O1161" s="43"/>
      <c r="P1161" s="43"/>
      <c r="Q1161" s="43"/>
      <c r="R1161" s="43"/>
    </row>
    <row r="1162" spans="2:18" s="18" customFormat="1">
      <c r="B1162" s="43"/>
      <c r="C1162" s="43"/>
      <c r="D1162" s="43"/>
      <c r="E1162" s="43"/>
      <c r="F1162" s="43"/>
      <c r="G1162" s="43"/>
      <c r="H1162" s="43"/>
      <c r="I1162" s="43"/>
      <c r="J1162" s="43"/>
      <c r="K1162" s="43"/>
      <c r="L1162" s="43"/>
      <c r="M1162" s="43"/>
      <c r="N1162" s="43"/>
      <c r="O1162" s="43"/>
      <c r="P1162" s="43"/>
      <c r="Q1162" s="43"/>
      <c r="R1162" s="43"/>
    </row>
    <row r="1163" spans="2:18" s="18" customFormat="1">
      <c r="B1163" s="43"/>
      <c r="C1163" s="43"/>
      <c r="D1163" s="43"/>
      <c r="E1163" s="43"/>
      <c r="F1163" s="43"/>
      <c r="G1163" s="43"/>
      <c r="H1163" s="43"/>
      <c r="I1163" s="43"/>
      <c r="J1163" s="43"/>
      <c r="K1163" s="43"/>
      <c r="L1163" s="43"/>
      <c r="M1163" s="43"/>
      <c r="N1163" s="43"/>
      <c r="O1163" s="43"/>
      <c r="P1163" s="43"/>
      <c r="Q1163" s="43"/>
      <c r="R1163" s="43"/>
    </row>
    <row r="1164" spans="2:18" s="18" customFormat="1">
      <c r="B1164" s="43"/>
      <c r="C1164" s="43"/>
      <c r="D1164" s="43"/>
      <c r="E1164" s="43"/>
      <c r="F1164" s="43"/>
      <c r="G1164" s="43"/>
      <c r="H1164" s="43"/>
      <c r="I1164" s="43"/>
      <c r="J1164" s="43"/>
      <c r="K1164" s="43"/>
      <c r="L1164" s="43"/>
      <c r="M1164" s="43"/>
      <c r="N1164" s="43"/>
      <c r="O1164" s="43"/>
      <c r="P1164" s="43"/>
      <c r="Q1164" s="43"/>
      <c r="R1164" s="43"/>
    </row>
    <row r="1165" spans="2:18" s="18" customFormat="1">
      <c r="B1165" s="43"/>
      <c r="C1165" s="43"/>
      <c r="D1165" s="43"/>
      <c r="E1165" s="43"/>
      <c r="F1165" s="43"/>
      <c r="G1165" s="43"/>
      <c r="H1165" s="43"/>
      <c r="I1165" s="43"/>
      <c r="J1165" s="43"/>
      <c r="K1165" s="43"/>
      <c r="L1165" s="43"/>
      <c r="M1165" s="43"/>
      <c r="N1165" s="43"/>
      <c r="O1165" s="43"/>
      <c r="P1165" s="43"/>
      <c r="Q1165" s="43"/>
      <c r="R1165" s="43"/>
    </row>
    <row r="1166" spans="2:18" s="18" customFormat="1">
      <c r="B1166" s="43"/>
      <c r="C1166" s="43"/>
      <c r="D1166" s="43"/>
      <c r="E1166" s="43"/>
      <c r="F1166" s="43"/>
      <c r="G1166" s="43"/>
      <c r="H1166" s="43"/>
      <c r="I1166" s="43"/>
      <c r="J1166" s="43"/>
      <c r="K1166" s="43"/>
      <c r="L1166" s="43"/>
      <c r="M1166" s="43"/>
      <c r="N1166" s="43"/>
      <c r="O1166" s="43"/>
      <c r="P1166" s="43"/>
      <c r="Q1166" s="43"/>
      <c r="R1166" s="43"/>
    </row>
    <row r="1167" spans="2:18" s="18" customFormat="1">
      <c r="B1167" s="43"/>
      <c r="C1167" s="43"/>
      <c r="D1167" s="43"/>
      <c r="E1167" s="43"/>
      <c r="F1167" s="43"/>
      <c r="G1167" s="43"/>
      <c r="H1167" s="43"/>
      <c r="I1167" s="43"/>
      <c r="J1167" s="43"/>
      <c r="K1167" s="43"/>
      <c r="L1167" s="43"/>
      <c r="M1167" s="43"/>
      <c r="N1167" s="43"/>
      <c r="O1167" s="43"/>
      <c r="P1167" s="43"/>
      <c r="Q1167" s="43"/>
      <c r="R1167" s="43"/>
    </row>
    <row r="1168" spans="2:18" s="18" customFormat="1">
      <c r="B1168" s="43"/>
      <c r="C1168" s="43"/>
      <c r="D1168" s="43"/>
      <c r="E1168" s="43"/>
      <c r="F1168" s="43"/>
      <c r="G1168" s="43"/>
      <c r="H1168" s="43"/>
      <c r="I1168" s="43"/>
      <c r="J1168" s="43"/>
      <c r="K1168" s="43"/>
      <c r="L1168" s="43"/>
      <c r="M1168" s="43"/>
      <c r="N1168" s="43"/>
      <c r="O1168" s="43"/>
      <c r="P1168" s="43"/>
      <c r="Q1168" s="43"/>
      <c r="R1168" s="43"/>
    </row>
    <row r="1169" spans="2:18" s="18" customFormat="1">
      <c r="B1169" s="43"/>
      <c r="C1169" s="43"/>
      <c r="D1169" s="43"/>
      <c r="E1169" s="43"/>
      <c r="F1169" s="43"/>
      <c r="G1169" s="43"/>
      <c r="H1169" s="43"/>
      <c r="I1169" s="43"/>
      <c r="J1169" s="43"/>
      <c r="K1169" s="43"/>
      <c r="L1169" s="43"/>
      <c r="M1169" s="43"/>
      <c r="N1169" s="43"/>
      <c r="O1169" s="43"/>
      <c r="P1169" s="43"/>
      <c r="Q1169" s="43"/>
      <c r="R1169" s="43"/>
    </row>
    <row r="1170" spans="2:18" s="18" customFormat="1">
      <c r="B1170" s="43"/>
      <c r="C1170" s="43"/>
      <c r="D1170" s="43"/>
      <c r="E1170" s="43"/>
      <c r="F1170" s="43"/>
      <c r="G1170" s="43"/>
      <c r="H1170" s="43"/>
      <c r="I1170" s="43"/>
      <c r="J1170" s="43"/>
      <c r="K1170" s="43"/>
      <c r="L1170" s="43"/>
      <c r="M1170" s="43"/>
      <c r="N1170" s="43"/>
      <c r="O1170" s="43"/>
      <c r="P1170" s="43"/>
      <c r="Q1170" s="43"/>
      <c r="R1170" s="43"/>
    </row>
    <row r="1171" spans="2:18" s="18" customFormat="1">
      <c r="B1171" s="43"/>
      <c r="C1171" s="43"/>
      <c r="D1171" s="43"/>
      <c r="E1171" s="43"/>
      <c r="F1171" s="43"/>
      <c r="G1171" s="43"/>
      <c r="H1171" s="43"/>
      <c r="I1171" s="43"/>
      <c r="J1171" s="43"/>
      <c r="K1171" s="43"/>
      <c r="L1171" s="43"/>
      <c r="M1171" s="43"/>
      <c r="N1171" s="43"/>
      <c r="O1171" s="43"/>
      <c r="P1171" s="43"/>
      <c r="Q1171" s="43"/>
      <c r="R1171" s="43"/>
    </row>
    <row r="1172" spans="2:18" s="18" customFormat="1">
      <c r="B1172" s="43"/>
      <c r="C1172" s="43"/>
      <c r="D1172" s="43"/>
      <c r="E1172" s="43"/>
      <c r="F1172" s="43"/>
      <c r="G1172" s="43"/>
      <c r="H1172" s="43"/>
      <c r="I1172" s="43"/>
      <c r="J1172" s="43"/>
      <c r="K1172" s="43"/>
      <c r="L1172" s="43"/>
      <c r="M1172" s="43"/>
      <c r="N1172" s="43"/>
      <c r="O1172" s="43"/>
      <c r="P1172" s="43"/>
      <c r="Q1172" s="43"/>
      <c r="R1172" s="43"/>
    </row>
    <row r="1173" spans="2:18" s="18" customFormat="1">
      <c r="B1173" s="43"/>
      <c r="C1173" s="43"/>
      <c r="D1173" s="43"/>
      <c r="E1173" s="43"/>
      <c r="F1173" s="43"/>
      <c r="G1173" s="43"/>
      <c r="H1173" s="43"/>
      <c r="I1173" s="43"/>
      <c r="J1173" s="43"/>
      <c r="K1173" s="43"/>
      <c r="L1173" s="43"/>
      <c r="M1173" s="43"/>
      <c r="N1173" s="43"/>
      <c r="O1173" s="43"/>
      <c r="P1173" s="43"/>
      <c r="Q1173" s="43"/>
      <c r="R1173" s="43"/>
    </row>
    <row r="1174" spans="2:18" s="18" customFormat="1">
      <c r="B1174" s="43"/>
      <c r="C1174" s="43"/>
      <c r="D1174" s="43"/>
      <c r="E1174" s="43"/>
      <c r="F1174" s="43"/>
      <c r="G1174" s="43"/>
      <c r="H1174" s="43"/>
      <c r="I1174" s="43"/>
      <c r="J1174" s="43"/>
      <c r="K1174" s="43"/>
      <c r="L1174" s="43"/>
      <c r="M1174" s="43"/>
      <c r="N1174" s="43"/>
      <c r="O1174" s="43"/>
      <c r="P1174" s="43"/>
      <c r="Q1174" s="43"/>
      <c r="R1174" s="43"/>
    </row>
    <row r="1175" spans="2:18" s="18" customFormat="1">
      <c r="B1175" s="43"/>
      <c r="C1175" s="43"/>
      <c r="D1175" s="43"/>
      <c r="E1175" s="43"/>
      <c r="F1175" s="43"/>
      <c r="G1175" s="43"/>
      <c r="H1175" s="43"/>
      <c r="I1175" s="43"/>
      <c r="J1175" s="43"/>
      <c r="K1175" s="43"/>
      <c r="L1175" s="43"/>
      <c r="M1175" s="43"/>
      <c r="N1175" s="43"/>
      <c r="O1175" s="43"/>
      <c r="P1175" s="43"/>
      <c r="Q1175" s="43"/>
      <c r="R1175" s="43"/>
    </row>
    <row r="1176" spans="2:18" s="18" customFormat="1">
      <c r="B1176" s="43"/>
      <c r="C1176" s="43"/>
      <c r="D1176" s="43"/>
      <c r="E1176" s="43"/>
      <c r="F1176" s="43"/>
      <c r="G1176" s="43"/>
      <c r="H1176" s="43"/>
      <c r="I1176" s="43"/>
      <c r="J1176" s="43"/>
      <c r="K1176" s="43"/>
      <c r="L1176" s="43"/>
      <c r="M1176" s="43"/>
      <c r="N1176" s="43"/>
      <c r="O1176" s="43"/>
      <c r="P1176" s="43"/>
      <c r="Q1176" s="43"/>
      <c r="R1176" s="43"/>
    </row>
    <row r="1177" spans="2:18" s="18" customFormat="1">
      <c r="B1177" s="43"/>
      <c r="C1177" s="43"/>
      <c r="D1177" s="43"/>
      <c r="E1177" s="43"/>
      <c r="F1177" s="43"/>
      <c r="G1177" s="43"/>
      <c r="H1177" s="43"/>
      <c r="I1177" s="43"/>
      <c r="J1177" s="43"/>
      <c r="K1177" s="43"/>
      <c r="L1177" s="43"/>
      <c r="M1177" s="43"/>
      <c r="N1177" s="43"/>
      <c r="O1177" s="43"/>
      <c r="P1177" s="43"/>
      <c r="Q1177" s="43"/>
      <c r="R1177" s="43"/>
    </row>
    <row r="1178" spans="2:18" s="18" customFormat="1">
      <c r="B1178" s="43"/>
      <c r="C1178" s="43"/>
      <c r="D1178" s="43"/>
      <c r="E1178" s="43"/>
      <c r="F1178" s="43"/>
      <c r="G1178" s="43"/>
      <c r="H1178" s="43"/>
      <c r="I1178" s="43"/>
      <c r="J1178" s="43"/>
      <c r="K1178" s="43"/>
      <c r="L1178" s="43"/>
      <c r="M1178" s="43"/>
      <c r="N1178" s="43"/>
      <c r="O1178" s="43"/>
      <c r="P1178" s="43"/>
      <c r="Q1178" s="43"/>
      <c r="R1178" s="43"/>
    </row>
    <row r="1179" spans="2:18" s="18" customFormat="1">
      <c r="B1179" s="43"/>
      <c r="C1179" s="43"/>
      <c r="D1179" s="43"/>
      <c r="E1179" s="43"/>
      <c r="F1179" s="43"/>
      <c r="G1179" s="43"/>
      <c r="H1179" s="43"/>
      <c r="I1179" s="43"/>
      <c r="J1179" s="43"/>
      <c r="K1179" s="43"/>
      <c r="L1179" s="43"/>
      <c r="M1179" s="43"/>
      <c r="N1179" s="43"/>
      <c r="O1179" s="43"/>
      <c r="P1179" s="43"/>
      <c r="Q1179" s="43"/>
      <c r="R1179" s="43"/>
    </row>
    <row r="1180" spans="2:18" s="18" customFormat="1">
      <c r="B1180" s="43"/>
      <c r="C1180" s="43"/>
      <c r="D1180" s="43"/>
      <c r="E1180" s="43"/>
      <c r="F1180" s="43"/>
      <c r="G1180" s="43"/>
      <c r="H1180" s="43"/>
      <c r="I1180" s="43"/>
      <c r="J1180" s="43"/>
      <c r="K1180" s="43"/>
      <c r="L1180" s="43"/>
      <c r="M1180" s="43"/>
      <c r="N1180" s="43"/>
      <c r="O1180" s="43"/>
      <c r="P1180" s="43"/>
      <c r="Q1180" s="43"/>
      <c r="R1180" s="43"/>
    </row>
    <row r="1181" spans="2:18" s="18" customFormat="1">
      <c r="B1181" s="43"/>
      <c r="C1181" s="43"/>
      <c r="D1181" s="43"/>
      <c r="E1181" s="43"/>
      <c r="F1181" s="43"/>
      <c r="G1181" s="43"/>
      <c r="H1181" s="43"/>
      <c r="I1181" s="43"/>
      <c r="J1181" s="43"/>
      <c r="K1181" s="43"/>
      <c r="L1181" s="43"/>
      <c r="M1181" s="43"/>
      <c r="N1181" s="43"/>
      <c r="O1181" s="43"/>
      <c r="P1181" s="43"/>
      <c r="Q1181" s="43"/>
      <c r="R1181" s="43"/>
    </row>
    <row r="1182" spans="2:18" s="18" customFormat="1">
      <c r="B1182" s="43"/>
      <c r="C1182" s="43"/>
      <c r="D1182" s="43"/>
      <c r="E1182" s="43"/>
      <c r="F1182" s="43"/>
      <c r="G1182" s="43"/>
      <c r="H1182" s="43"/>
      <c r="I1182" s="43"/>
      <c r="J1182" s="43"/>
      <c r="K1182" s="43"/>
      <c r="L1182" s="43"/>
      <c r="M1182" s="43"/>
      <c r="N1182" s="43"/>
      <c r="O1182" s="43"/>
      <c r="P1182" s="43"/>
      <c r="Q1182" s="43"/>
      <c r="R1182" s="43"/>
    </row>
    <row r="1183" spans="2:18" s="18" customFormat="1">
      <c r="B1183" s="43"/>
      <c r="C1183" s="43"/>
      <c r="D1183" s="43"/>
      <c r="E1183" s="43"/>
      <c r="F1183" s="43"/>
      <c r="G1183" s="43"/>
      <c r="H1183" s="43"/>
      <c r="I1183" s="43"/>
      <c r="J1183" s="43"/>
      <c r="K1183" s="43"/>
      <c r="L1183" s="43"/>
      <c r="M1183" s="43"/>
      <c r="N1183" s="43"/>
      <c r="O1183" s="43"/>
      <c r="P1183" s="43"/>
      <c r="Q1183" s="43"/>
      <c r="R1183" s="43"/>
    </row>
    <row r="1184" spans="2:18" s="18" customFormat="1">
      <c r="B1184" s="43"/>
      <c r="C1184" s="43"/>
      <c r="D1184" s="43"/>
      <c r="E1184" s="43"/>
      <c r="F1184" s="43"/>
      <c r="G1184" s="43"/>
      <c r="H1184" s="43"/>
      <c r="I1184" s="43"/>
      <c r="J1184" s="43"/>
      <c r="K1184" s="43"/>
      <c r="L1184" s="43"/>
      <c r="M1184" s="43"/>
      <c r="N1184" s="43"/>
      <c r="O1184" s="43"/>
      <c r="P1184" s="43"/>
      <c r="Q1184" s="43"/>
      <c r="R1184" s="43"/>
    </row>
    <row r="1185" spans="2:18" s="18" customFormat="1">
      <c r="B1185" s="43"/>
      <c r="C1185" s="43"/>
      <c r="D1185" s="43"/>
      <c r="E1185" s="43"/>
      <c r="F1185" s="43"/>
      <c r="G1185" s="43"/>
      <c r="H1185" s="43"/>
      <c r="I1185" s="43"/>
      <c r="J1185" s="43"/>
      <c r="K1185" s="43"/>
      <c r="L1185" s="43"/>
      <c r="M1185" s="43"/>
      <c r="N1185" s="43"/>
      <c r="O1185" s="43"/>
      <c r="P1185" s="43"/>
      <c r="Q1185" s="43"/>
      <c r="R1185" s="43"/>
    </row>
    <row r="1186" spans="2:18" s="18" customFormat="1">
      <c r="B1186" s="43"/>
      <c r="C1186" s="43"/>
      <c r="D1186" s="43"/>
      <c r="E1186" s="43"/>
      <c r="F1186" s="43"/>
      <c r="G1186" s="43"/>
      <c r="H1186" s="43"/>
      <c r="I1186" s="43"/>
      <c r="J1186" s="43"/>
      <c r="K1186" s="43"/>
      <c r="L1186" s="43"/>
      <c r="M1186" s="43"/>
      <c r="N1186" s="43"/>
      <c r="O1186" s="43"/>
      <c r="P1186" s="43"/>
      <c r="Q1186" s="43"/>
      <c r="R1186" s="43"/>
    </row>
    <row r="1187" spans="2:18" s="18" customFormat="1">
      <c r="B1187" s="43"/>
      <c r="C1187" s="43"/>
      <c r="D1187" s="43"/>
      <c r="E1187" s="43"/>
      <c r="F1187" s="43"/>
      <c r="G1187" s="43"/>
      <c r="H1187" s="43"/>
      <c r="I1187" s="43"/>
      <c r="J1187" s="43"/>
      <c r="K1187" s="43"/>
      <c r="L1187" s="43"/>
      <c r="M1187" s="43"/>
      <c r="N1187" s="43"/>
      <c r="O1187" s="43"/>
      <c r="P1187" s="43"/>
      <c r="Q1187" s="43"/>
      <c r="R1187" s="43"/>
    </row>
    <row r="1188" spans="2:18" s="18" customFormat="1">
      <c r="B1188" s="43"/>
      <c r="C1188" s="43"/>
      <c r="D1188" s="43"/>
      <c r="E1188" s="43"/>
      <c r="F1188" s="43"/>
      <c r="G1188" s="43"/>
      <c r="H1188" s="43"/>
      <c r="I1188" s="43"/>
      <c r="J1188" s="43"/>
      <c r="K1188" s="43"/>
      <c r="L1188" s="43"/>
      <c r="M1188" s="43"/>
      <c r="N1188" s="43"/>
      <c r="O1188" s="43"/>
      <c r="P1188" s="43"/>
      <c r="Q1188" s="43"/>
      <c r="R1188" s="43"/>
    </row>
    <row r="1189" spans="2:18" s="18" customFormat="1">
      <c r="B1189" s="43"/>
      <c r="C1189" s="43"/>
      <c r="D1189" s="43"/>
      <c r="E1189" s="43"/>
      <c r="F1189" s="43"/>
      <c r="G1189" s="43"/>
      <c r="H1189" s="43"/>
      <c r="I1189" s="43"/>
      <c r="J1189" s="43"/>
      <c r="K1189" s="43"/>
      <c r="L1189" s="43"/>
      <c r="M1189" s="43"/>
      <c r="N1189" s="43"/>
      <c r="O1189" s="43"/>
      <c r="P1189" s="43"/>
      <c r="Q1189" s="43"/>
      <c r="R1189" s="43"/>
    </row>
    <row r="1190" spans="2:18" s="18" customFormat="1">
      <c r="B1190" s="43"/>
      <c r="C1190" s="43"/>
      <c r="D1190" s="43"/>
      <c r="E1190" s="43"/>
      <c r="F1190" s="43"/>
      <c r="G1190" s="43"/>
      <c r="H1190" s="43"/>
      <c r="I1190" s="43"/>
      <c r="J1190" s="43"/>
      <c r="K1190" s="43"/>
      <c r="L1190" s="43"/>
      <c r="M1190" s="43"/>
      <c r="N1190" s="43"/>
      <c r="O1190" s="43"/>
      <c r="P1190" s="43"/>
      <c r="Q1190" s="43"/>
      <c r="R1190" s="43"/>
    </row>
    <row r="1191" spans="2:18" s="18" customFormat="1">
      <c r="B1191" s="43"/>
      <c r="C1191" s="43"/>
      <c r="D1191" s="43"/>
      <c r="E1191" s="43"/>
      <c r="F1191" s="43"/>
      <c r="G1191" s="43"/>
      <c r="H1191" s="43"/>
      <c r="I1191" s="43"/>
      <c r="J1191" s="43"/>
      <c r="K1191" s="43"/>
      <c r="L1191" s="43"/>
      <c r="M1191" s="43"/>
      <c r="N1191" s="43"/>
      <c r="O1191" s="43"/>
      <c r="P1191" s="43"/>
      <c r="Q1191" s="43"/>
      <c r="R1191" s="43"/>
    </row>
    <row r="1192" spans="2:18" s="18" customFormat="1">
      <c r="B1192" s="43"/>
      <c r="C1192" s="43"/>
      <c r="D1192" s="43"/>
      <c r="E1192" s="43"/>
      <c r="F1192" s="43"/>
      <c r="G1192" s="43"/>
      <c r="H1192" s="43"/>
      <c r="I1192" s="43"/>
      <c r="J1192" s="43"/>
      <c r="K1192" s="43"/>
      <c r="L1192" s="43"/>
      <c r="M1192" s="43"/>
      <c r="N1192" s="43"/>
      <c r="O1192" s="43"/>
      <c r="P1192" s="43"/>
      <c r="Q1192" s="43"/>
      <c r="R1192" s="43"/>
    </row>
    <row r="1193" spans="2:18" s="18" customFormat="1">
      <c r="B1193" s="43"/>
      <c r="C1193" s="43"/>
      <c r="D1193" s="43"/>
      <c r="E1193" s="43"/>
      <c r="F1193" s="43"/>
      <c r="G1193" s="43"/>
      <c r="H1193" s="43"/>
      <c r="I1193" s="43"/>
      <c r="J1193" s="43"/>
      <c r="K1193" s="43"/>
      <c r="L1193" s="43"/>
      <c r="M1193" s="43"/>
      <c r="N1193" s="43"/>
      <c r="O1193" s="43"/>
      <c r="P1193" s="43"/>
      <c r="Q1193" s="43"/>
      <c r="R1193" s="43"/>
    </row>
    <row r="1194" spans="2:18" s="18" customFormat="1">
      <c r="B1194" s="43"/>
      <c r="C1194" s="43"/>
      <c r="D1194" s="43"/>
      <c r="E1194" s="43"/>
      <c r="F1194" s="43"/>
      <c r="G1194" s="43"/>
      <c r="H1194" s="43"/>
      <c r="I1194" s="43"/>
      <c r="J1194" s="43"/>
      <c r="K1194" s="43"/>
      <c r="L1194" s="43"/>
      <c r="M1194" s="43"/>
      <c r="N1194" s="43"/>
      <c r="O1194" s="43"/>
      <c r="P1194" s="43"/>
      <c r="Q1194" s="43"/>
      <c r="R1194" s="43"/>
    </row>
    <row r="1195" spans="2:18" s="18" customFormat="1">
      <c r="B1195" s="43"/>
      <c r="C1195" s="43"/>
      <c r="D1195" s="43"/>
      <c r="E1195" s="43"/>
      <c r="F1195" s="43"/>
      <c r="G1195" s="43"/>
      <c r="H1195" s="43"/>
      <c r="I1195" s="43"/>
      <c r="J1195" s="43"/>
      <c r="K1195" s="43"/>
      <c r="L1195" s="43"/>
      <c r="M1195" s="43"/>
      <c r="N1195" s="43"/>
      <c r="O1195" s="43"/>
      <c r="P1195" s="43"/>
      <c r="Q1195" s="43"/>
      <c r="R1195" s="43"/>
    </row>
    <row r="1196" spans="2:18" s="18" customFormat="1">
      <c r="B1196" s="43"/>
      <c r="C1196" s="43"/>
      <c r="D1196" s="43"/>
      <c r="E1196" s="43"/>
      <c r="F1196" s="43"/>
      <c r="G1196" s="43"/>
      <c r="H1196" s="43"/>
      <c r="I1196" s="43"/>
      <c r="J1196" s="43"/>
      <c r="K1196" s="43"/>
      <c r="L1196" s="43"/>
      <c r="M1196" s="43"/>
      <c r="N1196" s="43"/>
      <c r="O1196" s="43"/>
      <c r="P1196" s="43"/>
      <c r="Q1196" s="43"/>
      <c r="R1196" s="43"/>
    </row>
    <row r="1197" spans="2:18" s="18" customFormat="1">
      <c r="B1197" s="43"/>
      <c r="C1197" s="43"/>
      <c r="D1197" s="43"/>
      <c r="E1197" s="43"/>
      <c r="F1197" s="43"/>
      <c r="G1197" s="43"/>
      <c r="H1197" s="43"/>
      <c r="I1197" s="43"/>
      <c r="J1197" s="43"/>
      <c r="K1197" s="43"/>
      <c r="L1197" s="43"/>
      <c r="M1197" s="43"/>
      <c r="N1197" s="43"/>
      <c r="O1197" s="43"/>
      <c r="P1197" s="43"/>
      <c r="Q1197" s="43"/>
      <c r="R1197" s="43"/>
    </row>
    <row r="1198" spans="2:18" s="18" customFormat="1">
      <c r="B1198" s="43"/>
      <c r="C1198" s="43"/>
      <c r="D1198" s="43"/>
      <c r="E1198" s="43"/>
      <c r="F1198" s="43"/>
      <c r="G1198" s="43"/>
      <c r="H1198" s="43"/>
      <c r="I1198" s="43"/>
      <c r="J1198" s="43"/>
      <c r="K1198" s="43"/>
      <c r="L1198" s="43"/>
      <c r="M1198" s="43"/>
      <c r="N1198" s="43"/>
      <c r="O1198" s="43"/>
      <c r="P1198" s="43"/>
      <c r="Q1198" s="43"/>
      <c r="R1198" s="43"/>
    </row>
    <row r="1199" spans="2:18" s="18" customFormat="1">
      <c r="B1199" s="43"/>
      <c r="C1199" s="43"/>
      <c r="D1199" s="43"/>
      <c r="E1199" s="43"/>
      <c r="F1199" s="43"/>
      <c r="G1199" s="43"/>
      <c r="H1199" s="43"/>
      <c r="I1199" s="43"/>
      <c r="J1199" s="43"/>
      <c r="K1199" s="43"/>
      <c r="L1199" s="43"/>
      <c r="M1199" s="43"/>
      <c r="N1199" s="43"/>
      <c r="O1199" s="43"/>
      <c r="P1199" s="43"/>
      <c r="Q1199" s="43"/>
      <c r="R1199" s="43"/>
    </row>
    <row r="1200" spans="2:18" s="18" customFormat="1">
      <c r="B1200" s="43"/>
      <c r="C1200" s="43"/>
      <c r="D1200" s="43"/>
      <c r="E1200" s="43"/>
      <c r="F1200" s="43"/>
      <c r="G1200" s="43"/>
      <c r="H1200" s="43"/>
      <c r="I1200" s="43"/>
      <c r="J1200" s="43"/>
      <c r="K1200" s="43"/>
      <c r="L1200" s="43"/>
      <c r="M1200" s="43"/>
      <c r="N1200" s="43"/>
      <c r="O1200" s="43"/>
      <c r="P1200" s="43"/>
      <c r="Q1200" s="43"/>
      <c r="R1200" s="43"/>
    </row>
    <row r="1201" spans="2:18" s="18" customFormat="1">
      <c r="B1201" s="43"/>
      <c r="C1201" s="43"/>
      <c r="D1201" s="43"/>
      <c r="E1201" s="43"/>
      <c r="F1201" s="43"/>
      <c r="G1201" s="43"/>
      <c r="H1201" s="43"/>
      <c r="I1201" s="43"/>
      <c r="J1201" s="43"/>
      <c r="K1201" s="43"/>
      <c r="L1201" s="43"/>
      <c r="M1201" s="43"/>
      <c r="N1201" s="43"/>
      <c r="O1201" s="43"/>
      <c r="P1201" s="43"/>
      <c r="Q1201" s="43"/>
      <c r="R1201" s="43"/>
    </row>
    <row r="1202" spans="2:18" s="18" customFormat="1">
      <c r="B1202" s="43"/>
      <c r="C1202" s="43"/>
      <c r="D1202" s="43"/>
      <c r="E1202" s="43"/>
      <c r="F1202" s="43"/>
      <c r="G1202" s="43"/>
      <c r="H1202" s="43"/>
      <c r="I1202" s="43"/>
      <c r="J1202" s="43"/>
      <c r="K1202" s="43"/>
      <c r="L1202" s="43"/>
      <c r="M1202" s="43"/>
      <c r="N1202" s="43"/>
      <c r="O1202" s="43"/>
      <c r="P1202" s="43"/>
      <c r="Q1202" s="43"/>
      <c r="R1202" s="43"/>
    </row>
    <row r="1203" spans="2:18" s="18" customFormat="1">
      <c r="B1203" s="43"/>
      <c r="C1203" s="43"/>
      <c r="D1203" s="43"/>
      <c r="E1203" s="43"/>
      <c r="F1203" s="43"/>
      <c r="G1203" s="43"/>
      <c r="H1203" s="43"/>
      <c r="I1203" s="43"/>
      <c r="J1203" s="43"/>
      <c r="K1203" s="43"/>
      <c r="L1203" s="43"/>
      <c r="M1203" s="43"/>
      <c r="N1203" s="43"/>
      <c r="O1203" s="43"/>
      <c r="P1203" s="43"/>
      <c r="Q1203" s="43"/>
      <c r="R1203" s="43"/>
    </row>
    <row r="1204" spans="2:18" s="18" customFormat="1">
      <c r="B1204" s="43"/>
      <c r="C1204" s="43"/>
      <c r="D1204" s="43"/>
      <c r="E1204" s="43"/>
      <c r="F1204" s="43"/>
      <c r="G1204" s="43"/>
      <c r="H1204" s="43"/>
      <c r="I1204" s="43"/>
      <c r="J1204" s="43"/>
      <c r="K1204" s="43"/>
      <c r="L1204" s="43"/>
      <c r="M1204" s="43"/>
      <c r="N1204" s="43"/>
      <c r="O1204" s="43"/>
      <c r="P1204" s="43"/>
      <c r="Q1204" s="43"/>
      <c r="R1204" s="43"/>
    </row>
    <row r="1205" spans="2:18" s="18" customFormat="1">
      <c r="B1205" s="43"/>
      <c r="C1205" s="43"/>
      <c r="D1205" s="43"/>
      <c r="E1205" s="43"/>
      <c r="F1205" s="43"/>
      <c r="G1205" s="43"/>
      <c r="H1205" s="43"/>
      <c r="I1205" s="43"/>
      <c r="J1205" s="43"/>
      <c r="K1205" s="43"/>
      <c r="L1205" s="43"/>
      <c r="M1205" s="43"/>
      <c r="N1205" s="43"/>
      <c r="O1205" s="43"/>
      <c r="P1205" s="43"/>
      <c r="Q1205" s="43"/>
      <c r="R1205" s="43"/>
    </row>
    <row r="1206" spans="2:18" s="18" customFormat="1">
      <c r="B1206" s="43"/>
      <c r="C1206" s="43"/>
      <c r="D1206" s="43"/>
      <c r="E1206" s="43"/>
      <c r="F1206" s="43"/>
      <c r="G1206" s="43"/>
      <c r="H1206" s="43"/>
      <c r="I1206" s="43"/>
      <c r="J1206" s="43"/>
      <c r="K1206" s="43"/>
      <c r="L1206" s="43"/>
      <c r="M1206" s="43"/>
      <c r="N1206" s="43"/>
      <c r="O1206" s="43"/>
      <c r="P1206" s="43"/>
      <c r="Q1206" s="43"/>
      <c r="R1206" s="43"/>
    </row>
    <row r="1207" spans="2:18" s="18" customFormat="1">
      <c r="B1207" s="43"/>
      <c r="C1207" s="43"/>
      <c r="D1207" s="43"/>
      <c r="E1207" s="43"/>
      <c r="F1207" s="43"/>
      <c r="G1207" s="43"/>
      <c r="H1207" s="43"/>
      <c r="I1207" s="43"/>
      <c r="J1207" s="43"/>
      <c r="K1207" s="43"/>
      <c r="L1207" s="43"/>
      <c r="M1207" s="43"/>
      <c r="N1207" s="43"/>
      <c r="O1207" s="43"/>
      <c r="P1207" s="43"/>
      <c r="Q1207" s="43"/>
      <c r="R1207" s="43"/>
    </row>
    <row r="1208" spans="2:18" s="18" customFormat="1">
      <c r="B1208" s="43"/>
      <c r="C1208" s="43"/>
      <c r="D1208" s="43"/>
      <c r="E1208" s="43"/>
      <c r="F1208" s="43"/>
      <c r="G1208" s="43"/>
      <c r="H1208" s="43"/>
      <c r="I1208" s="43"/>
      <c r="J1208" s="43"/>
      <c r="K1208" s="43"/>
      <c r="L1208" s="43"/>
      <c r="M1208" s="43"/>
      <c r="N1208" s="43"/>
      <c r="O1208" s="43"/>
      <c r="P1208" s="43"/>
      <c r="Q1208" s="43"/>
      <c r="R1208" s="43"/>
    </row>
    <row r="1209" spans="2:18" s="18" customFormat="1">
      <c r="B1209" s="43"/>
      <c r="C1209" s="43"/>
      <c r="D1209" s="43"/>
      <c r="E1209" s="43"/>
      <c r="F1209" s="43"/>
      <c r="G1209" s="43"/>
      <c r="H1209" s="43"/>
      <c r="I1209" s="43"/>
      <c r="J1209" s="43"/>
      <c r="K1209" s="43"/>
      <c r="L1209" s="43"/>
      <c r="M1209" s="43"/>
      <c r="N1209" s="43"/>
      <c r="O1209" s="43"/>
      <c r="P1209" s="43"/>
      <c r="Q1209" s="43"/>
      <c r="R1209" s="43"/>
    </row>
    <row r="1210" spans="2:18" s="18" customFormat="1">
      <c r="B1210" s="43"/>
      <c r="C1210" s="43"/>
      <c r="D1210" s="43"/>
      <c r="E1210" s="43"/>
      <c r="F1210" s="43"/>
      <c r="G1210" s="43"/>
      <c r="H1210" s="43"/>
      <c r="I1210" s="43"/>
      <c r="J1210" s="43"/>
      <c r="K1210" s="43"/>
      <c r="L1210" s="43"/>
      <c r="M1210" s="43"/>
      <c r="N1210" s="43"/>
      <c r="O1210" s="43"/>
      <c r="P1210" s="43"/>
      <c r="Q1210" s="43"/>
      <c r="R1210" s="43"/>
    </row>
    <row r="1211" spans="2:18" s="18" customFormat="1">
      <c r="B1211" s="43"/>
      <c r="C1211" s="43"/>
      <c r="D1211" s="43"/>
      <c r="E1211" s="43"/>
      <c r="F1211" s="43"/>
      <c r="G1211" s="43"/>
      <c r="H1211" s="43"/>
      <c r="I1211" s="43"/>
      <c r="J1211" s="43"/>
      <c r="K1211" s="43"/>
      <c r="L1211" s="43"/>
      <c r="M1211" s="43"/>
      <c r="N1211" s="43"/>
      <c r="O1211" s="43"/>
      <c r="P1211" s="43"/>
      <c r="Q1211" s="43"/>
      <c r="R1211" s="43"/>
    </row>
    <row r="1212" spans="2:18" s="18" customFormat="1">
      <c r="B1212" s="43"/>
      <c r="C1212" s="43"/>
      <c r="D1212" s="43"/>
      <c r="E1212" s="43"/>
      <c r="F1212" s="43"/>
      <c r="G1212" s="43"/>
      <c r="H1212" s="43"/>
      <c r="I1212" s="43"/>
      <c r="J1212" s="43"/>
      <c r="K1212" s="43"/>
      <c r="L1212" s="43"/>
      <c r="M1212" s="43"/>
      <c r="N1212" s="43"/>
      <c r="O1212" s="43"/>
      <c r="P1212" s="43"/>
      <c r="Q1212" s="43"/>
      <c r="R1212" s="43"/>
    </row>
    <row r="1213" spans="2:18" s="18" customFormat="1">
      <c r="B1213" s="43"/>
      <c r="C1213" s="43"/>
      <c r="D1213" s="43"/>
      <c r="E1213" s="43"/>
      <c r="F1213" s="43"/>
      <c r="G1213" s="43"/>
      <c r="H1213" s="43"/>
      <c r="I1213" s="43"/>
      <c r="J1213" s="43"/>
      <c r="K1213" s="43"/>
      <c r="L1213" s="43"/>
      <c r="M1213" s="43"/>
      <c r="N1213" s="43"/>
      <c r="O1213" s="43"/>
      <c r="P1213" s="43"/>
      <c r="Q1213" s="43"/>
      <c r="R1213" s="43"/>
    </row>
    <row r="1214" spans="2:18" s="18" customFormat="1">
      <c r="B1214" s="43"/>
      <c r="C1214" s="43"/>
      <c r="D1214" s="43"/>
      <c r="E1214" s="43"/>
      <c r="F1214" s="43"/>
      <c r="G1214" s="43"/>
      <c r="H1214" s="43"/>
      <c r="I1214" s="43"/>
      <c r="J1214" s="43"/>
      <c r="K1214" s="43"/>
      <c r="L1214" s="43"/>
      <c r="M1214" s="43"/>
      <c r="N1214" s="43"/>
      <c r="O1214" s="43"/>
      <c r="P1214" s="43"/>
      <c r="Q1214" s="43"/>
      <c r="R1214" s="43"/>
    </row>
    <row r="1215" spans="2:18" s="18" customFormat="1">
      <c r="B1215" s="43"/>
      <c r="C1215" s="43"/>
      <c r="D1215" s="43"/>
      <c r="E1215" s="43"/>
      <c r="F1215" s="43"/>
      <c r="G1215" s="43"/>
      <c r="H1215" s="43"/>
      <c r="I1215" s="43"/>
      <c r="J1215" s="43"/>
      <c r="K1215" s="43"/>
      <c r="L1215" s="43"/>
      <c r="M1215" s="43"/>
      <c r="N1215" s="43"/>
      <c r="O1215" s="43"/>
      <c r="P1215" s="43"/>
      <c r="Q1215" s="43"/>
      <c r="R1215" s="43"/>
    </row>
    <row r="1216" spans="2:18" s="18" customFormat="1">
      <c r="B1216" s="43"/>
      <c r="C1216" s="43"/>
      <c r="D1216" s="43"/>
      <c r="E1216" s="43"/>
      <c r="F1216" s="43"/>
      <c r="G1216" s="43"/>
      <c r="H1216" s="43"/>
      <c r="I1216" s="43"/>
      <c r="J1216" s="43"/>
      <c r="K1216" s="43"/>
      <c r="L1216" s="43"/>
      <c r="M1216" s="43"/>
      <c r="N1216" s="43"/>
      <c r="O1216" s="43"/>
      <c r="P1216" s="43"/>
      <c r="Q1216" s="43"/>
      <c r="R1216" s="43"/>
    </row>
    <row r="1217" spans="2:18" s="18" customFormat="1">
      <c r="B1217" s="43"/>
      <c r="C1217" s="43"/>
      <c r="D1217" s="43"/>
      <c r="E1217" s="43"/>
      <c r="F1217" s="43"/>
      <c r="G1217" s="43"/>
      <c r="H1217" s="43"/>
      <c r="I1217" s="43"/>
      <c r="J1217" s="43"/>
      <c r="K1217" s="43"/>
      <c r="L1217" s="43"/>
      <c r="M1217" s="43"/>
      <c r="N1217" s="43"/>
      <c r="O1217" s="43"/>
      <c r="P1217" s="43"/>
      <c r="Q1217" s="43"/>
      <c r="R1217" s="43"/>
    </row>
    <row r="1218" spans="2:18" s="18" customFormat="1">
      <c r="B1218" s="43"/>
      <c r="C1218" s="43"/>
      <c r="D1218" s="43"/>
      <c r="E1218" s="43"/>
      <c r="F1218" s="43"/>
      <c r="G1218" s="43"/>
      <c r="H1218" s="43"/>
      <c r="I1218" s="43"/>
      <c r="J1218" s="43"/>
      <c r="K1218" s="43"/>
      <c r="L1218" s="43"/>
      <c r="M1218" s="43"/>
      <c r="N1218" s="43"/>
      <c r="O1218" s="43"/>
      <c r="P1218" s="43"/>
      <c r="Q1218" s="43"/>
      <c r="R1218" s="43"/>
    </row>
    <row r="1219" spans="2:18" s="18" customFormat="1">
      <c r="B1219" s="43"/>
      <c r="C1219" s="43"/>
      <c r="D1219" s="43"/>
      <c r="E1219" s="43"/>
      <c r="F1219" s="43"/>
      <c r="G1219" s="43"/>
      <c r="H1219" s="43"/>
      <c r="I1219" s="43"/>
      <c r="J1219" s="43"/>
      <c r="K1219" s="43"/>
      <c r="L1219" s="43"/>
      <c r="M1219" s="43"/>
      <c r="N1219" s="43"/>
      <c r="O1219" s="43"/>
      <c r="P1219" s="43"/>
      <c r="Q1219" s="43"/>
      <c r="R1219" s="43"/>
    </row>
    <row r="1220" spans="2:18" s="18" customFormat="1">
      <c r="B1220" s="43"/>
      <c r="C1220" s="43"/>
      <c r="D1220" s="43"/>
      <c r="E1220" s="43"/>
      <c r="F1220" s="43"/>
      <c r="G1220" s="43"/>
      <c r="H1220" s="43"/>
      <c r="I1220" s="43"/>
      <c r="J1220" s="43"/>
      <c r="K1220" s="43"/>
      <c r="L1220" s="43"/>
      <c r="M1220" s="43"/>
      <c r="N1220" s="43"/>
      <c r="O1220" s="43"/>
      <c r="P1220" s="43"/>
      <c r="Q1220" s="43"/>
      <c r="R1220" s="43"/>
    </row>
    <row r="1221" spans="2:18" s="18" customFormat="1">
      <c r="B1221" s="43"/>
      <c r="C1221" s="43"/>
      <c r="D1221" s="43"/>
      <c r="E1221" s="43"/>
      <c r="F1221" s="43"/>
      <c r="G1221" s="43"/>
      <c r="H1221" s="43"/>
      <c r="I1221" s="43"/>
      <c r="J1221" s="43"/>
      <c r="K1221" s="43"/>
      <c r="L1221" s="43"/>
      <c r="M1221" s="43"/>
      <c r="N1221" s="43"/>
      <c r="O1221" s="43"/>
      <c r="P1221" s="43"/>
      <c r="Q1221" s="43"/>
      <c r="R1221" s="43"/>
    </row>
    <row r="1222" spans="2:18" s="18" customFormat="1">
      <c r="B1222" s="43"/>
      <c r="C1222" s="43"/>
      <c r="D1222" s="43"/>
      <c r="E1222" s="43"/>
      <c r="F1222" s="43"/>
      <c r="G1222" s="43"/>
      <c r="H1222" s="43"/>
      <c r="I1222" s="43"/>
      <c r="J1222" s="43"/>
      <c r="K1222" s="43"/>
      <c r="L1222" s="43"/>
      <c r="M1222" s="43"/>
      <c r="N1222" s="43"/>
      <c r="O1222" s="43"/>
      <c r="P1222" s="43"/>
      <c r="Q1222" s="43"/>
      <c r="R1222" s="43"/>
    </row>
    <row r="1223" spans="2:18" s="18" customFormat="1">
      <c r="B1223" s="43"/>
      <c r="C1223" s="43"/>
      <c r="D1223" s="43"/>
      <c r="E1223" s="43"/>
      <c r="F1223" s="43"/>
      <c r="G1223" s="43"/>
      <c r="H1223" s="43"/>
      <c r="I1223" s="43"/>
      <c r="J1223" s="43"/>
      <c r="K1223" s="43"/>
      <c r="L1223" s="43"/>
      <c r="M1223" s="43"/>
      <c r="N1223" s="43"/>
      <c r="O1223" s="43"/>
      <c r="P1223" s="43"/>
      <c r="Q1223" s="43"/>
      <c r="R1223" s="43"/>
    </row>
    <row r="1224" spans="2:18" s="18" customFormat="1">
      <c r="B1224" s="43"/>
      <c r="C1224" s="43"/>
      <c r="D1224" s="43"/>
      <c r="E1224" s="43"/>
      <c r="F1224" s="43"/>
      <c r="G1224" s="43"/>
      <c r="H1224" s="43"/>
      <c r="I1224" s="43"/>
      <c r="J1224" s="43"/>
      <c r="K1224" s="43"/>
      <c r="L1224" s="43"/>
      <c r="M1224" s="43"/>
      <c r="N1224" s="43"/>
      <c r="O1224" s="43"/>
      <c r="P1224" s="43"/>
      <c r="Q1224" s="43"/>
      <c r="R1224" s="43"/>
    </row>
    <row r="1225" spans="2:18" s="18" customFormat="1">
      <c r="B1225" s="43"/>
      <c r="C1225" s="43"/>
      <c r="D1225" s="43"/>
      <c r="E1225" s="43"/>
      <c r="F1225" s="43"/>
      <c r="G1225" s="43"/>
      <c r="H1225" s="43"/>
      <c r="I1225" s="43"/>
      <c r="J1225" s="43"/>
      <c r="K1225" s="43"/>
      <c r="L1225" s="43"/>
      <c r="M1225" s="43"/>
      <c r="N1225" s="43"/>
      <c r="O1225" s="43"/>
      <c r="P1225" s="43"/>
      <c r="Q1225" s="43"/>
      <c r="R1225" s="43"/>
    </row>
    <row r="1226" spans="2:18" s="18" customFormat="1">
      <c r="B1226" s="43"/>
      <c r="C1226" s="43"/>
      <c r="D1226" s="43"/>
      <c r="E1226" s="43"/>
      <c r="F1226" s="43"/>
      <c r="G1226" s="43"/>
      <c r="H1226" s="43"/>
      <c r="I1226" s="43"/>
      <c r="J1226" s="43"/>
      <c r="K1226" s="43"/>
      <c r="L1226" s="43"/>
      <c r="M1226" s="43"/>
      <c r="N1226" s="43"/>
      <c r="O1226" s="43"/>
      <c r="P1226" s="43"/>
      <c r="Q1226" s="43"/>
      <c r="R1226" s="43"/>
    </row>
    <row r="1227" spans="2:18" s="18" customFormat="1">
      <c r="B1227" s="43"/>
      <c r="C1227" s="43"/>
      <c r="D1227" s="43"/>
      <c r="E1227" s="43"/>
      <c r="F1227" s="43"/>
      <c r="G1227" s="43"/>
      <c r="H1227" s="43"/>
      <c r="I1227" s="43"/>
      <c r="J1227" s="43"/>
      <c r="K1227" s="43"/>
      <c r="L1227" s="43"/>
      <c r="M1227" s="43"/>
      <c r="N1227" s="43"/>
      <c r="O1227" s="43"/>
      <c r="P1227" s="43"/>
      <c r="Q1227" s="43"/>
      <c r="R1227" s="43"/>
    </row>
    <row r="1228" spans="2:18" s="18" customFormat="1">
      <c r="B1228" s="43"/>
      <c r="C1228" s="43"/>
      <c r="D1228" s="43"/>
      <c r="E1228" s="43"/>
      <c r="F1228" s="43"/>
      <c r="G1228" s="43"/>
      <c r="H1228" s="43"/>
      <c r="I1228" s="43"/>
      <c r="J1228" s="43"/>
      <c r="K1228" s="43"/>
      <c r="L1228" s="43"/>
      <c r="M1228" s="43"/>
      <c r="N1228" s="43"/>
      <c r="O1228" s="43"/>
      <c r="P1228" s="43"/>
      <c r="Q1228" s="43"/>
      <c r="R1228" s="43"/>
    </row>
    <row r="1229" spans="2:18" s="18" customFormat="1">
      <c r="B1229" s="43"/>
      <c r="C1229" s="43"/>
      <c r="D1229" s="43"/>
      <c r="E1229" s="43"/>
      <c r="F1229" s="43"/>
      <c r="G1229" s="43"/>
      <c r="H1229" s="43"/>
      <c r="I1229" s="43"/>
      <c r="J1229" s="43"/>
      <c r="K1229" s="43"/>
      <c r="L1229" s="43"/>
      <c r="M1229" s="43"/>
      <c r="N1229" s="43"/>
      <c r="O1229" s="43"/>
      <c r="P1229" s="43"/>
      <c r="Q1229" s="43"/>
      <c r="R1229" s="43"/>
    </row>
    <row r="1230" spans="2:18" s="18" customFormat="1">
      <c r="B1230" s="43"/>
      <c r="C1230" s="43"/>
      <c r="D1230" s="43"/>
      <c r="E1230" s="43"/>
      <c r="F1230" s="43"/>
      <c r="G1230" s="43"/>
      <c r="H1230" s="43"/>
      <c r="I1230" s="43"/>
      <c r="J1230" s="43"/>
      <c r="K1230" s="43"/>
      <c r="L1230" s="43"/>
      <c r="M1230" s="43"/>
      <c r="N1230" s="43"/>
      <c r="O1230" s="43"/>
      <c r="P1230" s="43"/>
      <c r="Q1230" s="43"/>
      <c r="R1230" s="43"/>
    </row>
    <row r="1231" spans="2:18" s="18" customFormat="1">
      <c r="B1231" s="43"/>
      <c r="C1231" s="43"/>
      <c r="D1231" s="43"/>
      <c r="E1231" s="43"/>
      <c r="F1231" s="43"/>
      <c r="G1231" s="43"/>
      <c r="H1231" s="43"/>
      <c r="I1231" s="43"/>
      <c r="J1231" s="43"/>
      <c r="K1231" s="43"/>
      <c r="L1231" s="43"/>
      <c r="M1231" s="43"/>
      <c r="N1231" s="43"/>
      <c r="O1231" s="43"/>
      <c r="P1231" s="43"/>
      <c r="Q1231" s="43"/>
      <c r="R1231" s="43"/>
    </row>
    <row r="1232" spans="2:18" s="18" customFormat="1">
      <c r="B1232" s="43"/>
      <c r="C1232" s="43"/>
      <c r="D1232" s="43"/>
      <c r="E1232" s="43"/>
      <c r="F1232" s="43"/>
      <c r="G1232" s="43"/>
      <c r="H1232" s="43"/>
      <c r="I1232" s="43"/>
      <c r="J1232" s="43"/>
      <c r="K1232" s="43"/>
      <c r="L1232" s="43"/>
      <c r="M1232" s="43"/>
      <c r="N1232" s="43"/>
      <c r="O1232" s="43"/>
      <c r="P1232" s="43"/>
      <c r="Q1232" s="43"/>
      <c r="R1232" s="43"/>
    </row>
    <row r="1233" spans="2:18" s="18" customFormat="1">
      <c r="B1233" s="43"/>
      <c r="C1233" s="43"/>
      <c r="D1233" s="43"/>
      <c r="E1233" s="43"/>
      <c r="F1233" s="43"/>
      <c r="G1233" s="43"/>
      <c r="H1233" s="43"/>
      <c r="I1233" s="43"/>
      <c r="J1233" s="43"/>
      <c r="K1233" s="43"/>
      <c r="L1233" s="43"/>
      <c r="M1233" s="43"/>
      <c r="N1233" s="43"/>
      <c r="O1233" s="43"/>
      <c r="P1233" s="43"/>
      <c r="Q1233" s="43"/>
      <c r="R1233" s="43"/>
    </row>
    <row r="1234" spans="2:18" s="18" customFormat="1">
      <c r="B1234" s="43"/>
      <c r="C1234" s="43"/>
      <c r="D1234" s="43"/>
      <c r="E1234" s="43"/>
      <c r="F1234" s="43"/>
      <c r="G1234" s="43"/>
      <c r="H1234" s="43"/>
      <c r="I1234" s="43"/>
      <c r="J1234" s="43"/>
      <c r="K1234" s="43"/>
      <c r="L1234" s="43"/>
      <c r="M1234" s="43"/>
      <c r="N1234" s="43"/>
      <c r="O1234" s="43"/>
      <c r="P1234" s="43"/>
      <c r="Q1234" s="43"/>
      <c r="R1234" s="43"/>
    </row>
    <row r="1235" spans="2:18" s="18" customFormat="1">
      <c r="B1235" s="43"/>
      <c r="C1235" s="43"/>
      <c r="D1235" s="43"/>
      <c r="E1235" s="43"/>
      <c r="F1235" s="43"/>
      <c r="G1235" s="43"/>
      <c r="H1235" s="43"/>
      <c r="I1235" s="43"/>
      <c r="J1235" s="43"/>
      <c r="K1235" s="43"/>
      <c r="L1235" s="43"/>
      <c r="M1235" s="43"/>
      <c r="N1235" s="43"/>
      <c r="O1235" s="43"/>
      <c r="P1235" s="43"/>
      <c r="Q1235" s="43"/>
      <c r="R1235" s="43"/>
    </row>
    <row r="1236" spans="2:18" s="18" customFormat="1">
      <c r="B1236" s="43"/>
      <c r="C1236" s="43"/>
      <c r="D1236" s="43"/>
      <c r="E1236" s="43"/>
      <c r="F1236" s="43"/>
      <c r="G1236" s="43"/>
      <c r="H1236" s="43"/>
      <c r="I1236" s="43"/>
      <c r="J1236" s="43"/>
      <c r="K1236" s="43"/>
      <c r="L1236" s="43"/>
      <c r="M1236" s="43"/>
      <c r="N1236" s="43"/>
      <c r="O1236" s="43"/>
      <c r="P1236" s="43"/>
      <c r="Q1236" s="43"/>
      <c r="R1236" s="43"/>
    </row>
    <row r="1237" spans="2:18" s="18" customFormat="1">
      <c r="B1237" s="43"/>
      <c r="C1237" s="43"/>
      <c r="D1237" s="43"/>
      <c r="E1237" s="43"/>
      <c r="F1237" s="43"/>
      <c r="G1237" s="43"/>
      <c r="H1237" s="43"/>
      <c r="I1237" s="43"/>
      <c r="J1237" s="43"/>
      <c r="K1237" s="43"/>
      <c r="L1237" s="43"/>
      <c r="M1237" s="43"/>
      <c r="N1237" s="43"/>
      <c r="O1237" s="43"/>
      <c r="P1237" s="43"/>
      <c r="Q1237" s="43"/>
      <c r="R1237" s="43"/>
    </row>
    <row r="1238" spans="2:18" s="18" customFormat="1">
      <c r="B1238" s="43"/>
      <c r="C1238" s="43"/>
      <c r="D1238" s="43"/>
      <c r="E1238" s="43"/>
      <c r="F1238" s="43"/>
      <c r="G1238" s="43"/>
      <c r="H1238" s="43"/>
      <c r="I1238" s="43"/>
      <c r="J1238" s="43"/>
      <c r="K1238" s="43"/>
      <c r="L1238" s="43"/>
      <c r="M1238" s="43"/>
      <c r="N1238" s="43"/>
      <c r="O1238" s="43"/>
      <c r="P1238" s="43"/>
      <c r="Q1238" s="43"/>
      <c r="R1238" s="43"/>
    </row>
    <row r="1239" spans="2:18" s="18" customFormat="1">
      <c r="B1239" s="43"/>
      <c r="C1239" s="43"/>
      <c r="D1239" s="43"/>
      <c r="E1239" s="43"/>
      <c r="F1239" s="43"/>
      <c r="G1239" s="43"/>
      <c r="H1239" s="43"/>
      <c r="I1239" s="43"/>
      <c r="J1239" s="43"/>
      <c r="K1239" s="43"/>
      <c r="L1239" s="43"/>
      <c r="M1239" s="43"/>
      <c r="N1239" s="43"/>
      <c r="O1239" s="43"/>
      <c r="P1239" s="43"/>
      <c r="Q1239" s="43"/>
      <c r="R1239" s="43"/>
    </row>
    <row r="1240" spans="2:18" s="18" customFormat="1">
      <c r="B1240" s="43"/>
      <c r="C1240" s="43"/>
      <c r="D1240" s="43"/>
      <c r="E1240" s="43"/>
      <c r="F1240" s="43"/>
      <c r="G1240" s="43"/>
      <c r="H1240" s="43"/>
      <c r="I1240" s="43"/>
      <c r="J1240" s="43"/>
      <c r="K1240" s="43"/>
      <c r="L1240" s="43"/>
      <c r="M1240" s="43"/>
      <c r="N1240" s="43"/>
      <c r="O1240" s="43"/>
      <c r="P1240" s="43"/>
      <c r="Q1240" s="43"/>
      <c r="R1240" s="43"/>
    </row>
    <row r="1241" spans="2:18" s="18" customFormat="1">
      <c r="B1241" s="43"/>
      <c r="C1241" s="43"/>
      <c r="D1241" s="43"/>
      <c r="E1241" s="43"/>
      <c r="F1241" s="43"/>
      <c r="G1241" s="43"/>
      <c r="H1241" s="43"/>
      <c r="I1241" s="43"/>
      <c r="J1241" s="43"/>
      <c r="K1241" s="43"/>
      <c r="L1241" s="43"/>
      <c r="M1241" s="43"/>
      <c r="N1241" s="43"/>
      <c r="O1241" s="43"/>
      <c r="P1241" s="43"/>
      <c r="Q1241" s="43"/>
      <c r="R1241" s="43"/>
    </row>
    <row r="1242" spans="2:18" s="18" customFormat="1">
      <c r="B1242" s="43"/>
      <c r="C1242" s="43"/>
      <c r="D1242" s="43"/>
      <c r="E1242" s="43"/>
      <c r="F1242" s="43"/>
      <c r="G1242" s="43"/>
      <c r="H1242" s="43"/>
      <c r="I1242" s="43"/>
      <c r="J1242" s="43"/>
      <c r="K1242" s="43"/>
      <c r="L1242" s="43"/>
      <c r="M1242" s="43"/>
      <c r="N1242" s="43"/>
      <c r="O1242" s="43"/>
      <c r="P1242" s="43"/>
      <c r="Q1242" s="43"/>
      <c r="R1242" s="43"/>
    </row>
    <row r="1243" spans="2:18" s="18" customFormat="1">
      <c r="B1243" s="43"/>
      <c r="C1243" s="43"/>
      <c r="D1243" s="43"/>
      <c r="E1243" s="43"/>
      <c r="F1243" s="43"/>
      <c r="G1243" s="43"/>
      <c r="H1243" s="43"/>
      <c r="I1243" s="43"/>
      <c r="J1243" s="43"/>
      <c r="K1243" s="43"/>
      <c r="L1243" s="43"/>
      <c r="M1243" s="43"/>
      <c r="N1243" s="43"/>
      <c r="O1243" s="43"/>
      <c r="P1243" s="43"/>
      <c r="Q1243" s="43"/>
      <c r="R1243" s="43"/>
    </row>
    <row r="1244" spans="2:18" s="18" customFormat="1">
      <c r="B1244" s="43"/>
      <c r="C1244" s="43"/>
      <c r="D1244" s="43"/>
      <c r="E1244" s="43"/>
      <c r="F1244" s="43"/>
      <c r="G1244" s="43"/>
      <c r="H1244" s="43"/>
      <c r="I1244" s="43"/>
      <c r="J1244" s="43"/>
      <c r="K1244" s="43"/>
      <c r="L1244" s="43"/>
      <c r="M1244" s="43"/>
      <c r="N1244" s="43"/>
      <c r="O1244" s="43"/>
      <c r="P1244" s="43"/>
      <c r="Q1244" s="43"/>
      <c r="R1244" s="43"/>
    </row>
    <row r="1245" spans="2:18" s="18" customFormat="1">
      <c r="B1245" s="43"/>
      <c r="C1245" s="43"/>
      <c r="D1245" s="43"/>
      <c r="E1245" s="43"/>
      <c r="F1245" s="43"/>
      <c r="G1245" s="43"/>
      <c r="H1245" s="43"/>
      <c r="I1245" s="43"/>
      <c r="J1245" s="43"/>
      <c r="K1245" s="43"/>
      <c r="L1245" s="43"/>
      <c r="M1245" s="43"/>
      <c r="N1245" s="43"/>
      <c r="O1245" s="43"/>
      <c r="P1245" s="43"/>
      <c r="Q1245" s="43"/>
      <c r="R1245" s="43"/>
    </row>
    <row r="1246" spans="2:18" s="18" customFormat="1">
      <c r="B1246" s="43"/>
      <c r="C1246" s="43"/>
      <c r="D1246" s="43"/>
      <c r="E1246" s="43"/>
      <c r="F1246" s="43"/>
      <c r="G1246" s="43"/>
      <c r="H1246" s="43"/>
      <c r="I1246" s="43"/>
      <c r="J1246" s="43"/>
      <c r="K1246" s="43"/>
      <c r="L1246" s="43"/>
      <c r="M1246" s="43"/>
      <c r="N1246" s="43"/>
      <c r="O1246" s="43"/>
      <c r="P1246" s="43"/>
      <c r="Q1246" s="43"/>
      <c r="R1246" s="43"/>
    </row>
    <row r="1247" spans="2:18" s="18" customFormat="1">
      <c r="B1247" s="43"/>
      <c r="C1247" s="43"/>
      <c r="D1247" s="43"/>
      <c r="E1247" s="43"/>
      <c r="F1247" s="43"/>
      <c r="G1247" s="43"/>
      <c r="H1247" s="43"/>
      <c r="I1247" s="43"/>
      <c r="J1247" s="43"/>
      <c r="K1247" s="43"/>
      <c r="L1247" s="43"/>
      <c r="M1247" s="43"/>
      <c r="N1247" s="43"/>
      <c r="O1247" s="43"/>
      <c r="P1247" s="43"/>
      <c r="Q1247" s="43"/>
      <c r="R1247" s="43"/>
    </row>
    <row r="1248" spans="2:18" s="18" customFormat="1">
      <c r="B1248" s="43"/>
      <c r="C1248" s="43"/>
      <c r="D1248" s="43"/>
      <c r="E1248" s="43"/>
      <c r="F1248" s="43"/>
      <c r="G1248" s="43"/>
      <c r="H1248" s="43"/>
      <c r="I1248" s="43"/>
      <c r="J1248" s="43"/>
      <c r="K1248" s="43"/>
      <c r="L1248" s="43"/>
      <c r="M1248" s="43"/>
      <c r="N1248" s="43"/>
      <c r="O1248" s="43"/>
      <c r="P1248" s="43"/>
      <c r="Q1248" s="43"/>
      <c r="R1248" s="43"/>
    </row>
    <row r="1249" spans="2:18" s="18" customFormat="1">
      <c r="B1249" s="43"/>
      <c r="C1249" s="43"/>
      <c r="D1249" s="43"/>
      <c r="E1249" s="43"/>
      <c r="F1249" s="43"/>
      <c r="G1249" s="43"/>
      <c r="H1249" s="43"/>
      <c r="I1249" s="43"/>
      <c r="J1249" s="43"/>
      <c r="K1249" s="43"/>
      <c r="L1249" s="43"/>
      <c r="M1249" s="43"/>
      <c r="N1249" s="43"/>
      <c r="O1249" s="43"/>
      <c r="P1249" s="43"/>
      <c r="Q1249" s="43"/>
      <c r="R1249" s="43"/>
    </row>
    <row r="1250" spans="2:18" s="18" customFormat="1">
      <c r="B1250" s="43"/>
      <c r="C1250" s="43"/>
      <c r="D1250" s="43"/>
      <c r="E1250" s="43"/>
      <c r="F1250" s="43"/>
      <c r="G1250" s="43"/>
      <c r="H1250" s="43"/>
      <c r="I1250" s="43"/>
      <c r="J1250" s="43"/>
      <c r="K1250" s="43"/>
      <c r="L1250" s="43"/>
      <c r="M1250" s="43"/>
      <c r="N1250" s="43"/>
      <c r="O1250" s="43"/>
      <c r="P1250" s="43"/>
      <c r="Q1250" s="43"/>
      <c r="R1250" s="43"/>
    </row>
    <row r="1251" spans="2:18" s="18" customFormat="1">
      <c r="B1251" s="43"/>
      <c r="C1251" s="43"/>
      <c r="D1251" s="43"/>
      <c r="E1251" s="43"/>
      <c r="F1251" s="43"/>
      <c r="G1251" s="43"/>
      <c r="H1251" s="43"/>
      <c r="I1251" s="43"/>
      <c r="J1251" s="43"/>
      <c r="K1251" s="43"/>
      <c r="L1251" s="43"/>
      <c r="M1251" s="43"/>
      <c r="N1251" s="43"/>
      <c r="O1251" s="43"/>
      <c r="P1251" s="43"/>
      <c r="Q1251" s="43"/>
      <c r="R1251" s="43"/>
    </row>
    <row r="1252" spans="2:18" s="18" customFormat="1">
      <c r="B1252" s="43"/>
      <c r="C1252" s="43"/>
      <c r="D1252" s="43"/>
      <c r="E1252" s="43"/>
      <c r="F1252" s="43"/>
      <c r="G1252" s="43"/>
      <c r="H1252" s="43"/>
      <c r="I1252" s="43"/>
      <c r="J1252" s="43"/>
      <c r="K1252" s="43"/>
      <c r="L1252" s="43"/>
      <c r="M1252" s="43"/>
      <c r="N1252" s="43"/>
      <c r="O1252" s="43"/>
      <c r="P1252" s="43"/>
      <c r="Q1252" s="43"/>
      <c r="R1252" s="43"/>
    </row>
    <row r="1253" spans="2:18" s="18" customFormat="1">
      <c r="B1253" s="43"/>
      <c r="C1253" s="43"/>
      <c r="D1253" s="43"/>
      <c r="E1253" s="43"/>
      <c r="F1253" s="43"/>
      <c r="G1253" s="43"/>
      <c r="H1253" s="43"/>
      <c r="I1253" s="43"/>
      <c r="J1253" s="43"/>
      <c r="K1253" s="43"/>
      <c r="L1253" s="43"/>
      <c r="M1253" s="43"/>
      <c r="N1253" s="43"/>
      <c r="O1253" s="43"/>
      <c r="P1253" s="43"/>
      <c r="Q1253" s="43"/>
      <c r="R1253" s="43"/>
    </row>
    <row r="1254" spans="2:18" s="18" customFormat="1">
      <c r="B1254" s="43"/>
      <c r="C1254" s="43"/>
      <c r="D1254" s="43"/>
      <c r="E1254" s="43"/>
      <c r="F1254" s="43"/>
      <c r="G1254" s="43"/>
      <c r="H1254" s="43"/>
      <c r="I1254" s="43"/>
      <c r="J1254" s="43"/>
      <c r="K1254" s="43"/>
      <c r="L1254" s="43"/>
      <c r="M1254" s="43"/>
      <c r="N1254" s="43"/>
      <c r="O1254" s="43"/>
      <c r="P1254" s="43"/>
      <c r="Q1254" s="43"/>
      <c r="R1254" s="43"/>
    </row>
    <row r="1255" spans="2:18" s="18" customFormat="1">
      <c r="B1255" s="43"/>
      <c r="C1255" s="43"/>
      <c r="D1255" s="43"/>
      <c r="E1255" s="43"/>
      <c r="F1255" s="43"/>
      <c r="G1255" s="43"/>
      <c r="H1255" s="43"/>
      <c r="I1255" s="43"/>
      <c r="J1255" s="43"/>
      <c r="K1255" s="43"/>
      <c r="L1255" s="43"/>
      <c r="M1255" s="43"/>
      <c r="N1255" s="43"/>
      <c r="O1255" s="43"/>
      <c r="P1255" s="43"/>
      <c r="Q1255" s="43"/>
      <c r="R1255" s="43"/>
    </row>
    <row r="1256" spans="2:18" s="18" customFormat="1">
      <c r="B1256" s="43"/>
      <c r="C1256" s="43"/>
      <c r="D1256" s="43"/>
      <c r="E1256" s="43"/>
      <c r="F1256" s="43"/>
      <c r="G1256" s="43"/>
      <c r="H1256" s="43"/>
      <c r="I1256" s="43"/>
      <c r="J1256" s="43"/>
      <c r="K1256" s="43"/>
      <c r="L1256" s="43"/>
      <c r="M1256" s="43"/>
      <c r="N1256" s="43"/>
      <c r="O1256" s="43"/>
      <c r="P1256" s="43"/>
      <c r="Q1256" s="43"/>
      <c r="R1256" s="43"/>
    </row>
    <row r="1257" spans="2:18" s="18" customFormat="1">
      <c r="B1257" s="43"/>
      <c r="C1257" s="43"/>
      <c r="D1257" s="43"/>
      <c r="E1257" s="43"/>
      <c r="F1257" s="43"/>
      <c r="G1257" s="43"/>
      <c r="H1257" s="43"/>
      <c r="I1257" s="43"/>
      <c r="J1257" s="43"/>
      <c r="K1257" s="43"/>
      <c r="L1257" s="43"/>
      <c r="M1257" s="43"/>
      <c r="N1257" s="43"/>
      <c r="O1257" s="43"/>
      <c r="P1257" s="43"/>
      <c r="Q1257" s="43"/>
      <c r="R1257" s="43"/>
    </row>
    <row r="1258" spans="2:18" s="18" customFormat="1">
      <c r="B1258" s="43"/>
      <c r="C1258" s="43"/>
      <c r="D1258" s="43"/>
      <c r="E1258" s="43"/>
      <c r="F1258" s="43"/>
      <c r="G1258" s="43"/>
      <c r="H1258" s="43"/>
      <c r="I1258" s="43"/>
      <c r="J1258" s="43"/>
      <c r="K1258" s="43"/>
      <c r="L1258" s="43"/>
      <c r="M1258" s="43"/>
      <c r="N1258" s="43"/>
      <c r="O1258" s="43"/>
      <c r="P1258" s="43"/>
      <c r="Q1258" s="43"/>
      <c r="R1258" s="43"/>
    </row>
    <row r="1259" spans="2:18" s="18" customFormat="1">
      <c r="B1259" s="43"/>
      <c r="C1259" s="43"/>
      <c r="D1259" s="43"/>
      <c r="E1259" s="43"/>
      <c r="F1259" s="43"/>
      <c r="G1259" s="43"/>
      <c r="H1259" s="43"/>
      <c r="I1259" s="43"/>
      <c r="J1259" s="43"/>
      <c r="K1259" s="43"/>
      <c r="L1259" s="43"/>
      <c r="M1259" s="43"/>
      <c r="N1259" s="43"/>
      <c r="O1259" s="43"/>
      <c r="P1259" s="43"/>
      <c r="Q1259" s="43"/>
      <c r="R1259" s="43"/>
    </row>
    <row r="1260" spans="2:18" s="18" customFormat="1">
      <c r="B1260" s="43"/>
      <c r="C1260" s="43"/>
      <c r="D1260" s="43"/>
      <c r="E1260" s="43"/>
      <c r="F1260" s="43"/>
      <c r="G1260" s="43"/>
      <c r="H1260" s="43"/>
      <c r="I1260" s="43"/>
      <c r="J1260" s="43"/>
      <c r="K1260" s="43"/>
      <c r="L1260" s="43"/>
      <c r="M1260" s="43"/>
      <c r="N1260" s="43"/>
      <c r="O1260" s="43"/>
      <c r="P1260" s="43"/>
      <c r="Q1260" s="43"/>
      <c r="R1260" s="43"/>
    </row>
    <row r="1261" spans="2:18" s="18" customFormat="1">
      <c r="B1261" s="43"/>
      <c r="C1261" s="43"/>
      <c r="D1261" s="43"/>
      <c r="E1261" s="43"/>
      <c r="F1261" s="43"/>
      <c r="G1261" s="43"/>
      <c r="H1261" s="43"/>
      <c r="I1261" s="43"/>
      <c r="J1261" s="43"/>
      <c r="K1261" s="43"/>
      <c r="L1261" s="43"/>
      <c r="M1261" s="43"/>
      <c r="N1261" s="43"/>
      <c r="O1261" s="43"/>
      <c r="P1261" s="43"/>
      <c r="Q1261" s="43"/>
      <c r="R1261" s="43"/>
    </row>
    <row r="1262" spans="2:18" s="18" customFormat="1">
      <c r="B1262" s="43"/>
      <c r="C1262" s="43"/>
      <c r="D1262" s="43"/>
      <c r="E1262" s="43"/>
      <c r="F1262" s="43"/>
      <c r="G1262" s="43"/>
      <c r="H1262" s="43"/>
      <c r="I1262" s="43"/>
      <c r="J1262" s="43"/>
      <c r="K1262" s="43"/>
      <c r="L1262" s="43"/>
      <c r="M1262" s="43"/>
      <c r="N1262" s="43"/>
      <c r="O1262" s="43"/>
      <c r="P1262" s="43"/>
      <c r="Q1262" s="43"/>
      <c r="R1262" s="43"/>
    </row>
    <row r="1263" spans="2:18" s="18" customFormat="1">
      <c r="B1263" s="43"/>
      <c r="C1263" s="43"/>
      <c r="D1263" s="43"/>
      <c r="E1263" s="43"/>
      <c r="F1263" s="43"/>
      <c r="G1263" s="43"/>
      <c r="H1263" s="43"/>
      <c r="I1263" s="43"/>
      <c r="J1263" s="43"/>
      <c r="K1263" s="43"/>
      <c r="L1263" s="43"/>
      <c r="M1263" s="43"/>
      <c r="N1263" s="43"/>
      <c r="O1263" s="43"/>
      <c r="P1263" s="43"/>
      <c r="Q1263" s="43"/>
      <c r="R1263" s="43"/>
    </row>
    <row r="1264" spans="2:18" s="18" customFormat="1">
      <c r="B1264" s="43"/>
      <c r="C1264" s="43"/>
      <c r="D1264" s="43"/>
      <c r="E1264" s="43"/>
      <c r="F1264" s="43"/>
      <c r="G1264" s="43"/>
      <c r="H1264" s="43"/>
      <c r="I1264" s="43"/>
      <c r="J1264" s="43"/>
      <c r="K1264" s="43"/>
      <c r="L1264" s="43"/>
      <c r="M1264" s="43"/>
      <c r="N1264" s="43"/>
      <c r="O1264" s="43"/>
      <c r="P1264" s="43"/>
      <c r="Q1264" s="43"/>
      <c r="R1264" s="43"/>
    </row>
    <row r="1265" spans="2:18" s="18" customFormat="1">
      <c r="B1265" s="43"/>
      <c r="C1265" s="43"/>
      <c r="D1265" s="43"/>
      <c r="E1265" s="43"/>
      <c r="F1265" s="43"/>
      <c r="G1265" s="43"/>
      <c r="H1265" s="43"/>
      <c r="I1265" s="43"/>
      <c r="J1265" s="43"/>
      <c r="K1265" s="43"/>
      <c r="L1265" s="43"/>
      <c r="M1265" s="43"/>
      <c r="N1265" s="43"/>
      <c r="O1265" s="43"/>
      <c r="P1265" s="43"/>
      <c r="Q1265" s="43"/>
      <c r="R1265" s="43"/>
    </row>
    <row r="1266" spans="2:18" s="18" customFormat="1">
      <c r="B1266" s="43"/>
      <c r="C1266" s="43"/>
      <c r="D1266" s="43"/>
      <c r="E1266" s="43"/>
      <c r="F1266" s="43"/>
      <c r="G1266" s="43"/>
      <c r="H1266" s="43"/>
      <c r="I1266" s="43"/>
      <c r="J1266" s="43"/>
      <c r="K1266" s="43"/>
      <c r="L1266" s="43"/>
      <c r="M1266" s="43"/>
      <c r="N1266" s="43"/>
      <c r="O1266" s="43"/>
      <c r="P1266" s="43"/>
      <c r="Q1266" s="43"/>
      <c r="R1266" s="43"/>
    </row>
    <row r="1267" spans="2:18" s="18" customFormat="1">
      <c r="B1267" s="43"/>
      <c r="C1267" s="43"/>
      <c r="D1267" s="43"/>
      <c r="E1267" s="43"/>
      <c r="F1267" s="43"/>
      <c r="G1267" s="43"/>
      <c r="H1267" s="43"/>
      <c r="I1267" s="43"/>
      <c r="J1267" s="43"/>
      <c r="K1267" s="43"/>
      <c r="L1267" s="43"/>
      <c r="M1267" s="43"/>
      <c r="N1267" s="43"/>
      <c r="O1267" s="43"/>
      <c r="P1267" s="43"/>
      <c r="Q1267" s="43"/>
      <c r="R1267" s="43"/>
    </row>
    <row r="1268" spans="2:18" s="18" customFormat="1">
      <c r="B1268" s="43"/>
      <c r="C1268" s="43"/>
      <c r="D1268" s="43"/>
      <c r="E1268" s="43"/>
      <c r="F1268" s="43"/>
      <c r="G1268" s="43"/>
      <c r="H1268" s="43"/>
      <c r="I1268" s="43"/>
      <c r="J1268" s="43"/>
      <c r="K1268" s="43"/>
      <c r="L1268" s="43"/>
      <c r="M1268" s="43"/>
      <c r="N1268" s="43"/>
      <c r="O1268" s="43"/>
      <c r="P1268" s="43"/>
      <c r="Q1268" s="43"/>
      <c r="R1268" s="43"/>
    </row>
    <row r="1269" spans="2:18" s="18" customFormat="1">
      <c r="B1269" s="43"/>
      <c r="C1269" s="43"/>
      <c r="D1269" s="43"/>
      <c r="E1269" s="43"/>
      <c r="F1269" s="43"/>
      <c r="G1269" s="43"/>
      <c r="H1269" s="43"/>
      <c r="I1269" s="43"/>
      <c r="J1269" s="43"/>
      <c r="K1269" s="43"/>
      <c r="L1269" s="43"/>
      <c r="M1269" s="43"/>
      <c r="N1269" s="43"/>
      <c r="O1269" s="43"/>
      <c r="P1269" s="43"/>
      <c r="Q1269" s="43"/>
      <c r="R1269" s="43"/>
    </row>
    <row r="1270" spans="2:18" s="18" customFormat="1">
      <c r="B1270" s="43"/>
      <c r="C1270" s="43"/>
      <c r="D1270" s="43"/>
      <c r="E1270" s="43"/>
      <c r="F1270" s="43"/>
      <c r="G1270" s="43"/>
      <c r="H1270" s="43"/>
      <c r="I1270" s="43"/>
      <c r="J1270" s="43"/>
      <c r="K1270" s="43"/>
      <c r="L1270" s="43"/>
      <c r="M1270" s="43"/>
      <c r="N1270" s="43"/>
      <c r="O1270" s="43"/>
      <c r="P1270" s="43"/>
      <c r="Q1270" s="43"/>
      <c r="R1270" s="43"/>
    </row>
    <row r="1271" spans="2:18" s="18" customFormat="1">
      <c r="B1271" s="43"/>
      <c r="C1271" s="43"/>
      <c r="D1271" s="43"/>
      <c r="E1271" s="43"/>
      <c r="F1271" s="43"/>
      <c r="G1271" s="43"/>
      <c r="H1271" s="43"/>
      <c r="I1271" s="43"/>
      <c r="J1271" s="43"/>
      <c r="K1271" s="43"/>
      <c r="L1271" s="43"/>
      <c r="M1271" s="43"/>
      <c r="N1271" s="43"/>
      <c r="O1271" s="43"/>
      <c r="P1271" s="43"/>
      <c r="Q1271" s="43"/>
      <c r="R1271" s="43"/>
    </row>
    <row r="1272" spans="2:18" s="18" customFormat="1">
      <c r="B1272" s="43"/>
      <c r="C1272" s="43"/>
      <c r="D1272" s="43"/>
      <c r="E1272" s="43"/>
      <c r="F1272" s="43"/>
      <c r="G1272" s="43"/>
      <c r="H1272" s="43"/>
      <c r="I1272" s="43"/>
      <c r="J1272" s="43"/>
      <c r="K1272" s="43"/>
      <c r="L1272" s="43"/>
      <c r="M1272" s="43"/>
      <c r="N1272" s="43"/>
      <c r="O1272" s="43"/>
      <c r="P1272" s="43"/>
      <c r="Q1272" s="43"/>
      <c r="R1272" s="43"/>
    </row>
    <row r="1273" spans="2:18" s="18" customFormat="1">
      <c r="B1273" s="43"/>
      <c r="C1273" s="43"/>
      <c r="D1273" s="43"/>
      <c r="E1273" s="43"/>
      <c r="F1273" s="43"/>
      <c r="G1273" s="43"/>
      <c r="H1273" s="43"/>
      <c r="I1273" s="43"/>
      <c r="J1273" s="43"/>
      <c r="K1273" s="43"/>
      <c r="L1273" s="43"/>
      <c r="M1273" s="43"/>
      <c r="N1273" s="43"/>
      <c r="O1273" s="43"/>
      <c r="P1273" s="43"/>
      <c r="Q1273" s="43"/>
      <c r="R1273" s="43"/>
    </row>
    <row r="1274" spans="2:18" s="18" customFormat="1">
      <c r="B1274" s="43"/>
      <c r="C1274" s="43"/>
      <c r="D1274" s="43"/>
      <c r="E1274" s="43"/>
      <c r="F1274" s="43"/>
      <c r="G1274" s="43"/>
      <c r="H1274" s="43"/>
      <c r="I1274" s="43"/>
      <c r="J1274" s="43"/>
      <c r="K1274" s="43"/>
      <c r="L1274" s="43"/>
      <c r="M1274" s="43"/>
      <c r="N1274" s="43"/>
      <c r="O1274" s="43"/>
      <c r="P1274" s="43"/>
      <c r="Q1274" s="43"/>
      <c r="R1274" s="43"/>
    </row>
    <row r="1275" spans="2:18" s="18" customFormat="1">
      <c r="B1275" s="43"/>
      <c r="C1275" s="43"/>
      <c r="D1275" s="43"/>
      <c r="E1275" s="43"/>
      <c r="F1275" s="43"/>
      <c r="G1275" s="43"/>
      <c r="H1275" s="43"/>
      <c r="I1275" s="43"/>
      <c r="J1275" s="43"/>
      <c r="K1275" s="43"/>
      <c r="L1275" s="43"/>
      <c r="M1275" s="43"/>
      <c r="N1275" s="43"/>
      <c r="O1275" s="43"/>
      <c r="P1275" s="43"/>
      <c r="Q1275" s="43"/>
      <c r="R1275" s="43"/>
    </row>
    <row r="1276" spans="2:18" s="18" customFormat="1">
      <c r="B1276" s="43"/>
      <c r="C1276" s="43"/>
      <c r="D1276" s="43"/>
      <c r="E1276" s="43"/>
      <c r="F1276" s="43"/>
      <c r="G1276" s="43"/>
      <c r="H1276" s="43"/>
      <c r="I1276" s="43"/>
      <c r="J1276" s="43"/>
      <c r="K1276" s="43"/>
      <c r="L1276" s="43"/>
      <c r="M1276" s="43"/>
      <c r="N1276" s="43"/>
      <c r="O1276" s="43"/>
      <c r="P1276" s="43"/>
      <c r="Q1276" s="43"/>
      <c r="R1276" s="43"/>
    </row>
    <row r="1277" spans="2:18" s="18" customFormat="1">
      <c r="B1277" s="43"/>
      <c r="C1277" s="43"/>
      <c r="D1277" s="43"/>
      <c r="E1277" s="43"/>
      <c r="F1277" s="43"/>
      <c r="G1277" s="43"/>
      <c r="H1277" s="43"/>
      <c r="I1277" s="43"/>
      <c r="J1277" s="43"/>
      <c r="K1277" s="43"/>
      <c r="L1277" s="43"/>
      <c r="M1277" s="43"/>
      <c r="N1277" s="43"/>
      <c r="O1277" s="43"/>
      <c r="P1277" s="43"/>
      <c r="Q1277" s="43"/>
      <c r="R1277" s="43"/>
    </row>
    <row r="1278" spans="2:18" s="18" customFormat="1">
      <c r="B1278" s="43"/>
      <c r="C1278" s="43"/>
      <c r="D1278" s="43"/>
      <c r="E1278" s="43"/>
      <c r="F1278" s="43"/>
      <c r="G1278" s="43"/>
      <c r="H1278" s="43"/>
      <c r="I1278" s="43"/>
      <c r="J1278" s="43"/>
      <c r="K1278" s="43"/>
      <c r="L1278" s="43"/>
      <c r="M1278" s="43"/>
      <c r="N1278" s="43"/>
      <c r="O1278" s="43"/>
      <c r="P1278" s="43"/>
      <c r="Q1278" s="43"/>
      <c r="R1278" s="43"/>
    </row>
    <row r="1279" spans="2:18" s="18" customFormat="1">
      <c r="B1279" s="43"/>
      <c r="C1279" s="43"/>
      <c r="D1279" s="43"/>
      <c r="E1279" s="43"/>
      <c r="F1279" s="43"/>
      <c r="G1279" s="43"/>
      <c r="H1279" s="43"/>
      <c r="I1279" s="43"/>
      <c r="J1279" s="43"/>
      <c r="K1279" s="43"/>
      <c r="L1279" s="43"/>
      <c r="M1279" s="43"/>
      <c r="N1279" s="43"/>
      <c r="O1279" s="43"/>
      <c r="P1279" s="43"/>
      <c r="Q1279" s="43"/>
      <c r="R1279" s="43"/>
    </row>
    <row r="1280" spans="2:18" s="18" customFormat="1">
      <c r="B1280" s="43"/>
      <c r="C1280" s="43"/>
      <c r="D1280" s="43"/>
      <c r="E1280" s="43"/>
      <c r="F1280" s="43"/>
      <c r="G1280" s="43"/>
      <c r="H1280" s="43"/>
      <c r="I1280" s="43"/>
      <c r="J1280" s="43"/>
      <c r="K1280" s="43"/>
      <c r="L1280" s="43"/>
      <c r="M1280" s="43"/>
      <c r="N1280" s="43"/>
      <c r="O1280" s="43"/>
      <c r="P1280" s="43"/>
      <c r="Q1280" s="43"/>
      <c r="R1280" s="43"/>
    </row>
    <row r="1281" spans="2:18" s="18" customFormat="1">
      <c r="B1281" s="43"/>
      <c r="C1281" s="43"/>
      <c r="D1281" s="43"/>
      <c r="E1281" s="43"/>
      <c r="F1281" s="43"/>
      <c r="G1281" s="43"/>
      <c r="H1281" s="43"/>
      <c r="I1281" s="43"/>
      <c r="J1281" s="43"/>
      <c r="K1281" s="43"/>
      <c r="L1281" s="43"/>
      <c r="M1281" s="43"/>
      <c r="N1281" s="43"/>
      <c r="O1281" s="43"/>
      <c r="P1281" s="43"/>
      <c r="Q1281" s="43"/>
      <c r="R1281" s="43"/>
    </row>
    <row r="1282" spans="2:18" s="18" customFormat="1">
      <c r="B1282" s="43"/>
      <c r="C1282" s="43"/>
      <c r="D1282" s="43"/>
      <c r="E1282" s="43"/>
      <c r="F1282" s="43"/>
      <c r="G1282" s="43"/>
      <c r="H1282" s="43"/>
      <c r="I1282" s="43"/>
      <c r="J1282" s="43"/>
      <c r="K1282" s="43"/>
      <c r="L1282" s="43"/>
      <c r="M1282" s="43"/>
      <c r="N1282" s="43"/>
      <c r="O1282" s="43"/>
      <c r="P1282" s="43"/>
      <c r="Q1282" s="43"/>
      <c r="R1282" s="43"/>
    </row>
    <row r="1283" spans="2:18" s="18" customFormat="1">
      <c r="B1283" s="43"/>
      <c r="C1283" s="43"/>
      <c r="D1283" s="43"/>
      <c r="E1283" s="43"/>
      <c r="F1283" s="43"/>
      <c r="G1283" s="43"/>
      <c r="H1283" s="43"/>
      <c r="I1283" s="43"/>
      <c r="J1283" s="43"/>
      <c r="K1283" s="43"/>
      <c r="L1283" s="43"/>
      <c r="M1283" s="43"/>
      <c r="N1283" s="43"/>
      <c r="O1283" s="43"/>
      <c r="P1283" s="43"/>
      <c r="Q1283" s="43"/>
      <c r="R1283" s="43"/>
    </row>
    <row r="1284" spans="2:18" s="18" customFormat="1">
      <c r="B1284" s="43"/>
      <c r="C1284" s="43"/>
      <c r="D1284" s="43"/>
      <c r="E1284" s="43"/>
      <c r="F1284" s="43"/>
      <c r="G1284" s="43"/>
      <c r="H1284" s="43"/>
      <c r="I1284" s="43"/>
      <c r="J1284" s="43"/>
      <c r="K1284" s="43"/>
      <c r="L1284" s="43"/>
      <c r="M1284" s="43"/>
      <c r="N1284" s="43"/>
      <c r="O1284" s="43"/>
      <c r="P1284" s="43"/>
      <c r="Q1284" s="43"/>
      <c r="R1284" s="43"/>
    </row>
    <row r="1285" spans="2:18" s="18" customFormat="1">
      <c r="B1285" s="43"/>
      <c r="C1285" s="43"/>
      <c r="D1285" s="43"/>
      <c r="E1285" s="43"/>
      <c r="F1285" s="43"/>
      <c r="G1285" s="43"/>
      <c r="H1285" s="43"/>
      <c r="I1285" s="43"/>
      <c r="J1285" s="43"/>
      <c r="K1285" s="43"/>
      <c r="L1285" s="43"/>
      <c r="M1285" s="43"/>
      <c r="N1285" s="43"/>
      <c r="O1285" s="43"/>
      <c r="P1285" s="43"/>
      <c r="Q1285" s="43"/>
      <c r="R1285" s="43"/>
    </row>
    <row r="1286" spans="2:18" s="18" customFormat="1">
      <c r="B1286" s="43"/>
      <c r="C1286" s="43"/>
      <c r="D1286" s="43"/>
      <c r="E1286" s="43"/>
      <c r="F1286" s="43"/>
      <c r="G1286" s="43"/>
      <c r="H1286" s="43"/>
      <c r="I1286" s="43"/>
      <c r="J1286" s="43"/>
      <c r="K1286" s="43"/>
      <c r="L1286" s="43"/>
      <c r="M1286" s="43"/>
      <c r="N1286" s="43"/>
      <c r="O1286" s="43"/>
      <c r="P1286" s="43"/>
      <c r="Q1286" s="43"/>
      <c r="R1286" s="43"/>
    </row>
    <row r="1287" spans="2:18" s="18" customFormat="1">
      <c r="B1287" s="43"/>
      <c r="C1287" s="43"/>
      <c r="D1287" s="43"/>
      <c r="E1287" s="43"/>
      <c r="F1287" s="43"/>
      <c r="G1287" s="43"/>
      <c r="H1287" s="43"/>
      <c r="I1287" s="43"/>
      <c r="J1287" s="43"/>
      <c r="K1287" s="43"/>
      <c r="L1287" s="43"/>
      <c r="M1287" s="43"/>
      <c r="N1287" s="43"/>
      <c r="O1287" s="43"/>
      <c r="P1287" s="43"/>
      <c r="Q1287" s="43"/>
      <c r="R1287" s="43"/>
    </row>
    <row r="1288" spans="2:18" s="18" customFormat="1">
      <c r="B1288" s="43"/>
      <c r="C1288" s="43"/>
      <c r="D1288" s="43"/>
      <c r="E1288" s="43"/>
      <c r="F1288" s="43"/>
      <c r="G1288" s="43"/>
      <c r="H1288" s="43"/>
      <c r="I1288" s="43"/>
      <c r="J1288" s="43"/>
      <c r="K1288" s="43"/>
      <c r="L1288" s="43"/>
      <c r="M1288" s="43"/>
      <c r="N1288" s="43"/>
      <c r="O1288" s="43"/>
      <c r="P1288" s="43"/>
      <c r="Q1288" s="43"/>
      <c r="R1288" s="43"/>
    </row>
    <row r="1289" spans="2:18" s="18" customFormat="1">
      <c r="B1289" s="43"/>
      <c r="C1289" s="43"/>
      <c r="D1289" s="43"/>
      <c r="E1289" s="43"/>
      <c r="F1289" s="43"/>
      <c r="G1289" s="43"/>
      <c r="H1289" s="43"/>
      <c r="I1289" s="43"/>
      <c r="J1289" s="43"/>
      <c r="K1289" s="43"/>
      <c r="L1289" s="43"/>
      <c r="M1289" s="43"/>
      <c r="N1289" s="43"/>
      <c r="O1289" s="43"/>
      <c r="P1289" s="43"/>
      <c r="Q1289" s="43"/>
      <c r="R1289" s="43"/>
    </row>
    <row r="1290" spans="2:18" s="18" customFormat="1">
      <c r="B1290" s="43"/>
      <c r="C1290" s="43"/>
      <c r="D1290" s="43"/>
      <c r="E1290" s="43"/>
      <c r="F1290" s="43"/>
      <c r="G1290" s="43"/>
      <c r="H1290" s="43"/>
      <c r="I1290" s="43"/>
      <c r="J1290" s="43"/>
      <c r="K1290" s="43"/>
      <c r="L1290" s="43"/>
      <c r="M1290" s="43"/>
      <c r="N1290" s="43"/>
      <c r="O1290" s="43"/>
      <c r="P1290" s="43"/>
      <c r="Q1290" s="43"/>
      <c r="R1290" s="43"/>
    </row>
    <row r="1291" spans="2:18" s="18" customFormat="1">
      <c r="B1291" s="43"/>
      <c r="C1291" s="43"/>
      <c r="D1291" s="43"/>
      <c r="E1291" s="43"/>
      <c r="F1291" s="43"/>
      <c r="G1291" s="43"/>
      <c r="H1291" s="43"/>
      <c r="I1291" s="43"/>
      <c r="J1291" s="43"/>
      <c r="K1291" s="43"/>
      <c r="L1291" s="43"/>
      <c r="M1291" s="43"/>
      <c r="N1291" s="43"/>
      <c r="O1291" s="43"/>
      <c r="P1291" s="43"/>
      <c r="Q1291" s="43"/>
      <c r="R1291" s="43"/>
    </row>
    <row r="1292" spans="2:18" s="18" customFormat="1">
      <c r="B1292" s="43"/>
      <c r="C1292" s="43"/>
      <c r="D1292" s="43"/>
      <c r="E1292" s="43"/>
      <c r="F1292" s="43"/>
      <c r="G1292" s="43"/>
      <c r="H1292" s="43"/>
      <c r="I1292" s="43"/>
      <c r="J1292" s="43"/>
      <c r="K1292" s="43"/>
      <c r="L1292" s="43"/>
      <c r="M1292" s="43"/>
      <c r="N1292" s="43"/>
      <c r="O1292" s="43"/>
      <c r="P1292" s="43"/>
      <c r="Q1292" s="43"/>
      <c r="R1292" s="43"/>
    </row>
    <row r="1293" spans="2:18" s="18" customFormat="1">
      <c r="B1293" s="43"/>
      <c r="C1293" s="43"/>
      <c r="D1293" s="43"/>
      <c r="E1293" s="43"/>
      <c r="F1293" s="43"/>
      <c r="G1293" s="43"/>
      <c r="H1293" s="43"/>
      <c r="I1293" s="43"/>
      <c r="J1293" s="43"/>
      <c r="K1293" s="43"/>
      <c r="L1293" s="43"/>
      <c r="M1293" s="43"/>
      <c r="N1293" s="43"/>
      <c r="O1293" s="43"/>
      <c r="P1293" s="43"/>
      <c r="Q1293" s="43"/>
      <c r="R1293" s="43"/>
    </row>
    <row r="1294" spans="2:18" s="18" customFormat="1">
      <c r="B1294" s="43"/>
      <c r="C1294" s="43"/>
      <c r="D1294" s="43"/>
      <c r="E1294" s="43"/>
      <c r="F1294" s="43"/>
      <c r="G1294" s="43"/>
      <c r="H1294" s="43"/>
      <c r="I1294" s="43"/>
      <c r="J1294" s="43"/>
      <c r="K1294" s="43"/>
      <c r="L1294" s="43"/>
      <c r="M1294" s="43"/>
      <c r="N1294" s="43"/>
      <c r="O1294" s="43"/>
      <c r="P1294" s="43"/>
      <c r="Q1294" s="43"/>
      <c r="R1294" s="43"/>
    </row>
    <row r="1295" spans="2:18" s="18" customFormat="1">
      <c r="B1295" s="43"/>
      <c r="C1295" s="43"/>
      <c r="D1295" s="43"/>
      <c r="E1295" s="43"/>
      <c r="F1295" s="43"/>
      <c r="G1295" s="43"/>
      <c r="H1295" s="43"/>
      <c r="I1295" s="43"/>
      <c r="J1295" s="43"/>
      <c r="K1295" s="43"/>
      <c r="L1295" s="43"/>
      <c r="M1295" s="43"/>
      <c r="N1295" s="43"/>
      <c r="O1295" s="43"/>
      <c r="P1295" s="43"/>
      <c r="Q1295" s="43"/>
      <c r="R1295" s="43"/>
    </row>
    <row r="1296" spans="2:18" s="18" customFormat="1">
      <c r="B1296" s="43"/>
      <c r="C1296" s="43"/>
      <c r="D1296" s="43"/>
      <c r="E1296" s="43"/>
      <c r="F1296" s="43"/>
      <c r="G1296" s="43"/>
      <c r="H1296" s="43"/>
      <c r="I1296" s="43"/>
      <c r="J1296" s="43"/>
      <c r="K1296" s="43"/>
      <c r="L1296" s="43"/>
      <c r="M1296" s="43"/>
      <c r="N1296" s="43"/>
      <c r="O1296" s="43"/>
      <c r="P1296" s="43"/>
      <c r="Q1296" s="43"/>
      <c r="R1296" s="43"/>
    </row>
    <row r="1297" spans="2:18" s="18" customFormat="1">
      <c r="B1297" s="43"/>
      <c r="C1297" s="43"/>
      <c r="D1297" s="43"/>
      <c r="E1297" s="43"/>
      <c r="F1297" s="43"/>
      <c r="G1297" s="43"/>
      <c r="H1297" s="43"/>
      <c r="I1297" s="43"/>
      <c r="J1297" s="43"/>
      <c r="K1297" s="43"/>
      <c r="L1297" s="43"/>
      <c r="M1297" s="43"/>
      <c r="N1297" s="43"/>
      <c r="O1297" s="43"/>
      <c r="P1297" s="43"/>
      <c r="Q1297" s="43"/>
      <c r="R1297" s="43"/>
    </row>
    <row r="1298" spans="2:18" s="18" customFormat="1">
      <c r="B1298" s="43"/>
      <c r="C1298" s="43"/>
      <c r="D1298" s="43"/>
      <c r="E1298" s="43"/>
      <c r="F1298" s="43"/>
      <c r="G1298" s="43"/>
      <c r="H1298" s="43"/>
      <c r="I1298" s="43"/>
      <c r="J1298" s="43"/>
      <c r="K1298" s="43"/>
      <c r="L1298" s="43"/>
      <c r="M1298" s="43"/>
      <c r="N1298" s="43"/>
      <c r="O1298" s="43"/>
      <c r="P1298" s="43"/>
      <c r="Q1298" s="43"/>
      <c r="R1298" s="43"/>
    </row>
    <row r="1299" spans="2:18" s="18" customFormat="1">
      <c r="B1299" s="43"/>
      <c r="C1299" s="43"/>
      <c r="D1299" s="43"/>
      <c r="E1299" s="43"/>
      <c r="F1299" s="43"/>
      <c r="G1299" s="43"/>
      <c r="H1299" s="43"/>
      <c r="I1299" s="43"/>
      <c r="J1299" s="43"/>
      <c r="K1299" s="43"/>
      <c r="L1299" s="43"/>
      <c r="M1299" s="43"/>
      <c r="N1299" s="43"/>
      <c r="O1299" s="43"/>
      <c r="P1299" s="43"/>
      <c r="Q1299" s="43"/>
      <c r="R1299" s="43"/>
    </row>
    <row r="1300" spans="2:18" s="18" customFormat="1">
      <c r="B1300" s="43"/>
      <c r="C1300" s="43"/>
      <c r="D1300" s="43"/>
      <c r="E1300" s="43"/>
      <c r="F1300" s="43"/>
      <c r="G1300" s="43"/>
      <c r="H1300" s="43"/>
      <c r="I1300" s="43"/>
      <c r="J1300" s="43"/>
      <c r="K1300" s="43"/>
      <c r="L1300" s="43"/>
      <c r="M1300" s="43"/>
      <c r="N1300" s="43"/>
      <c r="O1300" s="43"/>
      <c r="P1300" s="43"/>
      <c r="Q1300" s="43"/>
      <c r="R1300" s="43"/>
    </row>
    <row r="1301" spans="2:18" s="18" customFormat="1">
      <c r="B1301" s="43"/>
      <c r="C1301" s="43"/>
      <c r="D1301" s="43"/>
      <c r="E1301" s="43"/>
      <c r="F1301" s="43"/>
      <c r="G1301" s="43"/>
      <c r="H1301" s="43"/>
      <c r="I1301" s="43"/>
      <c r="J1301" s="43"/>
      <c r="K1301" s="43"/>
      <c r="L1301" s="43"/>
      <c r="M1301" s="43"/>
      <c r="N1301" s="43"/>
      <c r="O1301" s="43"/>
      <c r="P1301" s="43"/>
      <c r="Q1301" s="43"/>
      <c r="R1301" s="43"/>
    </row>
    <row r="1302" spans="2:18" s="18" customFormat="1">
      <c r="B1302" s="43"/>
      <c r="C1302" s="43"/>
      <c r="D1302" s="43"/>
      <c r="E1302" s="43"/>
      <c r="F1302" s="43"/>
      <c r="G1302" s="43"/>
      <c r="H1302" s="43"/>
      <c r="I1302" s="43"/>
      <c r="J1302" s="43"/>
      <c r="K1302" s="43"/>
      <c r="L1302" s="43"/>
      <c r="M1302" s="43"/>
      <c r="N1302" s="43"/>
      <c r="O1302" s="43"/>
      <c r="P1302" s="43"/>
      <c r="Q1302" s="43"/>
      <c r="R1302" s="43"/>
    </row>
    <row r="1303" spans="2:18" s="18" customFormat="1">
      <c r="B1303" s="43"/>
      <c r="C1303" s="43"/>
      <c r="D1303" s="43"/>
      <c r="E1303" s="43"/>
      <c r="F1303" s="43"/>
      <c r="G1303" s="43"/>
      <c r="H1303" s="43"/>
      <c r="I1303" s="43"/>
      <c r="J1303" s="43"/>
      <c r="K1303" s="43"/>
      <c r="L1303" s="43"/>
      <c r="M1303" s="43"/>
      <c r="N1303" s="43"/>
      <c r="O1303" s="43"/>
      <c r="P1303" s="43"/>
      <c r="Q1303" s="43"/>
      <c r="R1303" s="43"/>
    </row>
    <row r="1304" spans="2:18" s="18" customFormat="1">
      <c r="B1304" s="43"/>
      <c r="C1304" s="43"/>
      <c r="D1304" s="43"/>
      <c r="E1304" s="43"/>
      <c r="F1304" s="43"/>
      <c r="G1304" s="43"/>
      <c r="H1304" s="43"/>
      <c r="I1304" s="43"/>
      <c r="J1304" s="43"/>
      <c r="K1304" s="43"/>
      <c r="L1304" s="43"/>
      <c r="M1304" s="43"/>
      <c r="N1304" s="43"/>
      <c r="O1304" s="43"/>
      <c r="P1304" s="43"/>
      <c r="Q1304" s="43"/>
      <c r="R1304" s="43"/>
    </row>
    <row r="1305" spans="2:18" s="18" customFormat="1">
      <c r="B1305" s="43"/>
      <c r="C1305" s="43"/>
      <c r="D1305" s="43"/>
      <c r="E1305" s="43"/>
      <c r="F1305" s="43"/>
      <c r="G1305" s="43"/>
      <c r="H1305" s="43"/>
      <c r="I1305" s="43"/>
      <c r="J1305" s="43"/>
      <c r="K1305" s="43"/>
      <c r="L1305" s="43"/>
      <c r="M1305" s="43"/>
      <c r="N1305" s="43"/>
      <c r="O1305" s="43"/>
      <c r="P1305" s="43"/>
      <c r="Q1305" s="43"/>
      <c r="R1305" s="43"/>
    </row>
    <row r="1306" spans="2:18" s="18" customFormat="1">
      <c r="B1306" s="43"/>
      <c r="C1306" s="43"/>
      <c r="D1306" s="43"/>
      <c r="E1306" s="43"/>
      <c r="F1306" s="43"/>
      <c r="G1306" s="43"/>
      <c r="H1306" s="43"/>
      <c r="I1306" s="43"/>
      <c r="J1306" s="43"/>
      <c r="K1306" s="43"/>
      <c r="L1306" s="43"/>
      <c r="M1306" s="43"/>
      <c r="N1306" s="43"/>
      <c r="O1306" s="43"/>
      <c r="P1306" s="43"/>
      <c r="Q1306" s="43"/>
      <c r="R1306" s="43"/>
    </row>
    <row r="1307" spans="2:18" s="18" customFormat="1">
      <c r="B1307" s="43"/>
      <c r="C1307" s="43"/>
      <c r="D1307" s="43"/>
      <c r="E1307" s="43"/>
      <c r="F1307" s="43"/>
      <c r="G1307" s="43"/>
      <c r="H1307" s="43"/>
      <c r="I1307" s="43"/>
      <c r="J1307" s="43"/>
      <c r="K1307" s="43"/>
      <c r="L1307" s="43"/>
      <c r="M1307" s="43"/>
      <c r="N1307" s="43"/>
      <c r="O1307" s="43"/>
      <c r="P1307" s="43"/>
      <c r="Q1307" s="43"/>
      <c r="R1307" s="43"/>
    </row>
    <row r="1308" spans="2:18" s="18" customFormat="1">
      <c r="B1308" s="43"/>
      <c r="C1308" s="43"/>
      <c r="D1308" s="43"/>
      <c r="E1308" s="43"/>
      <c r="F1308" s="43"/>
      <c r="G1308" s="43"/>
      <c r="H1308" s="43"/>
      <c r="I1308" s="43"/>
      <c r="J1308" s="43"/>
      <c r="K1308" s="43"/>
      <c r="L1308" s="43"/>
      <c r="M1308" s="43"/>
      <c r="N1308" s="43"/>
      <c r="O1308" s="43"/>
      <c r="P1308" s="43"/>
      <c r="Q1308" s="43"/>
      <c r="R1308" s="43"/>
    </row>
    <row r="1309" spans="2:18" s="18" customFormat="1">
      <c r="B1309" s="43"/>
      <c r="C1309" s="43"/>
      <c r="D1309" s="43"/>
      <c r="E1309" s="43"/>
      <c r="F1309" s="43"/>
      <c r="G1309" s="43"/>
      <c r="H1309" s="43"/>
      <c r="I1309" s="43"/>
      <c r="J1309" s="43"/>
      <c r="K1309" s="43"/>
      <c r="L1309" s="43"/>
      <c r="M1309" s="43"/>
      <c r="N1309" s="43"/>
      <c r="O1309" s="43"/>
      <c r="P1309" s="43"/>
      <c r="Q1309" s="43"/>
      <c r="R1309" s="43"/>
    </row>
    <row r="1310" spans="2:18" s="18" customFormat="1">
      <c r="B1310" s="43"/>
      <c r="C1310" s="43"/>
      <c r="D1310" s="43"/>
      <c r="E1310" s="43"/>
      <c r="F1310" s="43"/>
      <c r="G1310" s="43"/>
      <c r="H1310" s="43"/>
      <c r="I1310" s="43"/>
      <c r="J1310" s="43"/>
      <c r="K1310" s="43"/>
      <c r="L1310" s="43"/>
      <c r="M1310" s="43"/>
      <c r="N1310" s="43"/>
      <c r="O1310" s="43"/>
      <c r="P1310" s="43"/>
      <c r="Q1310" s="43"/>
      <c r="R1310" s="43"/>
    </row>
    <row r="1311" spans="2:18" s="18" customFormat="1">
      <c r="B1311" s="43"/>
      <c r="C1311" s="43"/>
      <c r="D1311" s="43"/>
      <c r="E1311" s="43"/>
      <c r="F1311" s="43"/>
      <c r="G1311" s="43"/>
      <c r="H1311" s="43"/>
      <c r="I1311" s="43"/>
      <c r="J1311" s="43"/>
      <c r="K1311" s="43"/>
      <c r="L1311" s="43"/>
      <c r="M1311" s="43"/>
      <c r="N1311" s="43"/>
      <c r="O1311" s="43"/>
      <c r="P1311" s="43"/>
      <c r="Q1311" s="43"/>
      <c r="R1311" s="43"/>
    </row>
    <row r="1312" spans="2:18" s="18" customFormat="1">
      <c r="B1312" s="43"/>
      <c r="C1312" s="43"/>
      <c r="D1312" s="43"/>
      <c r="E1312" s="43"/>
      <c r="F1312" s="43"/>
      <c r="G1312" s="43"/>
      <c r="H1312" s="43"/>
      <c r="I1312" s="43"/>
      <c r="J1312" s="43"/>
      <c r="K1312" s="43"/>
      <c r="L1312" s="43"/>
      <c r="M1312" s="43"/>
      <c r="N1312" s="43"/>
      <c r="O1312" s="43"/>
      <c r="P1312" s="43"/>
      <c r="Q1312" s="43"/>
      <c r="R1312" s="43"/>
    </row>
    <row r="1313" spans="2:18" s="18" customFormat="1">
      <c r="B1313" s="43"/>
      <c r="C1313" s="43"/>
      <c r="D1313" s="43"/>
      <c r="E1313" s="43"/>
      <c r="F1313" s="43"/>
      <c r="G1313" s="43"/>
      <c r="H1313" s="43"/>
      <c r="I1313" s="43"/>
      <c r="J1313" s="43"/>
      <c r="K1313" s="43"/>
      <c r="L1313" s="43"/>
      <c r="M1313" s="43"/>
      <c r="N1313" s="43"/>
      <c r="O1313" s="43"/>
      <c r="P1313" s="43"/>
      <c r="Q1313" s="43"/>
      <c r="R1313" s="43"/>
    </row>
    <row r="1314" spans="2:18" s="18" customFormat="1">
      <c r="B1314" s="43"/>
      <c r="C1314" s="43"/>
      <c r="D1314" s="43"/>
      <c r="E1314" s="43"/>
      <c r="F1314" s="43"/>
      <c r="G1314" s="43"/>
      <c r="H1314" s="43"/>
      <c r="I1314" s="43"/>
      <c r="J1314" s="43"/>
      <c r="K1314" s="43"/>
      <c r="L1314" s="43"/>
      <c r="M1314" s="43"/>
      <c r="N1314" s="43"/>
      <c r="O1314" s="43"/>
      <c r="P1314" s="43"/>
      <c r="Q1314" s="43"/>
      <c r="R1314" s="43"/>
    </row>
    <row r="1315" spans="2:18" s="18" customFormat="1">
      <c r="B1315" s="43"/>
      <c r="C1315" s="43"/>
      <c r="D1315" s="43"/>
      <c r="E1315" s="43"/>
      <c r="F1315" s="43"/>
      <c r="G1315" s="43"/>
      <c r="H1315" s="43"/>
      <c r="I1315" s="43"/>
      <c r="J1315" s="43"/>
      <c r="K1315" s="43"/>
      <c r="L1315" s="43"/>
      <c r="M1315" s="43"/>
      <c r="N1315" s="43"/>
      <c r="O1315" s="43"/>
      <c r="P1315" s="43"/>
      <c r="Q1315" s="43"/>
      <c r="R1315" s="43"/>
    </row>
    <row r="1316" spans="2:18" s="18" customFormat="1">
      <c r="B1316" s="43"/>
      <c r="C1316" s="43"/>
      <c r="D1316" s="43"/>
      <c r="E1316" s="43"/>
      <c r="F1316" s="43"/>
      <c r="G1316" s="43"/>
      <c r="H1316" s="43"/>
      <c r="I1316" s="43"/>
      <c r="J1316" s="43"/>
      <c r="K1316" s="43"/>
      <c r="L1316" s="43"/>
      <c r="M1316" s="43"/>
      <c r="N1316" s="43"/>
      <c r="O1316" s="43"/>
      <c r="P1316" s="43"/>
      <c r="Q1316" s="43"/>
      <c r="R1316" s="43"/>
    </row>
    <row r="1317" spans="2:18" s="18" customFormat="1">
      <c r="B1317" s="43"/>
      <c r="C1317" s="43"/>
      <c r="D1317" s="43"/>
      <c r="E1317" s="43"/>
      <c r="F1317" s="43"/>
      <c r="G1317" s="43"/>
      <c r="H1317" s="43"/>
      <c r="I1317" s="43"/>
      <c r="J1317" s="43"/>
      <c r="K1317" s="43"/>
      <c r="L1317" s="43"/>
      <c r="M1317" s="43"/>
      <c r="N1317" s="43"/>
      <c r="O1317" s="43"/>
      <c r="P1317" s="43"/>
      <c r="Q1317" s="43"/>
      <c r="R1317" s="43"/>
    </row>
    <row r="1318" spans="2:18" s="18" customFormat="1">
      <c r="B1318" s="43"/>
      <c r="C1318" s="43"/>
      <c r="D1318" s="43"/>
      <c r="E1318" s="43"/>
      <c r="F1318" s="43"/>
      <c r="G1318" s="43"/>
      <c r="H1318" s="43"/>
      <c r="I1318" s="43"/>
      <c r="J1318" s="43"/>
      <c r="K1318" s="43"/>
      <c r="L1318" s="43"/>
      <c r="M1318" s="43"/>
      <c r="N1318" s="43"/>
      <c r="O1318" s="43"/>
      <c r="P1318" s="43"/>
      <c r="Q1318" s="43"/>
      <c r="R1318" s="43"/>
    </row>
    <row r="1319" spans="2:18" s="18" customFormat="1">
      <c r="B1319" s="43"/>
      <c r="C1319" s="43"/>
      <c r="D1319" s="43"/>
      <c r="E1319" s="43"/>
      <c r="F1319" s="43"/>
      <c r="G1319" s="43"/>
      <c r="H1319" s="43"/>
      <c r="I1319" s="43"/>
      <c r="J1319" s="43"/>
      <c r="K1319" s="43"/>
      <c r="L1319" s="43"/>
      <c r="M1319" s="43"/>
      <c r="N1319" s="43"/>
      <c r="O1319" s="43"/>
      <c r="P1319" s="43"/>
      <c r="Q1319" s="43"/>
      <c r="R1319" s="43"/>
    </row>
    <row r="1320" spans="2:18" s="18" customFormat="1">
      <c r="B1320" s="43"/>
      <c r="C1320" s="43"/>
      <c r="D1320" s="43"/>
      <c r="E1320" s="43"/>
      <c r="F1320" s="43"/>
      <c r="G1320" s="43"/>
      <c r="H1320" s="43"/>
      <c r="I1320" s="43"/>
      <c r="J1320" s="43"/>
      <c r="K1320" s="43"/>
      <c r="L1320" s="43"/>
      <c r="M1320" s="43"/>
      <c r="N1320" s="43"/>
      <c r="O1320" s="43"/>
      <c r="P1320" s="43"/>
      <c r="Q1320" s="43"/>
      <c r="R1320" s="43"/>
    </row>
    <row r="1321" spans="2:18" s="18" customFormat="1">
      <c r="B1321" s="43"/>
      <c r="C1321" s="43"/>
      <c r="D1321" s="43"/>
      <c r="E1321" s="43"/>
      <c r="F1321" s="43"/>
      <c r="G1321" s="43"/>
      <c r="H1321" s="43"/>
      <c r="I1321" s="43"/>
      <c r="J1321" s="43"/>
      <c r="K1321" s="43"/>
      <c r="L1321" s="43"/>
      <c r="M1321" s="43"/>
      <c r="N1321" s="43"/>
      <c r="O1321" s="43"/>
      <c r="P1321" s="43"/>
      <c r="Q1321" s="43"/>
      <c r="R1321" s="43"/>
    </row>
    <row r="1322" spans="2:18" s="18" customFormat="1">
      <c r="B1322" s="43"/>
      <c r="C1322" s="43"/>
      <c r="D1322" s="43"/>
      <c r="E1322" s="43"/>
      <c r="F1322" s="43"/>
      <c r="G1322" s="43"/>
      <c r="H1322" s="43"/>
      <c r="I1322" s="43"/>
      <c r="J1322" s="43"/>
      <c r="K1322" s="43"/>
      <c r="L1322" s="43"/>
      <c r="M1322" s="43"/>
      <c r="N1322" s="43"/>
      <c r="O1322" s="43"/>
      <c r="P1322" s="43"/>
      <c r="Q1322" s="43"/>
      <c r="R1322" s="43"/>
    </row>
    <row r="1323" spans="2:18" s="18" customFormat="1">
      <c r="B1323" s="43"/>
      <c r="C1323" s="43"/>
      <c r="D1323" s="43"/>
      <c r="E1323" s="43"/>
      <c r="F1323" s="43"/>
      <c r="G1323" s="43"/>
      <c r="H1323" s="43"/>
      <c r="I1323" s="43"/>
      <c r="J1323" s="43"/>
      <c r="K1323" s="43"/>
      <c r="L1323" s="43"/>
      <c r="M1323" s="43"/>
      <c r="N1323" s="43"/>
      <c r="O1323" s="43"/>
      <c r="P1323" s="43"/>
      <c r="Q1323" s="43"/>
      <c r="R1323" s="43"/>
    </row>
    <row r="1324" spans="2:18" s="18" customFormat="1">
      <c r="B1324" s="43"/>
      <c r="C1324" s="43"/>
      <c r="D1324" s="43"/>
      <c r="E1324" s="43"/>
      <c r="F1324" s="43"/>
      <c r="G1324" s="43"/>
      <c r="H1324" s="43"/>
      <c r="I1324" s="43"/>
      <c r="J1324" s="43"/>
      <c r="K1324" s="43"/>
      <c r="L1324" s="43"/>
      <c r="M1324" s="43"/>
      <c r="N1324" s="43"/>
      <c r="O1324" s="43"/>
      <c r="P1324" s="43"/>
      <c r="Q1324" s="43"/>
      <c r="R1324" s="43"/>
    </row>
    <row r="1325" spans="2:18" s="18" customFormat="1">
      <c r="B1325" s="43"/>
      <c r="C1325" s="43"/>
      <c r="D1325" s="43"/>
      <c r="E1325" s="43"/>
      <c r="F1325" s="43"/>
      <c r="G1325" s="43"/>
      <c r="H1325" s="43"/>
      <c r="I1325" s="43"/>
      <c r="J1325" s="43"/>
      <c r="K1325" s="43"/>
      <c r="L1325" s="43"/>
      <c r="M1325" s="43"/>
      <c r="N1325" s="43"/>
      <c r="O1325" s="43"/>
      <c r="P1325" s="43"/>
      <c r="Q1325" s="43"/>
      <c r="R1325" s="43"/>
    </row>
    <row r="1326" spans="2:18" s="18" customFormat="1">
      <c r="B1326" s="43"/>
      <c r="C1326" s="43"/>
      <c r="D1326" s="43"/>
      <c r="E1326" s="43"/>
      <c r="F1326" s="43"/>
      <c r="G1326" s="43"/>
      <c r="H1326" s="43"/>
      <c r="I1326" s="43"/>
      <c r="J1326" s="43"/>
      <c r="K1326" s="43"/>
      <c r="L1326" s="43"/>
      <c r="M1326" s="43"/>
      <c r="N1326" s="43"/>
      <c r="O1326" s="43"/>
      <c r="P1326" s="43"/>
      <c r="Q1326" s="43"/>
      <c r="R1326" s="43"/>
    </row>
    <row r="1327" spans="2:18" s="18" customFormat="1">
      <c r="B1327" s="43"/>
      <c r="C1327" s="43"/>
      <c r="D1327" s="43"/>
      <c r="E1327" s="43"/>
      <c r="F1327" s="43"/>
      <c r="G1327" s="43"/>
      <c r="H1327" s="43"/>
      <c r="I1327" s="43"/>
      <c r="J1327" s="43"/>
      <c r="K1327" s="43"/>
      <c r="L1327" s="43"/>
      <c r="M1327" s="43"/>
      <c r="N1327" s="43"/>
      <c r="O1327" s="43"/>
      <c r="P1327" s="43"/>
      <c r="Q1327" s="43"/>
      <c r="R1327" s="43"/>
    </row>
    <row r="1328" spans="2:18" s="18" customFormat="1">
      <c r="B1328" s="43"/>
      <c r="C1328" s="43"/>
      <c r="D1328" s="43"/>
      <c r="E1328" s="43"/>
      <c r="F1328" s="43"/>
      <c r="G1328" s="43"/>
      <c r="H1328" s="43"/>
      <c r="I1328" s="43"/>
      <c r="J1328" s="43"/>
      <c r="K1328" s="43"/>
      <c r="L1328" s="43"/>
      <c r="M1328" s="43"/>
      <c r="N1328" s="43"/>
      <c r="O1328" s="43"/>
      <c r="P1328" s="43"/>
      <c r="Q1328" s="43"/>
      <c r="R1328" s="43"/>
    </row>
    <row r="1329" spans="2:18" s="18" customFormat="1">
      <c r="B1329" s="43"/>
      <c r="C1329" s="43"/>
      <c r="D1329" s="43"/>
      <c r="E1329" s="43"/>
      <c r="F1329" s="43"/>
      <c r="G1329" s="43"/>
      <c r="H1329" s="43"/>
      <c r="I1329" s="43"/>
      <c r="J1329" s="43"/>
      <c r="K1329" s="43"/>
      <c r="L1329" s="43"/>
      <c r="M1329" s="43"/>
      <c r="N1329" s="43"/>
      <c r="O1329" s="43"/>
      <c r="P1329" s="43"/>
      <c r="Q1329" s="43"/>
      <c r="R1329" s="43"/>
    </row>
    <row r="1330" spans="2:18" s="18" customFormat="1">
      <c r="B1330" s="43"/>
      <c r="C1330" s="43"/>
      <c r="D1330" s="43"/>
      <c r="E1330" s="43"/>
      <c r="F1330" s="43"/>
      <c r="G1330" s="43"/>
      <c r="H1330" s="43"/>
      <c r="I1330" s="43"/>
      <c r="J1330" s="43"/>
      <c r="K1330" s="43"/>
      <c r="L1330" s="43"/>
      <c r="M1330" s="43"/>
      <c r="N1330" s="43"/>
      <c r="O1330" s="43"/>
      <c r="P1330" s="43"/>
      <c r="Q1330" s="43"/>
      <c r="R1330" s="43"/>
    </row>
    <row r="1331" spans="2:18" s="18" customFormat="1">
      <c r="B1331" s="43"/>
      <c r="C1331" s="43"/>
      <c r="D1331" s="43"/>
      <c r="E1331" s="43"/>
      <c r="F1331" s="43"/>
      <c r="G1331" s="43"/>
      <c r="H1331" s="43"/>
      <c r="I1331" s="43"/>
      <c r="J1331" s="43"/>
      <c r="K1331" s="43"/>
      <c r="L1331" s="43"/>
      <c r="M1331" s="43"/>
      <c r="N1331" s="43"/>
      <c r="O1331" s="43"/>
      <c r="P1331" s="43"/>
      <c r="Q1331" s="43"/>
      <c r="R1331" s="43"/>
    </row>
    <row r="1332" spans="2:18" s="18" customFormat="1">
      <c r="B1332" s="43"/>
      <c r="C1332" s="43"/>
      <c r="D1332" s="43"/>
      <c r="E1332" s="43"/>
      <c r="F1332" s="43"/>
      <c r="G1332" s="43"/>
      <c r="H1332" s="43"/>
      <c r="I1332" s="43"/>
      <c r="J1332" s="43"/>
      <c r="K1332" s="43"/>
      <c r="L1332" s="43"/>
      <c r="M1332" s="43"/>
      <c r="N1332" s="43"/>
      <c r="O1332" s="43"/>
      <c r="P1332" s="43"/>
      <c r="Q1332" s="43"/>
      <c r="R1332" s="43"/>
    </row>
    <row r="1333" spans="2:18" s="18" customFormat="1">
      <c r="B1333" s="43"/>
      <c r="C1333" s="43"/>
      <c r="D1333" s="43"/>
      <c r="E1333" s="43"/>
      <c r="F1333" s="43"/>
      <c r="G1333" s="43"/>
      <c r="H1333" s="43"/>
      <c r="I1333" s="43"/>
      <c r="J1333" s="43"/>
      <c r="K1333" s="43"/>
      <c r="L1333" s="43"/>
      <c r="M1333" s="43"/>
      <c r="N1333" s="43"/>
      <c r="O1333" s="43"/>
      <c r="P1333" s="43"/>
      <c r="Q1333" s="43"/>
      <c r="R1333" s="43"/>
    </row>
    <row r="1334" spans="2:18" s="18" customFormat="1">
      <c r="B1334" s="43"/>
      <c r="C1334" s="43"/>
      <c r="D1334" s="43"/>
      <c r="E1334" s="43"/>
      <c r="F1334" s="43"/>
      <c r="G1334" s="43"/>
      <c r="H1334" s="43"/>
      <c r="I1334" s="43"/>
      <c r="J1334" s="43"/>
      <c r="K1334" s="43"/>
      <c r="L1334" s="43"/>
      <c r="M1334" s="43"/>
      <c r="N1334" s="43"/>
      <c r="O1334" s="43"/>
      <c r="P1334" s="43"/>
      <c r="Q1334" s="43"/>
      <c r="R1334" s="43"/>
    </row>
    <row r="1335" spans="2:18" s="18" customFormat="1">
      <c r="B1335" s="43"/>
      <c r="C1335" s="43"/>
      <c r="D1335" s="43"/>
      <c r="E1335" s="43"/>
      <c r="F1335" s="43"/>
      <c r="G1335" s="43"/>
      <c r="H1335" s="43"/>
      <c r="I1335" s="43"/>
      <c r="J1335" s="43"/>
      <c r="K1335" s="43"/>
      <c r="L1335" s="43"/>
      <c r="M1335" s="43"/>
      <c r="N1335" s="43"/>
      <c r="O1335" s="43"/>
      <c r="P1335" s="43"/>
      <c r="Q1335" s="43"/>
      <c r="R1335" s="43"/>
    </row>
    <row r="1336" spans="2:18" s="18" customFormat="1">
      <c r="B1336" s="43"/>
      <c r="C1336" s="43"/>
      <c r="D1336" s="43"/>
      <c r="E1336" s="43"/>
      <c r="F1336" s="43"/>
      <c r="G1336" s="43"/>
      <c r="H1336" s="43"/>
      <c r="I1336" s="43"/>
      <c r="J1336" s="43"/>
      <c r="K1336" s="43"/>
      <c r="L1336" s="43"/>
      <c r="M1336" s="43"/>
      <c r="N1336" s="43"/>
      <c r="O1336" s="43"/>
      <c r="P1336" s="43"/>
      <c r="Q1336" s="43"/>
      <c r="R1336" s="43"/>
    </row>
    <row r="1337" spans="2:18" s="18" customFormat="1">
      <c r="B1337" s="43"/>
      <c r="C1337" s="43"/>
      <c r="D1337" s="43"/>
      <c r="E1337" s="43"/>
      <c r="F1337" s="43"/>
      <c r="G1337" s="43"/>
      <c r="H1337" s="43"/>
      <c r="I1337" s="43"/>
      <c r="J1337" s="43"/>
      <c r="K1337" s="43"/>
      <c r="L1337" s="43"/>
      <c r="M1337" s="43"/>
      <c r="N1337" s="43"/>
      <c r="O1337" s="43"/>
      <c r="P1337" s="43"/>
      <c r="Q1337" s="43"/>
      <c r="R1337" s="43"/>
    </row>
    <row r="1338" spans="2:18" s="18" customFormat="1">
      <c r="B1338" s="43"/>
      <c r="C1338" s="43"/>
      <c r="D1338" s="43"/>
      <c r="E1338" s="43"/>
      <c r="F1338" s="43"/>
      <c r="G1338" s="43"/>
      <c r="H1338" s="43"/>
      <c r="I1338" s="43"/>
      <c r="J1338" s="43"/>
      <c r="K1338" s="43"/>
      <c r="L1338" s="43"/>
      <c r="M1338" s="43"/>
      <c r="N1338" s="43"/>
      <c r="O1338" s="43"/>
      <c r="P1338" s="43"/>
      <c r="Q1338" s="43"/>
      <c r="R1338" s="43"/>
    </row>
    <row r="1339" spans="2:18" s="18" customFormat="1">
      <c r="B1339" s="43"/>
      <c r="C1339" s="43"/>
      <c r="D1339" s="43"/>
      <c r="E1339" s="43"/>
      <c r="F1339" s="43"/>
      <c r="G1339" s="43"/>
      <c r="H1339" s="43"/>
      <c r="I1339" s="43"/>
      <c r="J1339" s="43"/>
      <c r="K1339" s="43"/>
      <c r="L1339" s="43"/>
      <c r="M1339" s="43"/>
      <c r="N1339" s="43"/>
      <c r="O1339" s="43"/>
      <c r="P1339" s="43"/>
      <c r="Q1339" s="43"/>
      <c r="R1339" s="43"/>
    </row>
    <row r="1340" spans="2:18" s="18" customFormat="1">
      <c r="B1340" s="43"/>
      <c r="C1340" s="43"/>
      <c r="D1340" s="43"/>
      <c r="E1340" s="43"/>
      <c r="F1340" s="43"/>
      <c r="G1340" s="43"/>
      <c r="H1340" s="43"/>
      <c r="I1340" s="43"/>
      <c r="J1340" s="43"/>
      <c r="K1340" s="43"/>
      <c r="L1340" s="43"/>
      <c r="M1340" s="43"/>
      <c r="N1340" s="43"/>
      <c r="O1340" s="43"/>
      <c r="P1340" s="43"/>
      <c r="Q1340" s="43"/>
      <c r="R1340" s="43"/>
    </row>
    <row r="1341" spans="2:18" s="18" customFormat="1">
      <c r="B1341" s="43"/>
      <c r="C1341" s="43"/>
      <c r="D1341" s="43"/>
      <c r="E1341" s="43"/>
      <c r="F1341" s="43"/>
      <c r="G1341" s="43"/>
      <c r="H1341" s="43"/>
      <c r="I1341" s="43"/>
      <c r="J1341" s="43"/>
      <c r="K1341" s="43"/>
      <c r="L1341" s="43"/>
      <c r="M1341" s="43"/>
      <c r="N1341" s="43"/>
      <c r="O1341" s="43"/>
      <c r="P1341" s="43"/>
      <c r="Q1341" s="43"/>
      <c r="R1341" s="43"/>
    </row>
    <row r="1342" spans="2:18" s="18" customFormat="1">
      <c r="B1342" s="43"/>
      <c r="C1342" s="43"/>
      <c r="D1342" s="43"/>
      <c r="E1342" s="43"/>
      <c r="F1342" s="43"/>
      <c r="G1342" s="43"/>
      <c r="H1342" s="43"/>
      <c r="I1342" s="43"/>
      <c r="J1342" s="43"/>
      <c r="K1342" s="43"/>
      <c r="L1342" s="43"/>
      <c r="M1342" s="43"/>
      <c r="N1342" s="43"/>
      <c r="O1342" s="43"/>
      <c r="P1342" s="43"/>
      <c r="Q1342" s="43"/>
      <c r="R1342" s="43"/>
    </row>
    <row r="1343" spans="2:18" s="18" customFormat="1">
      <c r="B1343" s="43"/>
      <c r="C1343" s="43"/>
      <c r="D1343" s="43"/>
      <c r="E1343" s="43"/>
      <c r="F1343" s="43"/>
      <c r="G1343" s="43"/>
      <c r="H1343" s="43"/>
      <c r="I1343" s="43"/>
      <c r="J1343" s="43"/>
      <c r="K1343" s="43"/>
      <c r="L1343" s="43"/>
      <c r="M1343" s="43"/>
      <c r="N1343" s="43"/>
      <c r="O1343" s="43"/>
      <c r="P1343" s="43"/>
      <c r="Q1343" s="43"/>
      <c r="R1343" s="43"/>
    </row>
    <row r="1344" spans="2:18" s="18" customFormat="1">
      <c r="B1344" s="43"/>
      <c r="C1344" s="43"/>
      <c r="D1344" s="43"/>
      <c r="E1344" s="43"/>
      <c r="F1344" s="43"/>
      <c r="G1344" s="43"/>
      <c r="H1344" s="43"/>
      <c r="I1344" s="43"/>
      <c r="J1344" s="43"/>
      <c r="K1344" s="43"/>
      <c r="L1344" s="43"/>
      <c r="M1344" s="43"/>
      <c r="N1344" s="43"/>
      <c r="O1344" s="43"/>
      <c r="P1344" s="43"/>
      <c r="Q1344" s="43"/>
      <c r="R1344" s="43"/>
    </row>
    <row r="1345" spans="2:18" s="18" customFormat="1">
      <c r="B1345" s="43"/>
      <c r="C1345" s="43"/>
      <c r="D1345" s="43"/>
      <c r="E1345" s="43"/>
      <c r="F1345" s="43"/>
      <c r="G1345" s="43"/>
      <c r="H1345" s="43"/>
      <c r="I1345" s="43"/>
      <c r="J1345" s="43"/>
      <c r="K1345" s="43"/>
      <c r="L1345" s="43"/>
      <c r="M1345" s="43"/>
      <c r="N1345" s="43"/>
      <c r="O1345" s="43"/>
      <c r="P1345" s="43"/>
      <c r="Q1345" s="43"/>
      <c r="R1345" s="43"/>
    </row>
    <row r="1346" spans="2:18" s="18" customFormat="1">
      <c r="B1346" s="43"/>
      <c r="C1346" s="43"/>
      <c r="D1346" s="43"/>
      <c r="E1346" s="43"/>
      <c r="F1346" s="43"/>
      <c r="G1346" s="43"/>
      <c r="H1346" s="43"/>
      <c r="I1346" s="43"/>
      <c r="J1346" s="43"/>
      <c r="K1346" s="43"/>
      <c r="L1346" s="43"/>
      <c r="M1346" s="43"/>
      <c r="N1346" s="43"/>
      <c r="O1346" s="43"/>
      <c r="P1346" s="43"/>
      <c r="Q1346" s="43"/>
      <c r="R1346" s="43"/>
    </row>
    <row r="1347" spans="2:18" s="18" customFormat="1">
      <c r="B1347" s="43"/>
      <c r="C1347" s="43"/>
      <c r="D1347" s="43"/>
      <c r="E1347" s="43"/>
      <c r="F1347" s="43"/>
      <c r="G1347" s="43"/>
      <c r="H1347" s="43"/>
      <c r="I1347" s="43"/>
      <c r="J1347" s="43"/>
      <c r="K1347" s="43"/>
      <c r="L1347" s="43"/>
      <c r="M1347" s="43"/>
      <c r="N1347" s="43"/>
      <c r="O1347" s="43"/>
      <c r="P1347" s="43"/>
      <c r="Q1347" s="43"/>
      <c r="R1347" s="43"/>
    </row>
    <row r="1348" spans="2:18" s="18" customFormat="1">
      <c r="B1348" s="43"/>
      <c r="C1348" s="43"/>
      <c r="D1348" s="43"/>
      <c r="E1348" s="43"/>
      <c r="F1348" s="43"/>
      <c r="G1348" s="43"/>
      <c r="H1348" s="43"/>
      <c r="I1348" s="43"/>
      <c r="J1348" s="43"/>
      <c r="K1348" s="43"/>
      <c r="L1348" s="43"/>
      <c r="M1348" s="43"/>
      <c r="N1348" s="43"/>
      <c r="O1348" s="43"/>
      <c r="P1348" s="43"/>
      <c r="Q1348" s="43"/>
      <c r="R1348" s="43"/>
    </row>
    <row r="1349" spans="2:18" s="18" customFormat="1">
      <c r="B1349" s="43"/>
      <c r="C1349" s="43"/>
      <c r="D1349" s="43"/>
      <c r="E1349" s="43"/>
      <c r="F1349" s="43"/>
      <c r="G1349" s="43"/>
      <c r="H1349" s="43"/>
      <c r="I1349" s="43"/>
      <c r="J1349" s="43"/>
      <c r="K1349" s="43"/>
      <c r="L1349" s="43"/>
      <c r="M1349" s="43"/>
      <c r="N1349" s="43"/>
      <c r="O1349" s="43"/>
      <c r="P1349" s="43"/>
      <c r="Q1349" s="43"/>
      <c r="R1349" s="43"/>
    </row>
    <row r="1350" spans="2:18" s="18" customFormat="1">
      <c r="B1350" s="43"/>
      <c r="C1350" s="43"/>
      <c r="D1350" s="43"/>
      <c r="E1350" s="43"/>
      <c r="F1350" s="43"/>
      <c r="G1350" s="43"/>
      <c r="H1350" s="43"/>
      <c r="I1350" s="43"/>
      <c r="J1350" s="43"/>
      <c r="K1350" s="43"/>
      <c r="L1350" s="43"/>
      <c r="M1350" s="43"/>
      <c r="N1350" s="43"/>
      <c r="O1350" s="43"/>
      <c r="P1350" s="43"/>
      <c r="Q1350" s="43"/>
      <c r="R1350" s="43"/>
    </row>
    <row r="1351" spans="2:18" s="18" customFormat="1">
      <c r="B1351" s="43"/>
      <c r="C1351" s="43"/>
      <c r="D1351" s="43"/>
      <c r="E1351" s="43"/>
      <c r="F1351" s="43"/>
      <c r="G1351" s="43"/>
      <c r="H1351" s="43"/>
      <c r="I1351" s="43"/>
      <c r="J1351" s="43"/>
      <c r="K1351" s="43"/>
      <c r="L1351" s="43"/>
      <c r="M1351" s="43"/>
      <c r="N1351" s="43"/>
      <c r="O1351" s="43"/>
      <c r="P1351" s="43"/>
      <c r="Q1351" s="43"/>
      <c r="R1351" s="43"/>
    </row>
    <row r="1352" spans="2:18" s="18" customFormat="1">
      <c r="B1352" s="43"/>
      <c r="C1352" s="43"/>
      <c r="D1352" s="43"/>
      <c r="E1352" s="43"/>
      <c r="F1352" s="43"/>
      <c r="G1352" s="43"/>
      <c r="H1352" s="43"/>
      <c r="I1352" s="43"/>
      <c r="J1352" s="43"/>
      <c r="K1352" s="43"/>
      <c r="L1352" s="43"/>
      <c r="M1352" s="43"/>
      <c r="N1352" s="43"/>
      <c r="O1352" s="43"/>
      <c r="P1352" s="43"/>
      <c r="Q1352" s="43"/>
      <c r="R1352" s="43"/>
    </row>
    <row r="1353" spans="2:18" s="18" customFormat="1">
      <c r="B1353" s="43"/>
      <c r="C1353" s="43"/>
      <c r="D1353" s="43"/>
      <c r="E1353" s="43"/>
      <c r="F1353" s="43"/>
      <c r="G1353" s="43"/>
      <c r="H1353" s="43"/>
      <c r="I1353" s="43"/>
      <c r="J1353" s="43"/>
      <c r="K1353" s="43"/>
      <c r="L1353" s="43"/>
      <c r="M1353" s="43"/>
      <c r="N1353" s="43"/>
      <c r="O1353" s="43"/>
      <c r="P1353" s="43"/>
      <c r="Q1353" s="43"/>
      <c r="R1353" s="43"/>
    </row>
    <row r="1354" spans="2:18" s="18" customFormat="1">
      <c r="B1354" s="43"/>
      <c r="C1354" s="43"/>
      <c r="D1354" s="43"/>
      <c r="E1354" s="43"/>
      <c r="F1354" s="43"/>
      <c r="G1354" s="43"/>
      <c r="H1354" s="43"/>
      <c r="I1354" s="43"/>
      <c r="J1354" s="43"/>
      <c r="K1354" s="43"/>
      <c r="L1354" s="43"/>
      <c r="M1354" s="43"/>
      <c r="N1354" s="43"/>
      <c r="O1354" s="43"/>
      <c r="P1354" s="43"/>
      <c r="Q1354" s="43"/>
      <c r="R1354" s="43"/>
    </row>
    <row r="1355" spans="2:18" s="18" customFormat="1">
      <c r="B1355" s="43"/>
      <c r="C1355" s="43"/>
      <c r="D1355" s="43"/>
      <c r="E1355" s="43"/>
      <c r="F1355" s="43"/>
      <c r="G1355" s="43"/>
      <c r="H1355" s="43"/>
      <c r="I1355" s="43"/>
      <c r="J1355" s="43"/>
      <c r="K1355" s="43"/>
      <c r="L1355" s="43"/>
      <c r="M1355" s="43"/>
      <c r="N1355" s="43"/>
      <c r="O1355" s="43"/>
      <c r="P1355" s="43"/>
      <c r="Q1355" s="43"/>
      <c r="R1355" s="43"/>
    </row>
    <row r="1356" spans="2:18" s="18" customFormat="1">
      <c r="B1356" s="43"/>
      <c r="C1356" s="43"/>
      <c r="D1356" s="43"/>
      <c r="E1356" s="43"/>
      <c r="F1356" s="43"/>
      <c r="G1356" s="43"/>
      <c r="H1356" s="43"/>
      <c r="I1356" s="43"/>
      <c r="J1356" s="43"/>
      <c r="K1356" s="43"/>
      <c r="L1356" s="43"/>
      <c r="M1356" s="43"/>
      <c r="N1356" s="43"/>
      <c r="O1356" s="43"/>
      <c r="P1356" s="43"/>
      <c r="Q1356" s="43"/>
      <c r="R1356" s="43"/>
    </row>
    <row r="1357" spans="2:18" s="18" customFormat="1">
      <c r="B1357" s="43"/>
      <c r="C1357" s="43"/>
      <c r="D1357" s="43"/>
      <c r="E1357" s="43"/>
      <c r="F1357" s="43"/>
      <c r="G1357" s="43"/>
      <c r="H1357" s="43"/>
      <c r="I1357" s="43"/>
      <c r="J1357" s="43"/>
      <c r="K1357" s="43"/>
      <c r="L1357" s="43"/>
      <c r="M1357" s="43"/>
      <c r="N1357" s="43"/>
      <c r="O1357" s="43"/>
      <c r="P1357" s="43"/>
      <c r="Q1357" s="43"/>
      <c r="R1357" s="43"/>
    </row>
    <row r="1358" spans="2:18" s="18" customFormat="1">
      <c r="B1358" s="43"/>
      <c r="C1358" s="43"/>
      <c r="D1358" s="43"/>
      <c r="E1358" s="43"/>
      <c r="F1358" s="43"/>
      <c r="G1358" s="43"/>
      <c r="H1358" s="43"/>
      <c r="I1358" s="43"/>
      <c r="J1358" s="43"/>
      <c r="K1358" s="43"/>
      <c r="L1358" s="43"/>
      <c r="M1358" s="43"/>
      <c r="N1358" s="43"/>
      <c r="O1358" s="43"/>
      <c r="P1358" s="43"/>
      <c r="Q1358" s="43"/>
      <c r="R1358" s="43"/>
    </row>
    <row r="1359" spans="2:18" s="18" customFormat="1">
      <c r="B1359" s="43"/>
      <c r="C1359" s="43"/>
      <c r="D1359" s="43"/>
      <c r="E1359" s="43"/>
      <c r="F1359" s="43"/>
      <c r="G1359" s="43"/>
      <c r="H1359" s="43"/>
      <c r="I1359" s="43"/>
      <c r="J1359" s="43"/>
      <c r="K1359" s="43"/>
      <c r="L1359" s="43"/>
      <c r="M1359" s="43"/>
      <c r="N1359" s="43"/>
      <c r="O1359" s="43"/>
      <c r="P1359" s="43"/>
      <c r="Q1359" s="43"/>
      <c r="R1359" s="43"/>
    </row>
    <row r="1360" spans="2:18" s="18" customFormat="1">
      <c r="B1360" s="43"/>
      <c r="C1360" s="43"/>
      <c r="D1360" s="43"/>
      <c r="E1360" s="43"/>
      <c r="F1360" s="43"/>
      <c r="G1360" s="43"/>
      <c r="H1360" s="43"/>
      <c r="I1360" s="43"/>
      <c r="J1360" s="43"/>
      <c r="K1360" s="43"/>
      <c r="L1360" s="43"/>
      <c r="M1360" s="43"/>
      <c r="N1360" s="43"/>
      <c r="O1360" s="43"/>
      <c r="P1360" s="43"/>
      <c r="Q1360" s="43"/>
      <c r="R1360" s="43"/>
    </row>
    <row r="1361" spans="2:18" s="18" customFormat="1">
      <c r="B1361" s="43"/>
      <c r="C1361" s="43"/>
      <c r="D1361" s="43"/>
      <c r="E1361" s="43"/>
      <c r="F1361" s="43"/>
      <c r="G1361" s="43"/>
      <c r="H1361" s="43"/>
      <c r="I1361" s="43"/>
      <c r="J1361" s="43"/>
      <c r="K1361" s="43"/>
      <c r="L1361" s="43"/>
      <c r="M1361" s="43"/>
      <c r="N1361" s="43"/>
      <c r="O1361" s="43"/>
      <c r="P1361" s="43"/>
      <c r="Q1361" s="43"/>
      <c r="R1361" s="43"/>
    </row>
    <row r="1362" spans="2:18" s="18" customFormat="1">
      <c r="B1362" s="43"/>
      <c r="C1362" s="43"/>
      <c r="D1362" s="43"/>
      <c r="E1362" s="43"/>
      <c r="F1362" s="43"/>
      <c r="G1362" s="43"/>
      <c r="H1362" s="43"/>
      <c r="I1362" s="43"/>
      <c r="J1362" s="43"/>
      <c r="K1362" s="43"/>
      <c r="L1362" s="43"/>
      <c r="M1362" s="43"/>
      <c r="N1362" s="43"/>
      <c r="O1362" s="43"/>
      <c r="P1362" s="43"/>
      <c r="Q1362" s="43"/>
      <c r="R1362" s="43"/>
    </row>
  </sheetData>
  <mergeCells count="4">
    <mergeCell ref="B1:N1"/>
    <mergeCell ref="B2:B3"/>
    <mergeCell ref="C2:G2"/>
    <mergeCell ref="H2:N2"/>
  </mergeCells>
  <pageMargins left="0.7" right="0.7" top="0.75" bottom="0.75" header="0.3" footer="0.3"/>
  <pageSetup fitToHeight="30" orientation="portrait"/>
  <headerFooter>
    <oddFooter xml:space="preserve">&amp;LControlled Unclassified Information
</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4E1C18-B904-414A-9F64-AD9EE3A4A73A}">
  <sheetPr>
    <pageSetUpPr fitToPage="1"/>
  </sheetPr>
  <dimension ref="A1:G128"/>
  <sheetViews>
    <sheetView zoomScaleNormal="100" workbookViewId="0">
      <pane ySplit="2" topLeftCell="A3" activePane="bottomLeft" state="frozen"/>
      <selection pane="bottomLeft" activeCell="D3" sqref="D3:D128"/>
    </sheetView>
  </sheetViews>
  <sheetFormatPr baseColWidth="10" defaultColWidth="11" defaultRowHeight="14"/>
  <cols>
    <col min="1" max="1" width="4.6640625" style="97" customWidth="1"/>
    <col min="2" max="2" width="9.6640625" style="83" customWidth="1"/>
    <col min="3" max="3" width="14.1640625" style="83" customWidth="1"/>
    <col min="4" max="4" width="9.6640625" style="83" customWidth="1"/>
    <col min="5" max="5" width="34.33203125" style="83" customWidth="1"/>
    <col min="6" max="6" width="14.5" style="83" customWidth="1"/>
    <col min="7" max="7" width="37.33203125" style="98" customWidth="1"/>
    <col min="8" max="16384" width="11" style="83"/>
  </cols>
  <sheetData>
    <row r="1" spans="1:7" ht="25" thickBot="1">
      <c r="A1" s="99" t="s">
        <v>3067</v>
      </c>
      <c r="B1" s="99"/>
      <c r="C1" s="99"/>
      <c r="D1" s="99"/>
      <c r="E1" s="99"/>
      <c r="F1" s="99"/>
      <c r="G1" s="99"/>
    </row>
    <row r="2" spans="1:7" s="87" customFormat="1" ht="32">
      <c r="A2" s="84" t="s">
        <v>3068</v>
      </c>
      <c r="B2" s="85" t="s">
        <v>763</v>
      </c>
      <c r="C2" s="85" t="s">
        <v>1</v>
      </c>
      <c r="D2" s="85" t="s">
        <v>608</v>
      </c>
      <c r="E2" s="85" t="s">
        <v>228</v>
      </c>
      <c r="F2" s="85" t="s">
        <v>3069</v>
      </c>
      <c r="G2" s="86" t="s">
        <v>3070</v>
      </c>
    </row>
    <row r="3" spans="1:7" ht="15">
      <c r="A3" s="88">
        <v>1</v>
      </c>
      <c r="B3" s="89" t="s">
        <v>218</v>
      </c>
      <c r="C3" s="89">
        <v>0</v>
      </c>
      <c r="D3" s="89" t="str">
        <f>CONCATENATE(TRIM(B3),"-",C3)</f>
        <v>AC-1-0</v>
      </c>
      <c r="E3" s="89" t="s">
        <v>3071</v>
      </c>
      <c r="F3" s="89" t="s">
        <v>3072</v>
      </c>
      <c r="G3" s="90"/>
    </row>
    <row r="4" spans="1:7" ht="28">
      <c r="A4" s="88">
        <f>A3+1</f>
        <v>2</v>
      </c>
      <c r="B4" s="89" t="s">
        <v>3</v>
      </c>
      <c r="C4" s="89">
        <v>0</v>
      </c>
      <c r="D4" s="89" t="str">
        <f t="shared" ref="D4:D67" si="0">CONCATENATE(TRIM(B4),"-",C4)</f>
        <v>AC-2-0</v>
      </c>
      <c r="E4" s="89" t="s">
        <v>3073</v>
      </c>
      <c r="F4" s="89" t="s">
        <v>3074</v>
      </c>
      <c r="G4" s="91"/>
    </row>
    <row r="5" spans="1:7" ht="28">
      <c r="A5" s="88">
        <f t="shared" ref="A5:A68" si="1">A4+1</f>
        <v>3</v>
      </c>
      <c r="B5" s="89" t="s">
        <v>9</v>
      </c>
      <c r="C5" s="89">
        <v>0</v>
      </c>
      <c r="D5" s="89" t="str">
        <f t="shared" si="0"/>
        <v>AC-3-0</v>
      </c>
      <c r="E5" s="89" t="s">
        <v>3075</v>
      </c>
      <c r="F5" s="89" t="s">
        <v>3074</v>
      </c>
      <c r="G5" s="91"/>
    </row>
    <row r="6" spans="1:7" ht="42">
      <c r="A6" s="88">
        <f t="shared" si="1"/>
        <v>4</v>
      </c>
      <c r="B6" s="89" t="s">
        <v>28</v>
      </c>
      <c r="C6" s="89">
        <v>0</v>
      </c>
      <c r="D6" s="89" t="str">
        <f t="shared" si="0"/>
        <v>AC-7-0</v>
      </c>
      <c r="E6" s="89" t="s">
        <v>3076</v>
      </c>
      <c r="F6" s="89" t="s">
        <v>3077</v>
      </c>
      <c r="G6" s="91" t="s">
        <v>3078</v>
      </c>
    </row>
    <row r="7" spans="1:7" ht="28">
      <c r="A7" s="88">
        <f t="shared" si="1"/>
        <v>5</v>
      </c>
      <c r="B7" s="89" t="s">
        <v>240</v>
      </c>
      <c r="C7" s="89">
        <v>0</v>
      </c>
      <c r="D7" s="89" t="str">
        <f t="shared" si="0"/>
        <v>AC-8-0</v>
      </c>
      <c r="E7" s="89" t="s">
        <v>3079</v>
      </c>
      <c r="F7" s="89" t="s">
        <v>3080</v>
      </c>
      <c r="G7" s="91" t="s">
        <v>3081</v>
      </c>
    </row>
    <row r="8" spans="1:7" ht="28">
      <c r="A8" s="88">
        <f t="shared" si="1"/>
        <v>6</v>
      </c>
      <c r="B8" s="89" t="s">
        <v>250</v>
      </c>
      <c r="C8" s="89">
        <v>0</v>
      </c>
      <c r="D8" s="89" t="str">
        <f t="shared" si="0"/>
        <v>AC-14-0</v>
      </c>
      <c r="E8" s="89" t="s">
        <v>3082</v>
      </c>
      <c r="F8" s="89" t="s">
        <v>3080</v>
      </c>
      <c r="G8" s="91" t="s">
        <v>3081</v>
      </c>
    </row>
    <row r="9" spans="1:7" ht="28">
      <c r="A9" s="88">
        <f t="shared" si="1"/>
        <v>7</v>
      </c>
      <c r="B9" s="89" t="s">
        <v>23</v>
      </c>
      <c r="C9" s="89">
        <v>0</v>
      </c>
      <c r="D9" s="89" t="str">
        <f t="shared" si="0"/>
        <v>AC-17-0</v>
      </c>
      <c r="E9" s="89" t="s">
        <v>3083</v>
      </c>
      <c r="F9" s="89" t="s">
        <v>3074</v>
      </c>
      <c r="G9" s="91"/>
    </row>
    <row r="10" spans="1:7" ht="112">
      <c r="A10" s="88">
        <f t="shared" si="1"/>
        <v>8</v>
      </c>
      <c r="B10" s="89" t="s">
        <v>34</v>
      </c>
      <c r="C10" s="89">
        <v>0</v>
      </c>
      <c r="D10" s="89" t="str">
        <f t="shared" si="0"/>
        <v>AC-18-0</v>
      </c>
      <c r="E10" s="89" t="s">
        <v>3084</v>
      </c>
      <c r="F10" s="89" t="s">
        <v>3085</v>
      </c>
      <c r="G10" s="92" t="s">
        <v>3086</v>
      </c>
    </row>
    <row r="11" spans="1:7" ht="98">
      <c r="A11" s="88">
        <f t="shared" si="1"/>
        <v>9</v>
      </c>
      <c r="B11" s="89" t="s">
        <v>36</v>
      </c>
      <c r="C11" s="89">
        <v>0</v>
      </c>
      <c r="D11" s="89" t="str">
        <f t="shared" si="0"/>
        <v>AC-19-0</v>
      </c>
      <c r="E11" s="89" t="s">
        <v>3087</v>
      </c>
      <c r="F11" s="89" t="s">
        <v>3085</v>
      </c>
      <c r="G11" s="92" t="s">
        <v>3088</v>
      </c>
    </row>
    <row r="12" spans="1:7">
      <c r="A12" s="88">
        <f t="shared" si="1"/>
        <v>10</v>
      </c>
      <c r="B12" s="89" t="s">
        <v>41</v>
      </c>
      <c r="C12" s="89">
        <v>0</v>
      </c>
      <c r="D12" s="89" t="str">
        <f t="shared" si="0"/>
        <v>AC-20-0</v>
      </c>
      <c r="E12" s="89" t="s">
        <v>3089</v>
      </c>
      <c r="F12" s="89" t="s">
        <v>3072</v>
      </c>
      <c r="G12" s="91"/>
    </row>
    <row r="13" spans="1:7" ht="28">
      <c r="A13" s="88">
        <f t="shared" si="1"/>
        <v>11</v>
      </c>
      <c r="B13" s="89" t="s">
        <v>263</v>
      </c>
      <c r="C13" s="89">
        <v>0</v>
      </c>
      <c r="D13" s="89" t="str">
        <f t="shared" si="0"/>
        <v>AC-22-0</v>
      </c>
      <c r="E13" s="89" t="s">
        <v>3090</v>
      </c>
      <c r="F13" s="89" t="s">
        <v>3074</v>
      </c>
      <c r="G13" s="91"/>
    </row>
    <row r="14" spans="1:7" ht="28">
      <c r="A14" s="88">
        <f t="shared" si="1"/>
        <v>12</v>
      </c>
      <c r="B14" s="89" t="s">
        <v>265</v>
      </c>
      <c r="C14" s="89">
        <v>0</v>
      </c>
      <c r="D14" s="89" t="str">
        <f t="shared" si="0"/>
        <v>AT-1-0</v>
      </c>
      <c r="E14" s="89" t="s">
        <v>3091</v>
      </c>
      <c r="F14" s="89" t="s">
        <v>3072</v>
      </c>
      <c r="G14" s="91"/>
    </row>
    <row r="15" spans="1:7">
      <c r="A15" s="88">
        <f t="shared" si="1"/>
        <v>13</v>
      </c>
      <c r="B15" s="89" t="s">
        <v>43</v>
      </c>
      <c r="C15" s="89">
        <v>0</v>
      </c>
      <c r="D15" s="89" t="str">
        <f t="shared" si="0"/>
        <v>AT-2-0</v>
      </c>
      <c r="E15" s="89" t="s">
        <v>3092</v>
      </c>
      <c r="F15" s="89" t="s">
        <v>3072</v>
      </c>
      <c r="G15" s="91"/>
    </row>
    <row r="16" spans="1:7">
      <c r="A16" s="88">
        <f t="shared" si="1"/>
        <v>14</v>
      </c>
      <c r="B16" s="89" t="s">
        <v>46</v>
      </c>
      <c r="C16" s="89">
        <v>0</v>
      </c>
      <c r="D16" s="89" t="str">
        <f t="shared" si="0"/>
        <v>AT-3-0</v>
      </c>
      <c r="E16" s="89" t="s">
        <v>3093</v>
      </c>
      <c r="F16" s="89" t="s">
        <v>3072</v>
      </c>
      <c r="G16" s="91"/>
    </row>
    <row r="17" spans="1:7">
      <c r="A17" s="88">
        <f t="shared" si="1"/>
        <v>15</v>
      </c>
      <c r="B17" s="89" t="s">
        <v>270</v>
      </c>
      <c r="C17" s="89">
        <v>0</v>
      </c>
      <c r="D17" s="89" t="str">
        <f t="shared" si="0"/>
        <v>AT-4-0</v>
      </c>
      <c r="E17" s="89" t="s">
        <v>3094</v>
      </c>
      <c r="F17" s="89" t="s">
        <v>3072</v>
      </c>
      <c r="G17" s="91"/>
    </row>
    <row r="18" spans="1:7">
      <c r="A18" s="88">
        <f t="shared" si="1"/>
        <v>16</v>
      </c>
      <c r="B18" s="89" t="s">
        <v>272</v>
      </c>
      <c r="C18" s="89">
        <v>0</v>
      </c>
      <c r="D18" s="89" t="str">
        <f t="shared" si="0"/>
        <v>AU-1-0</v>
      </c>
      <c r="E18" s="89" t="s">
        <v>3095</v>
      </c>
      <c r="F18" s="89" t="s">
        <v>3072</v>
      </c>
      <c r="G18" s="91"/>
    </row>
    <row r="19" spans="1:7">
      <c r="A19" s="88">
        <f t="shared" si="1"/>
        <v>17</v>
      </c>
      <c r="B19" s="89" t="s">
        <v>27</v>
      </c>
      <c r="C19" s="89">
        <v>0</v>
      </c>
      <c r="D19" s="89" t="str">
        <f t="shared" si="0"/>
        <v>AU-2-0</v>
      </c>
      <c r="E19" s="89" t="s">
        <v>3096</v>
      </c>
      <c r="F19" s="89" t="s">
        <v>3072</v>
      </c>
      <c r="G19" s="91"/>
    </row>
    <row r="20" spans="1:7" ht="28">
      <c r="A20" s="88">
        <f t="shared" si="1"/>
        <v>18</v>
      </c>
      <c r="B20" s="89" t="s">
        <v>49</v>
      </c>
      <c r="C20" s="89">
        <v>0</v>
      </c>
      <c r="D20" s="89" t="str">
        <f t="shared" si="0"/>
        <v>AU-3-0</v>
      </c>
      <c r="E20" s="89" t="s">
        <v>3097</v>
      </c>
      <c r="F20" s="89" t="s">
        <v>3074</v>
      </c>
      <c r="G20" s="91"/>
    </row>
    <row r="21" spans="1:7" ht="42">
      <c r="A21" s="88">
        <f t="shared" si="1"/>
        <v>19</v>
      </c>
      <c r="B21" s="89" t="s">
        <v>279</v>
      </c>
      <c r="C21" s="89">
        <v>0</v>
      </c>
      <c r="D21" s="89" t="str">
        <f t="shared" si="0"/>
        <v>AU-4-0</v>
      </c>
      <c r="E21" s="89" t="s">
        <v>3098</v>
      </c>
      <c r="F21" s="89" t="s">
        <v>3085</v>
      </c>
      <c r="G21" s="91" t="s">
        <v>3099</v>
      </c>
    </row>
    <row r="22" spans="1:7" ht="28">
      <c r="A22" s="88">
        <f t="shared" si="1"/>
        <v>20</v>
      </c>
      <c r="B22" s="89" t="s">
        <v>51</v>
      </c>
      <c r="C22" s="89">
        <v>0</v>
      </c>
      <c r="D22" s="89" t="str">
        <f t="shared" si="0"/>
        <v>AU-5-0</v>
      </c>
      <c r="E22" s="89" t="s">
        <v>3100</v>
      </c>
      <c r="F22" s="89" t="s">
        <v>3074</v>
      </c>
      <c r="G22" s="91"/>
    </row>
    <row r="23" spans="1:7" ht="28">
      <c r="A23" s="88">
        <f t="shared" si="1"/>
        <v>21</v>
      </c>
      <c r="B23" s="89" t="s">
        <v>53</v>
      </c>
      <c r="C23" s="89">
        <v>0</v>
      </c>
      <c r="D23" s="89" t="str">
        <f t="shared" si="0"/>
        <v>AU-6-0</v>
      </c>
      <c r="E23" s="89" t="s">
        <v>3101</v>
      </c>
      <c r="F23" s="89" t="s">
        <v>3074</v>
      </c>
      <c r="G23" s="91"/>
    </row>
    <row r="24" spans="1:7">
      <c r="A24" s="88">
        <f t="shared" si="1"/>
        <v>22</v>
      </c>
      <c r="B24" s="89" t="s">
        <v>288</v>
      </c>
      <c r="C24" s="89">
        <v>0</v>
      </c>
      <c r="D24" s="89" t="str">
        <f t="shared" si="0"/>
        <v>AU-8-0</v>
      </c>
      <c r="E24" s="89" t="s">
        <v>3102</v>
      </c>
      <c r="F24" s="89" t="s">
        <v>3072</v>
      </c>
      <c r="G24" s="91"/>
    </row>
    <row r="25" spans="1:7">
      <c r="A25" s="88">
        <f t="shared" si="1"/>
        <v>23</v>
      </c>
      <c r="B25" s="89" t="s">
        <v>59</v>
      </c>
      <c r="C25" s="89">
        <v>0</v>
      </c>
      <c r="D25" s="89" t="str">
        <f t="shared" si="0"/>
        <v>AU-9-0</v>
      </c>
      <c r="E25" s="89" t="s">
        <v>3103</v>
      </c>
      <c r="F25" s="89" t="s">
        <v>3072</v>
      </c>
      <c r="G25" s="93"/>
    </row>
    <row r="26" spans="1:7" ht="42">
      <c r="A26" s="88">
        <f t="shared" si="1"/>
        <v>24</v>
      </c>
      <c r="B26" s="89" t="s">
        <v>295</v>
      </c>
      <c r="C26" s="89">
        <v>0</v>
      </c>
      <c r="D26" s="89" t="str">
        <f t="shared" si="0"/>
        <v>AU-11-0</v>
      </c>
      <c r="E26" s="89" t="s">
        <v>3104</v>
      </c>
      <c r="F26" s="89" t="s">
        <v>3085</v>
      </c>
      <c r="G26" s="91" t="s">
        <v>3105</v>
      </c>
    </row>
    <row r="27" spans="1:7">
      <c r="A27" s="88">
        <f t="shared" si="1"/>
        <v>25</v>
      </c>
      <c r="B27" s="89" t="s">
        <v>68</v>
      </c>
      <c r="C27" s="89">
        <v>0</v>
      </c>
      <c r="D27" s="89" t="str">
        <f t="shared" si="0"/>
        <v>AU-12-0</v>
      </c>
      <c r="E27" s="89" t="s">
        <v>3106</v>
      </c>
      <c r="F27" s="89" t="s">
        <v>3072</v>
      </c>
      <c r="G27" s="91"/>
    </row>
    <row r="28" spans="1:7" ht="28">
      <c r="A28" s="88">
        <f t="shared" si="1"/>
        <v>26</v>
      </c>
      <c r="B28" s="89" t="s">
        <v>299</v>
      </c>
      <c r="C28" s="89">
        <v>0</v>
      </c>
      <c r="D28" s="89" t="str">
        <f t="shared" si="0"/>
        <v>CA-1-0</v>
      </c>
      <c r="E28" s="89" t="s">
        <v>3107</v>
      </c>
      <c r="F28" s="89" t="s">
        <v>3072</v>
      </c>
      <c r="G28" s="91"/>
    </row>
    <row r="29" spans="1:7" ht="28">
      <c r="A29" s="88">
        <f t="shared" si="1"/>
        <v>27</v>
      </c>
      <c r="B29" s="89" t="s">
        <v>3108</v>
      </c>
      <c r="C29" s="89">
        <v>0</v>
      </c>
      <c r="D29" s="89" t="str">
        <f t="shared" si="0"/>
        <v>CA-2-0</v>
      </c>
      <c r="E29" s="89" t="s">
        <v>3109</v>
      </c>
      <c r="F29" s="89" t="s">
        <v>3074</v>
      </c>
      <c r="G29" s="91"/>
    </row>
    <row r="30" spans="1:7">
      <c r="A30" s="88">
        <f t="shared" si="1"/>
        <v>28</v>
      </c>
      <c r="B30" s="89" t="s">
        <v>3108</v>
      </c>
      <c r="C30" s="89">
        <v>1</v>
      </c>
      <c r="D30" s="89" t="str">
        <f t="shared" si="0"/>
        <v>CA-2-1</v>
      </c>
      <c r="E30" s="89" t="s">
        <v>3110</v>
      </c>
      <c r="F30" s="89" t="s">
        <v>3072</v>
      </c>
      <c r="G30" s="91"/>
    </row>
    <row r="31" spans="1:7" ht="112">
      <c r="A31" s="88">
        <f t="shared" si="1"/>
        <v>29</v>
      </c>
      <c r="B31" s="89" t="s">
        <v>71</v>
      </c>
      <c r="C31" s="89">
        <v>0</v>
      </c>
      <c r="D31" s="89" t="str">
        <f t="shared" si="0"/>
        <v>CA-3-0</v>
      </c>
      <c r="E31" s="89" t="s">
        <v>3111</v>
      </c>
      <c r="F31" s="89" t="s">
        <v>3112</v>
      </c>
      <c r="G31" s="91" t="s">
        <v>3113</v>
      </c>
    </row>
    <row r="32" spans="1:7" ht="28">
      <c r="A32" s="88">
        <f t="shared" si="1"/>
        <v>30</v>
      </c>
      <c r="B32" s="89" t="s">
        <v>306</v>
      </c>
      <c r="C32" s="89">
        <v>0</v>
      </c>
      <c r="D32" s="89" t="str">
        <f t="shared" si="0"/>
        <v>CA-5-0</v>
      </c>
      <c r="E32" s="89" t="s">
        <v>3114</v>
      </c>
      <c r="F32" s="89" t="s">
        <v>3072</v>
      </c>
      <c r="G32" s="91" t="s">
        <v>3115</v>
      </c>
    </row>
    <row r="33" spans="1:7" ht="28">
      <c r="A33" s="88">
        <f t="shared" si="1"/>
        <v>31</v>
      </c>
      <c r="B33" s="89" t="s">
        <v>308</v>
      </c>
      <c r="C33" s="89">
        <v>0</v>
      </c>
      <c r="D33" s="89" t="str">
        <f t="shared" si="0"/>
        <v>CA-6-0</v>
      </c>
      <c r="E33" s="89" t="s">
        <v>3116</v>
      </c>
      <c r="F33" s="89" t="s">
        <v>3074</v>
      </c>
      <c r="G33" s="91"/>
    </row>
    <row r="34" spans="1:7" ht="28">
      <c r="A34" s="88">
        <f t="shared" si="1"/>
        <v>32</v>
      </c>
      <c r="B34" s="89" t="s">
        <v>7</v>
      </c>
      <c r="C34" s="89">
        <v>0</v>
      </c>
      <c r="D34" s="89" t="str">
        <f t="shared" si="0"/>
        <v>CA-7-0</v>
      </c>
      <c r="E34" s="89" t="s">
        <v>3117</v>
      </c>
      <c r="F34" s="89" t="s">
        <v>3074</v>
      </c>
      <c r="G34" s="91"/>
    </row>
    <row r="35" spans="1:7" ht="112">
      <c r="A35" s="88">
        <f t="shared" si="1"/>
        <v>33</v>
      </c>
      <c r="B35" s="89" t="s">
        <v>74</v>
      </c>
      <c r="C35" s="89">
        <v>0</v>
      </c>
      <c r="D35" s="89" t="str">
        <f t="shared" si="0"/>
        <v>CA-9-0</v>
      </c>
      <c r="E35" s="89" t="s">
        <v>3118</v>
      </c>
      <c r="F35" s="89" t="s">
        <v>3112</v>
      </c>
      <c r="G35" s="91" t="s">
        <v>3113</v>
      </c>
    </row>
    <row r="36" spans="1:7" ht="28">
      <c r="A36" s="88">
        <f t="shared" si="1"/>
        <v>34</v>
      </c>
      <c r="B36" s="89" t="s">
        <v>314</v>
      </c>
      <c r="C36" s="89">
        <v>0</v>
      </c>
      <c r="D36" s="89" t="str">
        <f t="shared" si="0"/>
        <v>CM-1-0</v>
      </c>
      <c r="E36" s="89" t="s">
        <v>3119</v>
      </c>
      <c r="F36" s="89" t="s">
        <v>3072</v>
      </c>
      <c r="G36" s="91"/>
    </row>
    <row r="37" spans="1:7">
      <c r="A37" s="88">
        <f t="shared" si="1"/>
        <v>35</v>
      </c>
      <c r="B37" s="89" t="s">
        <v>75</v>
      </c>
      <c r="C37" s="89">
        <v>0</v>
      </c>
      <c r="D37" s="89" t="str">
        <f t="shared" si="0"/>
        <v>CM-2-0</v>
      </c>
      <c r="E37" s="89" t="s">
        <v>3120</v>
      </c>
      <c r="F37" s="89" t="s">
        <v>3072</v>
      </c>
      <c r="G37" s="91"/>
    </row>
    <row r="38" spans="1:7" ht="28">
      <c r="A38" s="88">
        <f t="shared" si="1"/>
        <v>36</v>
      </c>
      <c r="B38" s="89" t="s">
        <v>80</v>
      </c>
      <c r="C38" s="89">
        <v>0</v>
      </c>
      <c r="D38" s="89" t="str">
        <f t="shared" si="0"/>
        <v>CM-4-0</v>
      </c>
      <c r="E38" s="89" t="s">
        <v>3121</v>
      </c>
      <c r="F38" s="89" t="s">
        <v>3074</v>
      </c>
      <c r="G38" s="91"/>
    </row>
    <row r="39" spans="1:7" ht="28">
      <c r="A39" s="88">
        <f t="shared" si="1"/>
        <v>37</v>
      </c>
      <c r="B39" s="89" t="s">
        <v>25</v>
      </c>
      <c r="C39" s="89">
        <v>0</v>
      </c>
      <c r="D39" s="89" t="str">
        <f t="shared" si="0"/>
        <v>CM-6-0</v>
      </c>
      <c r="E39" s="89" t="s">
        <v>3122</v>
      </c>
      <c r="F39" s="89" t="s">
        <v>3074</v>
      </c>
      <c r="G39" s="91" t="s">
        <v>3123</v>
      </c>
    </row>
    <row r="40" spans="1:7">
      <c r="A40" s="88">
        <f t="shared" si="1"/>
        <v>38</v>
      </c>
      <c r="B40" s="89" t="s">
        <v>72</v>
      </c>
      <c r="C40" s="89">
        <v>0</v>
      </c>
      <c r="D40" s="89" t="str">
        <f t="shared" si="0"/>
        <v>CM-7-0</v>
      </c>
      <c r="E40" s="89" t="s">
        <v>3124</v>
      </c>
      <c r="F40" s="89" t="s">
        <v>3072</v>
      </c>
      <c r="G40" s="91"/>
    </row>
    <row r="41" spans="1:7" ht="28">
      <c r="A41" s="88">
        <f t="shared" si="1"/>
        <v>39</v>
      </c>
      <c r="B41" s="89" t="s">
        <v>93</v>
      </c>
      <c r="C41" s="89">
        <v>0</v>
      </c>
      <c r="D41" s="89" t="str">
        <f t="shared" si="0"/>
        <v>CM-8-0</v>
      </c>
      <c r="E41" s="89" t="s">
        <v>3125</v>
      </c>
      <c r="F41" s="89" t="s">
        <v>3074</v>
      </c>
      <c r="G41" s="91"/>
    </row>
    <row r="42" spans="1:7">
      <c r="A42" s="88">
        <f t="shared" si="1"/>
        <v>40</v>
      </c>
      <c r="B42" s="89" t="s">
        <v>336</v>
      </c>
      <c r="C42" s="89">
        <v>0</v>
      </c>
      <c r="D42" s="89" t="str">
        <f t="shared" si="0"/>
        <v>CM-10-0</v>
      </c>
      <c r="E42" s="89" t="s">
        <v>3126</v>
      </c>
      <c r="F42" s="89" t="s">
        <v>3085</v>
      </c>
      <c r="G42" s="91" t="s">
        <v>3127</v>
      </c>
    </row>
    <row r="43" spans="1:7" ht="84">
      <c r="A43" s="88">
        <f t="shared" si="1"/>
        <v>41</v>
      </c>
      <c r="B43" s="89" t="s">
        <v>98</v>
      </c>
      <c r="C43" s="89">
        <v>0</v>
      </c>
      <c r="D43" s="89" t="str">
        <f t="shared" si="0"/>
        <v>CM-11-0</v>
      </c>
      <c r="E43" s="89" t="s">
        <v>3128</v>
      </c>
      <c r="F43" s="89" t="s">
        <v>3085</v>
      </c>
      <c r="G43" s="92" t="s">
        <v>3129</v>
      </c>
    </row>
    <row r="44" spans="1:7">
      <c r="A44" s="88">
        <f t="shared" si="1"/>
        <v>42</v>
      </c>
      <c r="B44" s="89" t="s">
        <v>339</v>
      </c>
      <c r="C44" s="89">
        <v>0</v>
      </c>
      <c r="D44" s="89" t="str">
        <f t="shared" si="0"/>
        <v>CP-1-0</v>
      </c>
      <c r="E44" s="89" t="s">
        <v>3130</v>
      </c>
      <c r="F44" s="89" t="s">
        <v>3072</v>
      </c>
      <c r="G44" s="91"/>
    </row>
    <row r="45" spans="1:7" ht="42">
      <c r="A45" s="88">
        <f t="shared" si="1"/>
        <v>43</v>
      </c>
      <c r="B45" s="89" t="s">
        <v>100</v>
      </c>
      <c r="C45" s="89">
        <v>0</v>
      </c>
      <c r="D45" s="89" t="str">
        <f t="shared" si="0"/>
        <v>CP-2-0</v>
      </c>
      <c r="E45" s="89" t="s">
        <v>3131</v>
      </c>
      <c r="F45" s="89" t="s">
        <v>3085</v>
      </c>
      <c r="G45" s="91" t="s">
        <v>3132</v>
      </c>
    </row>
    <row r="46" spans="1:7" ht="42">
      <c r="A46" s="88">
        <f t="shared" si="1"/>
        <v>44</v>
      </c>
      <c r="B46" s="89" t="s">
        <v>344</v>
      </c>
      <c r="C46" s="89">
        <v>0</v>
      </c>
      <c r="D46" s="89" t="str">
        <f t="shared" si="0"/>
        <v>CP-3-0</v>
      </c>
      <c r="E46" s="89" t="s">
        <v>3133</v>
      </c>
      <c r="F46" s="89" t="s">
        <v>3085</v>
      </c>
      <c r="G46" s="91" t="s">
        <v>3132</v>
      </c>
    </row>
    <row r="47" spans="1:7" ht="42">
      <c r="A47" s="88">
        <f t="shared" si="1"/>
        <v>45</v>
      </c>
      <c r="B47" s="89" t="s">
        <v>104</v>
      </c>
      <c r="C47" s="89">
        <v>0</v>
      </c>
      <c r="D47" s="89" t="str">
        <f t="shared" si="0"/>
        <v>CP-4-0</v>
      </c>
      <c r="E47" s="89" t="s">
        <v>3134</v>
      </c>
      <c r="F47" s="89" t="s">
        <v>3085</v>
      </c>
      <c r="G47" s="91" t="s">
        <v>3132</v>
      </c>
    </row>
    <row r="48" spans="1:7" ht="28">
      <c r="A48" s="88">
        <f t="shared" si="1"/>
        <v>46</v>
      </c>
      <c r="B48" s="89" t="s">
        <v>111</v>
      </c>
      <c r="C48" s="89">
        <v>0</v>
      </c>
      <c r="D48" s="89" t="str">
        <f t="shared" si="0"/>
        <v>CP-9-0</v>
      </c>
      <c r="E48" s="89" t="s">
        <v>3135</v>
      </c>
      <c r="F48" s="89" t="s">
        <v>3074</v>
      </c>
      <c r="G48" s="91"/>
    </row>
    <row r="49" spans="1:7" ht="42">
      <c r="A49" s="88">
        <f t="shared" si="1"/>
        <v>47</v>
      </c>
      <c r="B49" s="89" t="s">
        <v>114</v>
      </c>
      <c r="C49" s="89">
        <v>0</v>
      </c>
      <c r="D49" s="89" t="str">
        <f t="shared" si="0"/>
        <v>CP-10-0</v>
      </c>
      <c r="E49" s="89" t="s">
        <v>3136</v>
      </c>
      <c r="F49" s="89" t="s">
        <v>3085</v>
      </c>
      <c r="G49" s="91" t="s">
        <v>3132</v>
      </c>
    </row>
    <row r="50" spans="1:7" ht="28">
      <c r="A50" s="88">
        <f t="shared" si="1"/>
        <v>48</v>
      </c>
      <c r="B50" s="89" t="s">
        <v>366</v>
      </c>
      <c r="C50" s="89">
        <v>0</v>
      </c>
      <c r="D50" s="89" t="str">
        <f t="shared" si="0"/>
        <v>IA-1-0</v>
      </c>
      <c r="E50" s="89" t="s">
        <v>3137</v>
      </c>
      <c r="F50" s="89" t="s">
        <v>3072</v>
      </c>
      <c r="G50" s="91"/>
    </row>
    <row r="51" spans="1:7" ht="56">
      <c r="A51" s="88">
        <f t="shared" si="1"/>
        <v>49</v>
      </c>
      <c r="B51" s="89" t="s">
        <v>116</v>
      </c>
      <c r="C51" s="89">
        <v>0</v>
      </c>
      <c r="D51" s="89" t="str">
        <f t="shared" si="0"/>
        <v>IA-2-0</v>
      </c>
      <c r="E51" s="89" t="s">
        <v>3138</v>
      </c>
      <c r="F51" s="89" t="s">
        <v>3077</v>
      </c>
      <c r="G51" s="91" t="s">
        <v>3139</v>
      </c>
    </row>
    <row r="52" spans="1:7" ht="42">
      <c r="A52" s="88">
        <f t="shared" si="1"/>
        <v>50</v>
      </c>
      <c r="B52" s="89" t="s">
        <v>3228</v>
      </c>
      <c r="C52" s="89">
        <v>1</v>
      </c>
      <c r="D52" s="89" t="str">
        <f t="shared" si="0"/>
        <v>IA-2-1</v>
      </c>
      <c r="E52" s="89" t="s">
        <v>3140</v>
      </c>
      <c r="F52" s="89" t="s">
        <v>3074</v>
      </c>
      <c r="G52" s="91"/>
    </row>
    <row r="53" spans="1:7" ht="98">
      <c r="A53" s="88">
        <f t="shared" si="1"/>
        <v>51</v>
      </c>
      <c r="B53" s="89" t="s">
        <v>3228</v>
      </c>
      <c r="C53" s="89">
        <v>12</v>
      </c>
      <c r="D53" s="89" t="str">
        <f t="shared" si="0"/>
        <v>IA-2-12</v>
      </c>
      <c r="E53" s="89" t="s">
        <v>3141</v>
      </c>
      <c r="F53" s="89" t="s">
        <v>3112</v>
      </c>
      <c r="G53" s="91" t="s">
        <v>3142</v>
      </c>
    </row>
    <row r="54" spans="1:7">
      <c r="A54" s="88">
        <f t="shared" si="1"/>
        <v>52</v>
      </c>
      <c r="B54" s="89" t="s">
        <v>121</v>
      </c>
      <c r="C54" s="89">
        <v>0</v>
      </c>
      <c r="D54" s="89" t="str">
        <f t="shared" si="0"/>
        <v>IA-4-0</v>
      </c>
      <c r="E54" s="89" t="s">
        <v>3143</v>
      </c>
      <c r="F54" s="89" t="s">
        <v>3072</v>
      </c>
      <c r="G54" s="91"/>
    </row>
    <row r="55" spans="1:7">
      <c r="A55" s="88">
        <f t="shared" si="1"/>
        <v>53</v>
      </c>
      <c r="B55" s="89" t="s">
        <v>122</v>
      </c>
      <c r="C55" s="89">
        <v>0</v>
      </c>
      <c r="D55" s="89" t="str">
        <f t="shared" si="0"/>
        <v>IA-5-0</v>
      </c>
      <c r="E55" s="89" t="s">
        <v>3144</v>
      </c>
      <c r="F55" s="89" t="s">
        <v>3072</v>
      </c>
      <c r="G55" s="91"/>
    </row>
    <row r="56" spans="1:7" ht="28">
      <c r="A56" s="88">
        <f t="shared" si="1"/>
        <v>54</v>
      </c>
      <c r="B56" s="89" t="s">
        <v>3229</v>
      </c>
      <c r="C56" s="89">
        <v>1</v>
      </c>
      <c r="D56" s="89" t="str">
        <f t="shared" si="0"/>
        <v>IA-5-1</v>
      </c>
      <c r="E56" s="89" t="s">
        <v>3145</v>
      </c>
      <c r="F56" s="89" t="s">
        <v>3072</v>
      </c>
      <c r="G56" s="91"/>
    </row>
    <row r="57" spans="1:7" ht="42">
      <c r="A57" s="88">
        <f t="shared" si="1"/>
        <v>55</v>
      </c>
      <c r="B57" s="89" t="s">
        <v>3229</v>
      </c>
      <c r="C57" s="89">
        <v>11</v>
      </c>
      <c r="D57" s="89" t="str">
        <f t="shared" si="0"/>
        <v>IA-5-11</v>
      </c>
      <c r="E57" s="89" t="s">
        <v>3146</v>
      </c>
      <c r="F57" s="89" t="s">
        <v>3147</v>
      </c>
      <c r="G57" s="91" t="s">
        <v>3148</v>
      </c>
    </row>
    <row r="58" spans="1:7" ht="28">
      <c r="A58" s="88">
        <f t="shared" si="1"/>
        <v>56</v>
      </c>
      <c r="B58" s="89" t="s">
        <v>123</v>
      </c>
      <c r="C58" s="89">
        <v>0</v>
      </c>
      <c r="D58" s="89" t="str">
        <f t="shared" si="0"/>
        <v>IA-6-0</v>
      </c>
      <c r="E58" s="89" t="s">
        <v>3149</v>
      </c>
      <c r="F58" s="89" t="s">
        <v>3074</v>
      </c>
      <c r="G58" s="91"/>
    </row>
    <row r="59" spans="1:7">
      <c r="A59" s="88">
        <f t="shared" si="1"/>
        <v>57</v>
      </c>
      <c r="B59" s="89" t="s">
        <v>378</v>
      </c>
      <c r="C59" s="89">
        <v>0</v>
      </c>
      <c r="D59" s="89" t="str">
        <f t="shared" si="0"/>
        <v>IA-7-0</v>
      </c>
      <c r="E59" s="89" t="s">
        <v>3150</v>
      </c>
      <c r="F59" s="89" t="s">
        <v>3072</v>
      </c>
      <c r="G59" s="91"/>
    </row>
    <row r="60" spans="1:7" ht="28">
      <c r="A60" s="88">
        <f t="shared" si="1"/>
        <v>58</v>
      </c>
      <c r="B60" s="89" t="s">
        <v>26</v>
      </c>
      <c r="C60" s="89">
        <v>0</v>
      </c>
      <c r="D60" s="89" t="str">
        <f t="shared" si="0"/>
        <v>IA-8-0</v>
      </c>
      <c r="E60" s="89" t="s">
        <v>3151</v>
      </c>
      <c r="F60" s="89" t="s">
        <v>3072</v>
      </c>
      <c r="G60" s="91"/>
    </row>
    <row r="61" spans="1:7" ht="98">
      <c r="A61" s="88">
        <f t="shared" si="1"/>
        <v>59</v>
      </c>
      <c r="B61" s="89" t="s">
        <v>3230</v>
      </c>
      <c r="C61" s="89">
        <v>1</v>
      </c>
      <c r="D61" s="89" t="str">
        <f t="shared" si="0"/>
        <v>IA-8-1</v>
      </c>
      <c r="E61" s="89" t="s">
        <v>3152</v>
      </c>
      <c r="F61" s="89" t="s">
        <v>3112</v>
      </c>
      <c r="G61" s="91" t="s">
        <v>3142</v>
      </c>
    </row>
    <row r="62" spans="1:7" ht="98">
      <c r="A62" s="88">
        <f t="shared" si="1"/>
        <v>60</v>
      </c>
      <c r="B62" s="89" t="s">
        <v>3230</v>
      </c>
      <c r="C62" s="89">
        <v>2</v>
      </c>
      <c r="D62" s="89" t="str">
        <f t="shared" si="0"/>
        <v>IA-8-2</v>
      </c>
      <c r="E62" s="89" t="s">
        <v>3153</v>
      </c>
      <c r="F62" s="89" t="s">
        <v>3112</v>
      </c>
      <c r="G62" s="91" t="s">
        <v>3142</v>
      </c>
    </row>
    <row r="63" spans="1:7" ht="42">
      <c r="A63" s="88">
        <f t="shared" si="1"/>
        <v>61</v>
      </c>
      <c r="B63" s="89" t="s">
        <v>3230</v>
      </c>
      <c r="C63" s="89">
        <v>3</v>
      </c>
      <c r="D63" s="89" t="str">
        <f t="shared" si="0"/>
        <v>IA-8-3</v>
      </c>
      <c r="E63" s="89" t="s">
        <v>3154</v>
      </c>
      <c r="F63" s="89" t="s">
        <v>3072</v>
      </c>
      <c r="G63" s="91"/>
    </row>
    <row r="64" spans="1:7" ht="56">
      <c r="A64" s="88">
        <f t="shared" si="1"/>
        <v>62</v>
      </c>
      <c r="B64" s="89" t="s">
        <v>3230</v>
      </c>
      <c r="C64" s="89">
        <v>4</v>
      </c>
      <c r="D64" s="89" t="str">
        <f t="shared" si="0"/>
        <v>IA-8-4</v>
      </c>
      <c r="E64" s="89" t="s">
        <v>3155</v>
      </c>
      <c r="F64" s="89" t="s">
        <v>3072</v>
      </c>
      <c r="G64" s="91"/>
    </row>
    <row r="65" spans="1:7">
      <c r="A65" s="88">
        <f t="shared" si="1"/>
        <v>63</v>
      </c>
      <c r="B65" s="89" t="s">
        <v>383</v>
      </c>
      <c r="C65" s="89">
        <v>0</v>
      </c>
      <c r="D65" s="89" t="str">
        <f t="shared" si="0"/>
        <v>IR-1-0</v>
      </c>
      <c r="E65" s="89" t="s">
        <v>3156</v>
      </c>
      <c r="F65" s="89" t="s">
        <v>3072</v>
      </c>
      <c r="G65" s="91"/>
    </row>
    <row r="66" spans="1:7">
      <c r="A66" s="88">
        <f t="shared" si="1"/>
        <v>64</v>
      </c>
      <c r="B66" s="89" t="s">
        <v>385</v>
      </c>
      <c r="C66" s="89">
        <v>0</v>
      </c>
      <c r="D66" s="89" t="str">
        <f t="shared" si="0"/>
        <v>IR-2-0</v>
      </c>
      <c r="E66" s="89" t="s">
        <v>3157</v>
      </c>
      <c r="F66" s="89" t="s">
        <v>3072</v>
      </c>
      <c r="G66" s="91"/>
    </row>
    <row r="67" spans="1:7" ht="28">
      <c r="A67" s="88">
        <f t="shared" si="1"/>
        <v>65</v>
      </c>
      <c r="B67" s="89" t="s">
        <v>126</v>
      </c>
      <c r="C67" s="89">
        <v>0</v>
      </c>
      <c r="D67" s="89" t="str">
        <f t="shared" si="0"/>
        <v>IR-4-0</v>
      </c>
      <c r="E67" s="89" t="s">
        <v>3158</v>
      </c>
      <c r="F67" s="89" t="s">
        <v>3074</v>
      </c>
      <c r="G67" s="91"/>
    </row>
    <row r="68" spans="1:7">
      <c r="A68" s="88">
        <f t="shared" si="1"/>
        <v>66</v>
      </c>
      <c r="B68" s="89" t="s">
        <v>128</v>
      </c>
      <c r="C68" s="89">
        <v>0</v>
      </c>
      <c r="D68" s="89" t="str">
        <f t="shared" ref="D68:D128" si="2">CONCATENATE(TRIM(B68),"-",C68)</f>
        <v>IR-5-0</v>
      </c>
      <c r="E68" s="89" t="s">
        <v>3159</v>
      </c>
      <c r="F68" s="89" t="s">
        <v>3072</v>
      </c>
      <c r="G68" s="91"/>
    </row>
    <row r="69" spans="1:7" ht="28">
      <c r="A69" s="88">
        <f t="shared" ref="A69:A128" si="3">A68+1</f>
        <v>67</v>
      </c>
      <c r="B69" s="89" t="s">
        <v>130</v>
      </c>
      <c r="C69" s="89">
        <v>0</v>
      </c>
      <c r="D69" s="89" t="str">
        <f t="shared" si="2"/>
        <v>IR-6-0</v>
      </c>
      <c r="E69" s="89" t="s">
        <v>3160</v>
      </c>
      <c r="F69" s="89" t="s">
        <v>3074</v>
      </c>
      <c r="G69" s="91"/>
    </row>
    <row r="70" spans="1:7">
      <c r="A70" s="88">
        <f t="shared" si="3"/>
        <v>68</v>
      </c>
      <c r="B70" s="89" t="s">
        <v>131</v>
      </c>
      <c r="C70" s="89">
        <v>0</v>
      </c>
      <c r="D70" s="89" t="str">
        <f t="shared" si="2"/>
        <v>IR-7-0</v>
      </c>
      <c r="E70" s="89" t="s">
        <v>3161</v>
      </c>
      <c r="F70" s="89" t="s">
        <v>3072</v>
      </c>
      <c r="G70" s="91"/>
    </row>
    <row r="71" spans="1:7" ht="28">
      <c r="A71" s="88">
        <f t="shared" si="3"/>
        <v>69</v>
      </c>
      <c r="B71" s="89" t="s">
        <v>185</v>
      </c>
      <c r="C71" s="89">
        <v>0</v>
      </c>
      <c r="D71" s="89" t="str">
        <f t="shared" si="2"/>
        <v>IR-8-0</v>
      </c>
      <c r="E71" s="89" t="s">
        <v>3162</v>
      </c>
      <c r="F71" s="89" t="s">
        <v>3072</v>
      </c>
      <c r="G71" s="91" t="s">
        <v>3163</v>
      </c>
    </row>
    <row r="72" spans="1:7" ht="28">
      <c r="A72" s="88">
        <f t="shared" si="3"/>
        <v>70</v>
      </c>
      <c r="B72" s="89" t="s">
        <v>1598</v>
      </c>
      <c r="C72" s="89">
        <v>0</v>
      </c>
      <c r="D72" s="89" t="str">
        <f t="shared" si="2"/>
        <v>IR-9-0</v>
      </c>
      <c r="E72" s="89" t="s">
        <v>3164</v>
      </c>
      <c r="F72" s="89" t="s">
        <v>3072</v>
      </c>
      <c r="G72" s="91" t="s">
        <v>3165</v>
      </c>
    </row>
    <row r="73" spans="1:7">
      <c r="A73" s="88">
        <f t="shared" si="3"/>
        <v>71</v>
      </c>
      <c r="B73" s="89" t="s">
        <v>400</v>
      </c>
      <c r="C73" s="89">
        <v>0</v>
      </c>
      <c r="D73" s="89" t="str">
        <f t="shared" si="2"/>
        <v>MA-1-0</v>
      </c>
      <c r="E73" s="89" t="s">
        <v>3166</v>
      </c>
      <c r="F73" s="89" t="s">
        <v>3072</v>
      </c>
      <c r="G73" s="91"/>
    </row>
    <row r="74" spans="1:7" ht="28">
      <c r="A74" s="88">
        <f t="shared" si="3"/>
        <v>72</v>
      </c>
      <c r="B74" s="89" t="s">
        <v>132</v>
      </c>
      <c r="C74" s="89">
        <v>0</v>
      </c>
      <c r="D74" s="89" t="str">
        <f t="shared" si="2"/>
        <v>MA-2-0</v>
      </c>
      <c r="E74" s="89" t="s">
        <v>3167</v>
      </c>
      <c r="F74" s="89" t="s">
        <v>3112</v>
      </c>
      <c r="G74" s="91" t="s">
        <v>3168</v>
      </c>
    </row>
    <row r="75" spans="1:7">
      <c r="A75" s="88">
        <f t="shared" si="3"/>
        <v>73</v>
      </c>
      <c r="B75" s="89" t="s">
        <v>136</v>
      </c>
      <c r="C75" s="89">
        <v>0</v>
      </c>
      <c r="D75" s="89" t="str">
        <f t="shared" si="2"/>
        <v>MA-4-0</v>
      </c>
      <c r="E75" s="89" t="s">
        <v>3169</v>
      </c>
      <c r="F75" s="89" t="s">
        <v>3072</v>
      </c>
      <c r="G75" s="91"/>
    </row>
    <row r="76" spans="1:7" ht="28">
      <c r="A76" s="88">
        <f t="shared" si="3"/>
        <v>74</v>
      </c>
      <c r="B76" s="89" t="s">
        <v>139</v>
      </c>
      <c r="C76" s="89">
        <v>0</v>
      </c>
      <c r="D76" s="89" t="str">
        <f t="shared" si="2"/>
        <v>MA-5-0</v>
      </c>
      <c r="E76" s="89" t="s">
        <v>3170</v>
      </c>
      <c r="F76" s="89" t="s">
        <v>3112</v>
      </c>
      <c r="G76" s="91" t="s">
        <v>3168</v>
      </c>
    </row>
    <row r="77" spans="1:7">
      <c r="A77" s="88">
        <f t="shared" si="3"/>
        <v>75</v>
      </c>
      <c r="B77" s="89" t="s">
        <v>414</v>
      </c>
      <c r="C77" s="89">
        <v>0</v>
      </c>
      <c r="D77" s="89" t="str">
        <f t="shared" si="2"/>
        <v>MP-1-0</v>
      </c>
      <c r="E77" s="89" t="s">
        <v>3171</v>
      </c>
      <c r="F77" s="89" t="s">
        <v>3072</v>
      </c>
      <c r="G77" s="91"/>
    </row>
    <row r="78" spans="1:7" ht="28">
      <c r="A78" s="88">
        <f t="shared" si="3"/>
        <v>76</v>
      </c>
      <c r="B78" s="89" t="s">
        <v>145</v>
      </c>
      <c r="C78" s="89">
        <v>0</v>
      </c>
      <c r="D78" s="89" t="str">
        <f t="shared" si="2"/>
        <v>MP-2-0</v>
      </c>
      <c r="E78" s="89" t="s">
        <v>3172</v>
      </c>
      <c r="F78" s="89" t="s">
        <v>3112</v>
      </c>
      <c r="G78" s="91" t="s">
        <v>3168</v>
      </c>
    </row>
    <row r="79" spans="1:7" ht="28">
      <c r="A79" s="88">
        <f t="shared" si="3"/>
        <v>77</v>
      </c>
      <c r="B79" s="89" t="s">
        <v>146</v>
      </c>
      <c r="C79" s="89">
        <v>0</v>
      </c>
      <c r="D79" s="89" t="str">
        <f t="shared" si="2"/>
        <v>MP-6-0</v>
      </c>
      <c r="E79" s="89" t="s">
        <v>3173</v>
      </c>
      <c r="F79" s="89" t="s">
        <v>3112</v>
      </c>
      <c r="G79" s="91" t="s">
        <v>3168</v>
      </c>
    </row>
    <row r="80" spans="1:7" ht="28">
      <c r="A80" s="88">
        <f t="shared" si="3"/>
        <v>78</v>
      </c>
      <c r="B80" s="89" t="s">
        <v>148</v>
      </c>
      <c r="C80" s="89">
        <v>0</v>
      </c>
      <c r="D80" s="89" t="str">
        <f t="shared" si="2"/>
        <v>MP-7-0</v>
      </c>
      <c r="E80" s="89" t="s">
        <v>3174</v>
      </c>
      <c r="F80" s="89" t="s">
        <v>3112</v>
      </c>
      <c r="G80" s="91" t="s">
        <v>3168</v>
      </c>
    </row>
    <row r="81" spans="1:7" ht="28">
      <c r="A81" s="88">
        <f t="shared" si="3"/>
        <v>79</v>
      </c>
      <c r="B81" s="89" t="s">
        <v>426</v>
      </c>
      <c r="C81" s="89">
        <v>0</v>
      </c>
      <c r="D81" s="89" t="str">
        <f t="shared" si="2"/>
        <v>PE-1-0</v>
      </c>
      <c r="E81" s="89" t="s">
        <v>3175</v>
      </c>
      <c r="F81" s="89" t="s">
        <v>3072</v>
      </c>
      <c r="G81" s="91"/>
    </row>
    <row r="82" spans="1:7" ht="28">
      <c r="A82" s="88">
        <f t="shared" si="3"/>
        <v>80</v>
      </c>
      <c r="B82" s="89" t="s">
        <v>149</v>
      </c>
      <c r="C82" s="89">
        <v>0</v>
      </c>
      <c r="D82" s="89" t="str">
        <f t="shared" si="2"/>
        <v>PE-2-0</v>
      </c>
      <c r="E82" s="89" t="s">
        <v>3176</v>
      </c>
      <c r="F82" s="89" t="s">
        <v>3112</v>
      </c>
      <c r="G82" s="91" t="s">
        <v>3168</v>
      </c>
    </row>
    <row r="83" spans="1:7" ht="28">
      <c r="A83" s="88">
        <f t="shared" si="3"/>
        <v>81</v>
      </c>
      <c r="B83" s="89" t="s">
        <v>153</v>
      </c>
      <c r="C83" s="89">
        <v>0</v>
      </c>
      <c r="D83" s="89" t="str">
        <f t="shared" si="2"/>
        <v>PE-3-0</v>
      </c>
      <c r="E83" s="89" t="s">
        <v>3177</v>
      </c>
      <c r="F83" s="89" t="s">
        <v>3112</v>
      </c>
      <c r="G83" s="91" t="s">
        <v>3168</v>
      </c>
    </row>
    <row r="84" spans="1:7" ht="28">
      <c r="A84" s="88">
        <f t="shared" si="3"/>
        <v>82</v>
      </c>
      <c r="B84" s="89" t="s">
        <v>159</v>
      </c>
      <c r="C84" s="89">
        <v>0</v>
      </c>
      <c r="D84" s="89" t="str">
        <f t="shared" si="2"/>
        <v>PE-6-0</v>
      </c>
      <c r="E84" s="89" t="s">
        <v>3178</v>
      </c>
      <c r="F84" s="89" t="s">
        <v>3112</v>
      </c>
      <c r="G84" s="91" t="s">
        <v>3168</v>
      </c>
    </row>
    <row r="85" spans="1:7" ht="28">
      <c r="A85" s="88">
        <f t="shared" si="3"/>
        <v>83</v>
      </c>
      <c r="B85" s="89" t="s">
        <v>438</v>
      </c>
      <c r="C85" s="89">
        <v>0</v>
      </c>
      <c r="D85" s="89" t="str">
        <f t="shared" si="2"/>
        <v>PE-8-0</v>
      </c>
      <c r="E85" s="89" t="s">
        <v>3179</v>
      </c>
      <c r="F85" s="89" t="s">
        <v>3112</v>
      </c>
      <c r="G85" s="91" t="s">
        <v>3168</v>
      </c>
    </row>
    <row r="86" spans="1:7" ht="28">
      <c r="A86" s="88">
        <f t="shared" si="3"/>
        <v>84</v>
      </c>
      <c r="B86" s="89" t="s">
        <v>101</v>
      </c>
      <c r="C86" s="89">
        <v>0</v>
      </c>
      <c r="D86" s="89" t="str">
        <f t="shared" si="2"/>
        <v>PE-12-0</v>
      </c>
      <c r="E86" s="89" t="s">
        <v>3180</v>
      </c>
      <c r="F86" s="89" t="s">
        <v>3112</v>
      </c>
      <c r="G86" s="91" t="s">
        <v>3168</v>
      </c>
    </row>
    <row r="87" spans="1:7" ht="28">
      <c r="A87" s="88">
        <f t="shared" si="3"/>
        <v>85</v>
      </c>
      <c r="B87" s="89" t="s">
        <v>449</v>
      </c>
      <c r="C87" s="89">
        <v>0</v>
      </c>
      <c r="D87" s="89" t="str">
        <f t="shared" si="2"/>
        <v>PE-13-0</v>
      </c>
      <c r="E87" s="89" t="s">
        <v>3181</v>
      </c>
      <c r="F87" s="89" t="s">
        <v>3112</v>
      </c>
      <c r="G87" s="91" t="s">
        <v>3168</v>
      </c>
    </row>
    <row r="88" spans="1:7" ht="28">
      <c r="A88" s="88">
        <f t="shared" si="3"/>
        <v>86</v>
      </c>
      <c r="B88" s="89" t="s">
        <v>453</v>
      </c>
      <c r="C88" s="89">
        <v>0</v>
      </c>
      <c r="D88" s="89" t="str">
        <f t="shared" si="2"/>
        <v>PE-14-0</v>
      </c>
      <c r="E88" s="89" t="s">
        <v>3182</v>
      </c>
      <c r="F88" s="89" t="s">
        <v>3112</v>
      </c>
      <c r="G88" s="91" t="s">
        <v>3168</v>
      </c>
    </row>
    <row r="89" spans="1:7" ht="28">
      <c r="A89" s="88">
        <f t="shared" si="3"/>
        <v>87</v>
      </c>
      <c r="B89" s="89" t="s">
        <v>455</v>
      </c>
      <c r="C89" s="89">
        <v>0</v>
      </c>
      <c r="D89" s="89" t="str">
        <f t="shared" si="2"/>
        <v>PE-15-0</v>
      </c>
      <c r="E89" s="89" t="s">
        <v>3183</v>
      </c>
      <c r="F89" s="89" t="s">
        <v>3112</v>
      </c>
      <c r="G89" s="91" t="s">
        <v>3168</v>
      </c>
    </row>
    <row r="90" spans="1:7" ht="28">
      <c r="A90" s="88">
        <f t="shared" si="3"/>
        <v>88</v>
      </c>
      <c r="B90" s="89" t="s">
        <v>458</v>
      </c>
      <c r="C90" s="89">
        <v>0</v>
      </c>
      <c r="D90" s="89" t="str">
        <f t="shared" si="2"/>
        <v>PE-16-0</v>
      </c>
      <c r="E90" s="89" t="s">
        <v>3184</v>
      </c>
      <c r="F90" s="89" t="s">
        <v>3112</v>
      </c>
      <c r="G90" s="91" t="s">
        <v>3168</v>
      </c>
    </row>
    <row r="91" spans="1:7">
      <c r="A91" s="88">
        <f t="shared" si="3"/>
        <v>89</v>
      </c>
      <c r="B91" s="89" t="s">
        <v>463</v>
      </c>
      <c r="C91" s="89">
        <v>0</v>
      </c>
      <c r="D91" s="89" t="str">
        <f t="shared" si="2"/>
        <v>PL-1-0</v>
      </c>
      <c r="E91" s="89" t="s">
        <v>3185</v>
      </c>
      <c r="F91" s="89" t="s">
        <v>3072</v>
      </c>
      <c r="G91" s="91"/>
    </row>
    <row r="92" spans="1:7" ht="28">
      <c r="A92" s="88">
        <f t="shared" si="3"/>
        <v>90</v>
      </c>
      <c r="B92" s="89" t="s">
        <v>163</v>
      </c>
      <c r="C92" s="89">
        <v>0</v>
      </c>
      <c r="D92" s="89" t="str">
        <f t="shared" si="2"/>
        <v>PL-2-0</v>
      </c>
      <c r="E92" s="89" t="s">
        <v>3186</v>
      </c>
      <c r="F92" s="89" t="s">
        <v>3074</v>
      </c>
      <c r="G92" s="91"/>
    </row>
    <row r="93" spans="1:7">
      <c r="A93" s="88">
        <f t="shared" si="3"/>
        <v>91</v>
      </c>
      <c r="B93" s="89" t="s">
        <v>22</v>
      </c>
      <c r="C93" s="89">
        <v>0</v>
      </c>
      <c r="D93" s="89" t="str">
        <f t="shared" si="2"/>
        <v>PL-4-0</v>
      </c>
      <c r="E93" s="89" t="s">
        <v>3187</v>
      </c>
      <c r="F93" s="89" t="s">
        <v>3072</v>
      </c>
      <c r="G93" s="91"/>
    </row>
    <row r="94" spans="1:7">
      <c r="A94" s="88">
        <f t="shared" si="3"/>
        <v>92</v>
      </c>
      <c r="B94" s="89" t="s">
        <v>470</v>
      </c>
      <c r="C94" s="89">
        <v>0</v>
      </c>
      <c r="D94" s="89" t="str">
        <f t="shared" si="2"/>
        <v>PS-1-0</v>
      </c>
      <c r="E94" s="89" t="s">
        <v>3188</v>
      </c>
      <c r="F94" s="89" t="s">
        <v>3072</v>
      </c>
      <c r="G94" s="91"/>
    </row>
    <row r="95" spans="1:7">
      <c r="A95" s="88">
        <f t="shared" si="3"/>
        <v>93</v>
      </c>
      <c r="B95" s="89" t="s">
        <v>154</v>
      </c>
      <c r="C95" s="89">
        <v>0</v>
      </c>
      <c r="D95" s="89" t="str">
        <f t="shared" si="2"/>
        <v>PS-2-0</v>
      </c>
      <c r="E95" s="89" t="s">
        <v>3189</v>
      </c>
      <c r="F95" s="89" t="s">
        <v>3080</v>
      </c>
      <c r="G95" s="91"/>
    </row>
    <row r="96" spans="1:7" ht="28">
      <c r="A96" s="88">
        <f t="shared" si="3"/>
        <v>94</v>
      </c>
      <c r="B96" s="89" t="s">
        <v>141</v>
      </c>
      <c r="C96" s="89">
        <v>0</v>
      </c>
      <c r="D96" s="89" t="str">
        <f t="shared" si="2"/>
        <v>PS-3-0</v>
      </c>
      <c r="E96" s="89" t="s">
        <v>3190</v>
      </c>
      <c r="F96" s="89" t="s">
        <v>3074</v>
      </c>
      <c r="G96" s="91"/>
    </row>
    <row r="97" spans="1:7">
      <c r="A97" s="88">
        <f t="shared" si="3"/>
        <v>95</v>
      </c>
      <c r="B97" s="89" t="s">
        <v>8</v>
      </c>
      <c r="C97" s="89">
        <v>0</v>
      </c>
      <c r="D97" s="89" t="str">
        <f t="shared" si="2"/>
        <v>PS-4-0</v>
      </c>
      <c r="E97" s="89" t="s">
        <v>3191</v>
      </c>
      <c r="F97" s="89" t="s">
        <v>3072</v>
      </c>
      <c r="G97" s="91"/>
    </row>
    <row r="98" spans="1:7">
      <c r="A98" s="88">
        <f t="shared" si="3"/>
        <v>96</v>
      </c>
      <c r="B98" s="89" t="s">
        <v>476</v>
      </c>
      <c r="C98" s="89">
        <v>0</v>
      </c>
      <c r="D98" s="89" t="str">
        <f t="shared" si="2"/>
        <v>PS-5-0</v>
      </c>
      <c r="E98" s="89" t="s">
        <v>3192</v>
      </c>
      <c r="F98" s="89" t="s">
        <v>3072</v>
      </c>
      <c r="G98" s="91"/>
    </row>
    <row r="99" spans="1:7">
      <c r="A99" s="88">
        <f t="shared" si="3"/>
        <v>97</v>
      </c>
      <c r="B99" s="89" t="s">
        <v>478</v>
      </c>
      <c r="C99" s="89">
        <v>0</v>
      </c>
      <c r="D99" s="89" t="str">
        <f t="shared" si="2"/>
        <v>PS-6-0</v>
      </c>
      <c r="E99" s="89" t="s">
        <v>3193</v>
      </c>
      <c r="F99" s="89" t="s">
        <v>3072</v>
      </c>
      <c r="G99" s="91"/>
    </row>
    <row r="100" spans="1:7" ht="28">
      <c r="A100" s="88">
        <f t="shared" si="3"/>
        <v>98</v>
      </c>
      <c r="B100" s="89" t="s">
        <v>480</v>
      </c>
      <c r="C100" s="89">
        <v>0</v>
      </c>
      <c r="D100" s="89" t="str">
        <f t="shared" si="2"/>
        <v>PS-7-0</v>
      </c>
      <c r="E100" s="89" t="s">
        <v>3194</v>
      </c>
      <c r="F100" s="89" t="s">
        <v>3072</v>
      </c>
      <c r="G100" s="91" t="s">
        <v>3195</v>
      </c>
    </row>
    <row r="101" spans="1:7">
      <c r="A101" s="88">
        <f t="shared" si="3"/>
        <v>99</v>
      </c>
      <c r="B101" s="89" t="s">
        <v>482</v>
      </c>
      <c r="C101" s="89">
        <v>0</v>
      </c>
      <c r="D101" s="89" t="str">
        <f t="shared" si="2"/>
        <v>PS-8-0</v>
      </c>
      <c r="E101" s="89" t="s">
        <v>3196</v>
      </c>
      <c r="F101" s="89" t="s">
        <v>3072</v>
      </c>
      <c r="G101" s="91"/>
    </row>
    <row r="102" spans="1:7">
      <c r="A102" s="88">
        <f t="shared" si="3"/>
        <v>100</v>
      </c>
      <c r="B102" s="89" t="s">
        <v>484</v>
      </c>
      <c r="C102" s="89">
        <v>0</v>
      </c>
      <c r="D102" s="89" t="str">
        <f t="shared" si="2"/>
        <v>RA-1-0</v>
      </c>
      <c r="E102" s="89" t="s">
        <v>3197</v>
      </c>
      <c r="F102" s="89" t="s">
        <v>3072</v>
      </c>
      <c r="G102" s="91"/>
    </row>
    <row r="103" spans="1:7" ht="28">
      <c r="A103" s="88">
        <f t="shared" si="3"/>
        <v>101</v>
      </c>
      <c r="B103" s="89" t="s">
        <v>486</v>
      </c>
      <c r="C103" s="89">
        <v>0</v>
      </c>
      <c r="D103" s="89" t="str">
        <f t="shared" si="2"/>
        <v>RA-2-0</v>
      </c>
      <c r="E103" s="89" t="s">
        <v>3198</v>
      </c>
      <c r="F103" s="89" t="s">
        <v>3074</v>
      </c>
      <c r="G103" s="91"/>
    </row>
    <row r="104" spans="1:7" ht="28">
      <c r="A104" s="88">
        <f t="shared" si="3"/>
        <v>102</v>
      </c>
      <c r="B104" s="89" t="s">
        <v>109</v>
      </c>
      <c r="C104" s="89">
        <v>0</v>
      </c>
      <c r="D104" s="89" t="str">
        <f t="shared" si="2"/>
        <v>RA-3-0</v>
      </c>
      <c r="E104" s="89" t="s">
        <v>3199</v>
      </c>
      <c r="F104" s="89" t="s">
        <v>3074</v>
      </c>
      <c r="G104" s="91"/>
    </row>
    <row r="105" spans="1:7" ht="28">
      <c r="A105" s="88">
        <f t="shared" si="3"/>
        <v>103</v>
      </c>
      <c r="B105" s="89" t="s">
        <v>168</v>
      </c>
      <c r="C105" s="89">
        <v>0</v>
      </c>
      <c r="D105" s="89" t="str">
        <f t="shared" si="2"/>
        <v>RA-5-0</v>
      </c>
      <c r="E105" s="89" t="s">
        <v>3200</v>
      </c>
      <c r="F105" s="89" t="s">
        <v>3074</v>
      </c>
      <c r="G105" s="91"/>
    </row>
    <row r="106" spans="1:7" ht="28">
      <c r="A106" s="88">
        <f t="shared" si="3"/>
        <v>104</v>
      </c>
      <c r="B106" s="89" t="s">
        <v>492</v>
      </c>
      <c r="C106" s="89">
        <v>0</v>
      </c>
      <c r="D106" s="89" t="str">
        <f t="shared" si="2"/>
        <v>SA-1-0</v>
      </c>
      <c r="E106" s="89" t="s">
        <v>3201</v>
      </c>
      <c r="F106" s="89" t="s">
        <v>3072</v>
      </c>
      <c r="G106" s="91"/>
    </row>
    <row r="107" spans="1:7">
      <c r="A107" s="88">
        <f t="shared" si="3"/>
        <v>105</v>
      </c>
      <c r="B107" s="89" t="s">
        <v>494</v>
      </c>
      <c r="C107" s="89">
        <v>0</v>
      </c>
      <c r="D107" s="89" t="str">
        <f t="shared" si="2"/>
        <v>SA-2-0</v>
      </c>
      <c r="E107" s="89" t="s">
        <v>3202</v>
      </c>
      <c r="F107" s="89" t="s">
        <v>3072</v>
      </c>
      <c r="G107" s="91"/>
    </row>
    <row r="108" spans="1:7">
      <c r="A108" s="88">
        <f t="shared" si="3"/>
        <v>106</v>
      </c>
      <c r="B108" s="89" t="s">
        <v>496</v>
      </c>
      <c r="C108" s="89">
        <v>0</v>
      </c>
      <c r="D108" s="89" t="str">
        <f t="shared" si="2"/>
        <v>SA-3-0</v>
      </c>
      <c r="E108" s="89" t="s">
        <v>3203</v>
      </c>
      <c r="F108" s="89" t="s">
        <v>3072</v>
      </c>
      <c r="G108" s="91"/>
    </row>
    <row r="109" spans="1:7">
      <c r="A109" s="88">
        <f t="shared" si="3"/>
        <v>107</v>
      </c>
      <c r="B109" s="89" t="s">
        <v>97</v>
      </c>
      <c r="C109" s="89">
        <v>0</v>
      </c>
      <c r="D109" s="89" t="str">
        <f t="shared" si="2"/>
        <v>SA-4-0</v>
      </c>
      <c r="E109" s="89" t="s">
        <v>3204</v>
      </c>
      <c r="F109" s="89" t="s">
        <v>3072</v>
      </c>
      <c r="G109" s="91"/>
    </row>
    <row r="110" spans="1:7" ht="28">
      <c r="A110" s="88">
        <f t="shared" si="3"/>
        <v>108</v>
      </c>
      <c r="B110" s="89" t="s">
        <v>3231</v>
      </c>
      <c r="C110" s="89">
        <v>10</v>
      </c>
      <c r="D110" s="89" t="str">
        <f t="shared" si="2"/>
        <v>SA-4-10</v>
      </c>
      <c r="E110" s="89" t="s">
        <v>3205</v>
      </c>
      <c r="F110" s="89" t="s">
        <v>3072</v>
      </c>
      <c r="G110" s="91"/>
    </row>
    <row r="111" spans="1:7">
      <c r="A111" s="88">
        <f t="shared" si="3"/>
        <v>109</v>
      </c>
      <c r="B111" s="89" t="s">
        <v>173</v>
      </c>
      <c r="C111" s="89">
        <v>0</v>
      </c>
      <c r="D111" s="89" t="str">
        <f t="shared" si="2"/>
        <v>SA-5-0</v>
      </c>
      <c r="E111" s="89" t="s">
        <v>3206</v>
      </c>
      <c r="F111" s="89" t="s">
        <v>3072</v>
      </c>
      <c r="G111" s="91"/>
    </row>
    <row r="112" spans="1:7" ht="28">
      <c r="A112" s="88">
        <f t="shared" si="3"/>
        <v>110</v>
      </c>
      <c r="B112" s="89" t="s">
        <v>102</v>
      </c>
      <c r="C112" s="89">
        <v>0</v>
      </c>
      <c r="D112" s="89" t="str">
        <f t="shared" si="2"/>
        <v>SA-9-0</v>
      </c>
      <c r="E112" s="89" t="s">
        <v>3207</v>
      </c>
      <c r="F112" s="89" t="s">
        <v>3074</v>
      </c>
      <c r="G112" s="91"/>
    </row>
    <row r="113" spans="1:7" ht="28">
      <c r="A113" s="88">
        <f t="shared" si="3"/>
        <v>111</v>
      </c>
      <c r="B113" s="89" t="s">
        <v>513</v>
      </c>
      <c r="C113" s="89">
        <v>0</v>
      </c>
      <c r="D113" s="89" t="str">
        <f t="shared" si="2"/>
        <v>SC-1-0</v>
      </c>
      <c r="E113" s="89" t="s">
        <v>3208</v>
      </c>
      <c r="F113" s="89" t="s">
        <v>3072</v>
      </c>
      <c r="G113" s="91"/>
    </row>
    <row r="114" spans="1:7" ht="28">
      <c r="A114" s="88">
        <f t="shared" si="3"/>
        <v>112</v>
      </c>
      <c r="B114" s="89" t="s">
        <v>190</v>
      </c>
      <c r="C114" s="89">
        <v>0</v>
      </c>
      <c r="D114" s="89" t="str">
        <f t="shared" si="2"/>
        <v>SC-5-0</v>
      </c>
      <c r="E114" s="89" t="s">
        <v>3209</v>
      </c>
      <c r="F114" s="89" t="s">
        <v>3112</v>
      </c>
      <c r="G114" s="92" t="s">
        <v>3210</v>
      </c>
    </row>
    <row r="115" spans="1:7" ht="28">
      <c r="A115" s="88">
        <f t="shared" si="3"/>
        <v>113</v>
      </c>
      <c r="B115" s="89" t="s">
        <v>32</v>
      </c>
      <c r="C115" s="89">
        <v>0</v>
      </c>
      <c r="D115" s="89" t="str">
        <f t="shared" si="2"/>
        <v>SC-7-0</v>
      </c>
      <c r="E115" s="89" t="s">
        <v>3211</v>
      </c>
      <c r="F115" s="89" t="s">
        <v>3074</v>
      </c>
      <c r="G115" s="91"/>
    </row>
    <row r="116" spans="1:7" ht="28">
      <c r="A116" s="88">
        <f t="shared" si="3"/>
        <v>114</v>
      </c>
      <c r="B116" s="89" t="s">
        <v>526</v>
      </c>
      <c r="C116" s="89">
        <v>0</v>
      </c>
      <c r="D116" s="89" t="str">
        <f t="shared" si="2"/>
        <v>SC-12-0</v>
      </c>
      <c r="E116" s="89" t="s">
        <v>3212</v>
      </c>
      <c r="F116" s="89" t="s">
        <v>3074</v>
      </c>
      <c r="G116" s="91"/>
    </row>
    <row r="117" spans="1:7" ht="28">
      <c r="A117" s="88">
        <f t="shared" si="3"/>
        <v>115</v>
      </c>
      <c r="B117" s="89" t="s">
        <v>79</v>
      </c>
      <c r="C117" s="89">
        <v>0</v>
      </c>
      <c r="D117" s="89" t="str">
        <f t="shared" si="2"/>
        <v>SC-13-0</v>
      </c>
      <c r="E117" s="89" t="s">
        <v>3213</v>
      </c>
      <c r="F117" s="89" t="s">
        <v>3112</v>
      </c>
      <c r="G117" s="91" t="s">
        <v>3214</v>
      </c>
    </row>
    <row r="118" spans="1:7">
      <c r="A118" s="88">
        <f t="shared" si="3"/>
        <v>116</v>
      </c>
      <c r="B118" s="89" t="s">
        <v>530</v>
      </c>
      <c r="C118" s="89">
        <v>0</v>
      </c>
      <c r="D118" s="89" t="str">
        <f t="shared" si="2"/>
        <v>SC-15-0</v>
      </c>
      <c r="E118" s="89" t="s">
        <v>3215</v>
      </c>
      <c r="F118" s="89" t="s">
        <v>3085</v>
      </c>
      <c r="G118" s="91" t="s">
        <v>3216</v>
      </c>
    </row>
    <row r="119" spans="1:7" ht="28">
      <c r="A119" s="88">
        <f t="shared" si="3"/>
        <v>117</v>
      </c>
      <c r="B119" s="89" t="s">
        <v>538</v>
      </c>
      <c r="C119" s="89">
        <v>0</v>
      </c>
      <c r="D119" s="89" t="str">
        <f t="shared" si="2"/>
        <v>SC-20-0</v>
      </c>
      <c r="E119" s="89" t="s">
        <v>3217</v>
      </c>
      <c r="F119" s="89" t="s">
        <v>3072</v>
      </c>
      <c r="G119" s="91"/>
    </row>
    <row r="120" spans="1:7" ht="28">
      <c r="A120" s="88">
        <f t="shared" si="3"/>
        <v>118</v>
      </c>
      <c r="B120" s="89" t="s">
        <v>540</v>
      </c>
      <c r="C120" s="89">
        <v>0</v>
      </c>
      <c r="D120" s="89" t="str">
        <f t="shared" si="2"/>
        <v>SC-21-0</v>
      </c>
      <c r="E120" s="89" t="s">
        <v>3218</v>
      </c>
      <c r="F120" s="89" t="s">
        <v>3072</v>
      </c>
      <c r="G120" s="91"/>
    </row>
    <row r="121" spans="1:7" ht="28">
      <c r="A121" s="88">
        <f t="shared" si="3"/>
        <v>119</v>
      </c>
      <c r="B121" s="89" t="s">
        <v>542</v>
      </c>
      <c r="C121" s="89">
        <v>0</v>
      </c>
      <c r="D121" s="89" t="str">
        <f t="shared" si="2"/>
        <v>SC-22-0</v>
      </c>
      <c r="E121" s="89" t="s">
        <v>3219</v>
      </c>
      <c r="F121" s="89" t="s">
        <v>3072</v>
      </c>
      <c r="G121" s="91"/>
    </row>
    <row r="122" spans="1:7">
      <c r="A122" s="88">
        <f t="shared" si="3"/>
        <v>120</v>
      </c>
      <c r="B122" s="89" t="s">
        <v>548</v>
      </c>
      <c r="C122" s="89">
        <v>0</v>
      </c>
      <c r="D122" s="89" t="str">
        <f t="shared" si="2"/>
        <v>SC-39-0</v>
      </c>
      <c r="E122" s="89" t="s">
        <v>3220</v>
      </c>
      <c r="F122" s="89" t="s">
        <v>3072</v>
      </c>
      <c r="G122" s="91"/>
    </row>
    <row r="123" spans="1:7" ht="28">
      <c r="A123" s="88">
        <f t="shared" si="3"/>
        <v>121</v>
      </c>
      <c r="B123" s="89" t="s">
        <v>550</v>
      </c>
      <c r="C123" s="89">
        <v>0</v>
      </c>
      <c r="D123" s="89" t="str">
        <f t="shared" si="2"/>
        <v>SI-1-0</v>
      </c>
      <c r="E123" s="89" t="s">
        <v>3221</v>
      </c>
      <c r="F123" s="89" t="s">
        <v>3072</v>
      </c>
      <c r="G123" s="91"/>
    </row>
    <row r="124" spans="1:7" ht="28">
      <c r="A124" s="88">
        <f t="shared" si="3"/>
        <v>122</v>
      </c>
      <c r="B124" s="89" t="s">
        <v>202</v>
      </c>
      <c r="C124" s="89">
        <v>0</v>
      </c>
      <c r="D124" s="89" t="str">
        <f t="shared" si="2"/>
        <v>SI-2-0</v>
      </c>
      <c r="E124" s="89" t="s">
        <v>3222</v>
      </c>
      <c r="F124" s="89" t="s">
        <v>3074</v>
      </c>
      <c r="G124" s="91"/>
    </row>
    <row r="125" spans="1:7" ht="28">
      <c r="A125" s="88">
        <f t="shared" si="3"/>
        <v>123</v>
      </c>
      <c r="B125" s="89" t="s">
        <v>17</v>
      </c>
      <c r="C125" s="89">
        <v>0</v>
      </c>
      <c r="D125" s="89" t="str">
        <f t="shared" si="2"/>
        <v>SI-3-0</v>
      </c>
      <c r="E125" s="89" t="s">
        <v>3223</v>
      </c>
      <c r="F125" s="89" t="s">
        <v>3074</v>
      </c>
      <c r="G125" s="91"/>
    </row>
    <row r="126" spans="1:7" ht="28">
      <c r="A126" s="88">
        <f t="shared" si="3"/>
        <v>124</v>
      </c>
      <c r="B126" s="89" t="s">
        <v>15</v>
      </c>
      <c r="C126" s="89">
        <v>0</v>
      </c>
      <c r="D126" s="89" t="str">
        <f t="shared" si="2"/>
        <v>SI-4-0</v>
      </c>
      <c r="E126" s="89" t="s">
        <v>3224</v>
      </c>
      <c r="F126" s="89" t="s">
        <v>3074</v>
      </c>
      <c r="G126" s="91"/>
    </row>
    <row r="127" spans="1:7">
      <c r="A127" s="88">
        <f t="shared" si="3"/>
        <v>125</v>
      </c>
      <c r="B127" s="89" t="s">
        <v>559</v>
      </c>
      <c r="C127" s="89">
        <v>0</v>
      </c>
      <c r="D127" s="89" t="str">
        <f t="shared" si="2"/>
        <v>SI-5-0</v>
      </c>
      <c r="E127" s="89" t="s">
        <v>3225</v>
      </c>
      <c r="F127" s="89" t="s">
        <v>3072</v>
      </c>
      <c r="G127" s="91"/>
    </row>
    <row r="128" spans="1:7" ht="29" thickBot="1">
      <c r="A128" s="94">
        <f t="shared" si="3"/>
        <v>126</v>
      </c>
      <c r="B128" s="95" t="s">
        <v>147</v>
      </c>
      <c r="C128" s="89">
        <v>0</v>
      </c>
      <c r="D128" s="89" t="str">
        <f t="shared" si="2"/>
        <v>SI-12-0</v>
      </c>
      <c r="E128" s="95" t="s">
        <v>3226</v>
      </c>
      <c r="F128" s="95" t="s">
        <v>3072</v>
      </c>
      <c r="G128" s="96" t="s">
        <v>3227</v>
      </c>
    </row>
  </sheetData>
  <pageMargins left="0.7" right="0.7" top="0.75" bottom="0.75" header="0.3" footer="0.3"/>
  <pageSetup scale="78" fitToHeight="0" orientation="portrait" r:id="rId1"/>
  <headerFooter>
    <oddFooter xml:space="preserve">&amp;LControlled Unclassified Information
</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18D64E-D27D-E345-BAC8-82A968CF3DD7}">
  <dimension ref="A1:CT1266"/>
  <sheetViews>
    <sheetView zoomScale="120" zoomScaleNormal="120" zoomScalePageLayoutView="70" workbookViewId="0">
      <pane xSplit="2" ySplit="3" topLeftCell="C4" activePane="bottomRight" state="frozen"/>
      <selection activeCell="F2" sqref="F2"/>
      <selection pane="topRight" activeCell="F2" sqref="F2"/>
      <selection pane="bottomLeft" activeCell="F2" sqref="F2"/>
      <selection pane="bottomRight" activeCell="B4" sqref="B4"/>
    </sheetView>
  </sheetViews>
  <sheetFormatPr baseColWidth="10" defaultColWidth="11" defaultRowHeight="13"/>
  <cols>
    <col min="1" max="1" width="11" style="18"/>
    <col min="2" max="2" width="10.1640625" style="44" customWidth="1"/>
    <col min="3" max="3" width="10" style="44" customWidth="1"/>
    <col min="4" max="4" width="10.1640625" style="44" customWidth="1"/>
    <col min="5" max="5" width="8.6640625" style="44" customWidth="1"/>
    <col min="6" max="6" width="12.5" style="44" customWidth="1"/>
    <col min="7" max="7" width="11" style="44"/>
    <col min="8" max="8" width="16.6640625" style="44" customWidth="1"/>
    <col min="9" max="14" width="15.1640625" style="44" customWidth="1"/>
    <col min="15" max="18" width="11" style="43"/>
    <col min="19" max="98" width="11" style="18"/>
    <col min="99" max="16384" width="11" style="45"/>
  </cols>
  <sheetData>
    <row r="1" spans="1:98" s="19" customFormat="1" ht="30" customHeight="1" thickBot="1">
      <c r="A1" s="18"/>
      <c r="B1" s="127" t="s">
        <v>1150</v>
      </c>
      <c r="C1" s="128"/>
      <c r="D1" s="128"/>
      <c r="E1" s="128"/>
      <c r="F1" s="128"/>
      <c r="G1" s="128"/>
      <c r="H1" s="128"/>
      <c r="I1" s="128"/>
      <c r="J1" s="128"/>
      <c r="K1" s="128"/>
      <c r="L1" s="128"/>
      <c r="M1" s="128"/>
      <c r="N1" s="128"/>
      <c r="O1" s="18"/>
      <c r="P1" s="18"/>
      <c r="Q1" s="18"/>
      <c r="R1" s="18"/>
      <c r="S1" s="18"/>
      <c r="T1" s="18"/>
      <c r="U1" s="18"/>
      <c r="V1" s="18"/>
      <c r="W1" s="18"/>
      <c r="X1" s="18"/>
      <c r="Y1" s="18"/>
      <c r="Z1" s="18"/>
      <c r="AA1" s="18"/>
      <c r="AB1" s="18"/>
      <c r="AC1" s="18"/>
      <c r="AD1" s="18"/>
      <c r="AE1" s="18"/>
      <c r="AF1" s="18"/>
      <c r="AG1" s="18"/>
      <c r="AH1" s="18"/>
      <c r="AI1" s="18"/>
      <c r="AJ1" s="18"/>
      <c r="AK1" s="18"/>
      <c r="AL1" s="18"/>
      <c r="AM1" s="18"/>
      <c r="AN1" s="18"/>
      <c r="AO1" s="18"/>
      <c r="AP1" s="18"/>
      <c r="AQ1" s="18"/>
      <c r="AR1" s="18"/>
      <c r="AS1" s="18"/>
      <c r="AT1" s="18"/>
      <c r="AU1" s="18"/>
      <c r="AV1" s="18"/>
      <c r="AW1" s="18"/>
      <c r="AX1" s="18"/>
      <c r="AY1" s="18"/>
      <c r="AZ1" s="18"/>
      <c r="BA1" s="18"/>
      <c r="BB1" s="18"/>
      <c r="BC1" s="18"/>
      <c r="BD1" s="18"/>
      <c r="BE1" s="18"/>
      <c r="BF1" s="18"/>
      <c r="BG1" s="18"/>
      <c r="BH1" s="18"/>
      <c r="BI1" s="18"/>
      <c r="BJ1" s="18"/>
      <c r="BK1" s="18"/>
      <c r="BL1" s="18"/>
      <c r="BM1" s="18"/>
      <c r="BN1" s="18"/>
      <c r="BO1" s="18"/>
      <c r="BP1" s="18"/>
      <c r="BQ1" s="18"/>
      <c r="BR1" s="18"/>
      <c r="BS1" s="18"/>
      <c r="BT1" s="18"/>
      <c r="BU1" s="18"/>
      <c r="BV1" s="18"/>
      <c r="BW1" s="18"/>
      <c r="BX1" s="18"/>
      <c r="BY1" s="18"/>
      <c r="BZ1" s="18"/>
      <c r="CA1" s="18"/>
      <c r="CB1" s="18"/>
      <c r="CC1" s="18"/>
      <c r="CD1" s="18"/>
      <c r="CE1" s="18"/>
      <c r="CF1" s="18"/>
      <c r="CG1" s="18"/>
      <c r="CH1" s="18"/>
      <c r="CI1" s="18"/>
      <c r="CJ1" s="18"/>
      <c r="CK1" s="18"/>
      <c r="CL1" s="18"/>
      <c r="CM1" s="18"/>
      <c r="CN1" s="18"/>
      <c r="CO1" s="18"/>
      <c r="CP1" s="18"/>
      <c r="CQ1" s="18"/>
      <c r="CR1" s="18"/>
      <c r="CS1" s="18"/>
      <c r="CT1" s="18"/>
    </row>
    <row r="2" spans="1:98" s="20" customFormat="1" ht="44.25" customHeight="1" thickTop="1" thickBot="1">
      <c r="A2" s="18"/>
      <c r="B2" s="129" t="s">
        <v>763</v>
      </c>
      <c r="C2" s="131" t="s">
        <v>764</v>
      </c>
      <c r="D2" s="132"/>
      <c r="E2" s="132"/>
      <c r="F2" s="132"/>
      <c r="G2" s="133"/>
      <c r="H2" s="131" t="s">
        <v>765</v>
      </c>
      <c r="I2" s="132"/>
      <c r="J2" s="132"/>
      <c r="K2" s="132"/>
      <c r="L2" s="132"/>
      <c r="M2" s="132"/>
      <c r="N2" s="133"/>
      <c r="O2" s="18"/>
      <c r="P2" s="18"/>
      <c r="Q2" s="18"/>
      <c r="R2" s="18"/>
      <c r="S2" s="18"/>
      <c r="T2" s="18"/>
      <c r="U2" s="18"/>
      <c r="V2" s="18"/>
      <c r="W2" s="18"/>
      <c r="X2" s="18"/>
      <c r="Y2" s="18"/>
      <c r="Z2" s="18"/>
      <c r="AA2" s="18"/>
      <c r="AB2" s="18"/>
      <c r="AC2" s="18"/>
      <c r="AD2" s="18"/>
      <c r="AE2" s="18"/>
      <c r="AF2" s="18"/>
      <c r="AG2" s="18"/>
      <c r="AH2" s="18"/>
      <c r="AI2" s="18"/>
      <c r="AJ2" s="18"/>
      <c r="AK2" s="18"/>
      <c r="AL2" s="18"/>
      <c r="AM2" s="18"/>
      <c r="AN2" s="18"/>
      <c r="AO2" s="18"/>
      <c r="AP2" s="18"/>
      <c r="AQ2" s="18"/>
      <c r="AR2" s="18"/>
      <c r="AS2" s="18"/>
      <c r="AT2" s="18"/>
      <c r="AU2" s="18"/>
      <c r="AV2" s="18"/>
      <c r="AW2" s="18"/>
      <c r="AX2" s="18"/>
      <c r="AY2" s="18"/>
      <c r="AZ2" s="18"/>
      <c r="BA2" s="18"/>
      <c r="BB2" s="18"/>
      <c r="BC2" s="18"/>
      <c r="BD2" s="18"/>
      <c r="BE2" s="18"/>
      <c r="BF2" s="18"/>
      <c r="BG2" s="18"/>
      <c r="BH2" s="18"/>
      <c r="BI2" s="18"/>
      <c r="BJ2" s="18"/>
      <c r="BK2" s="18"/>
      <c r="BL2" s="18"/>
      <c r="BM2" s="18"/>
      <c r="BN2" s="18"/>
      <c r="BO2" s="18"/>
      <c r="BP2" s="18"/>
      <c r="BQ2" s="18"/>
      <c r="BR2" s="18"/>
      <c r="BS2" s="18"/>
      <c r="BT2" s="18"/>
      <c r="BU2" s="18"/>
      <c r="BV2" s="18"/>
      <c r="BW2" s="18"/>
      <c r="BX2" s="18"/>
      <c r="BY2" s="18"/>
      <c r="BZ2" s="18"/>
      <c r="CA2" s="18"/>
      <c r="CB2" s="18"/>
      <c r="CC2" s="18"/>
      <c r="CD2" s="18"/>
      <c r="CE2" s="18"/>
      <c r="CF2" s="18"/>
      <c r="CG2" s="18"/>
      <c r="CH2" s="18"/>
      <c r="CI2" s="18"/>
      <c r="CJ2" s="18"/>
      <c r="CK2" s="18"/>
      <c r="CL2" s="18"/>
      <c r="CM2" s="18"/>
      <c r="CN2" s="18"/>
      <c r="CO2" s="18"/>
      <c r="CP2" s="18"/>
      <c r="CQ2" s="18"/>
      <c r="CR2" s="18"/>
      <c r="CS2" s="18"/>
      <c r="CT2" s="18"/>
    </row>
    <row r="3" spans="1:98" s="20" customFormat="1" ht="77.75" customHeight="1" thickTop="1" thickBot="1">
      <c r="A3" s="18"/>
      <c r="B3" s="134"/>
      <c r="C3" s="21" t="s">
        <v>766</v>
      </c>
      <c r="D3" s="21" t="s">
        <v>767</v>
      </c>
      <c r="E3" s="22" t="s">
        <v>768</v>
      </c>
      <c r="F3" s="21" t="s">
        <v>769</v>
      </c>
      <c r="G3" s="23" t="s">
        <v>770</v>
      </c>
      <c r="H3" s="24" t="s">
        <v>771</v>
      </c>
      <c r="I3" s="25" t="s">
        <v>772</v>
      </c>
      <c r="J3" s="25" t="s">
        <v>773</v>
      </c>
      <c r="K3" s="25" t="s">
        <v>774</v>
      </c>
      <c r="L3" s="25" t="s">
        <v>775</v>
      </c>
      <c r="M3" s="25" t="s">
        <v>776</v>
      </c>
      <c r="N3" s="26" t="s">
        <v>777</v>
      </c>
      <c r="O3" s="18"/>
      <c r="P3" s="18"/>
      <c r="Q3" s="18"/>
      <c r="R3" s="18"/>
      <c r="S3" s="18"/>
      <c r="T3" s="18"/>
      <c r="U3" s="18"/>
      <c r="V3" s="18"/>
      <c r="W3" s="18"/>
      <c r="X3" s="18"/>
      <c r="Y3" s="18"/>
      <c r="Z3" s="18"/>
      <c r="AA3" s="18"/>
      <c r="AB3" s="18"/>
      <c r="AC3" s="18"/>
      <c r="AD3" s="18"/>
      <c r="AE3" s="18"/>
      <c r="AF3" s="18"/>
      <c r="AG3" s="18"/>
      <c r="AH3" s="18"/>
      <c r="AI3" s="18"/>
      <c r="AJ3" s="18"/>
      <c r="AK3" s="18"/>
      <c r="AL3" s="18"/>
      <c r="AM3" s="18"/>
      <c r="AN3" s="18"/>
      <c r="AO3" s="18"/>
      <c r="AP3" s="18"/>
      <c r="AQ3" s="18"/>
      <c r="AR3" s="18"/>
      <c r="AS3" s="18"/>
      <c r="AT3" s="18"/>
      <c r="AU3" s="18"/>
      <c r="AV3" s="18"/>
      <c r="AW3" s="18"/>
      <c r="AX3" s="18"/>
      <c r="AY3" s="18"/>
      <c r="AZ3" s="18"/>
      <c r="BA3" s="18"/>
      <c r="BB3" s="18"/>
      <c r="BC3" s="18"/>
      <c r="BD3" s="18"/>
      <c r="BE3" s="18"/>
      <c r="BF3" s="18"/>
      <c r="BG3" s="18"/>
      <c r="BH3" s="18"/>
      <c r="BI3" s="18"/>
      <c r="BJ3" s="18"/>
      <c r="BK3" s="18"/>
      <c r="BL3" s="18"/>
      <c r="BM3" s="18"/>
      <c r="BN3" s="18"/>
      <c r="BO3" s="18"/>
      <c r="BP3" s="18"/>
      <c r="BQ3" s="18"/>
      <c r="BR3" s="18"/>
      <c r="BS3" s="18"/>
      <c r="BT3" s="18"/>
      <c r="BU3" s="18"/>
      <c r="BV3" s="18"/>
      <c r="BW3" s="18"/>
      <c r="BX3" s="18"/>
      <c r="BY3" s="18"/>
      <c r="BZ3" s="18"/>
      <c r="CA3" s="18"/>
      <c r="CB3" s="18"/>
      <c r="CC3" s="18"/>
      <c r="CD3" s="18"/>
      <c r="CE3" s="18"/>
      <c r="CF3" s="18"/>
      <c r="CG3" s="18"/>
      <c r="CH3" s="18"/>
      <c r="CI3" s="18"/>
      <c r="CJ3" s="18"/>
      <c r="CK3" s="18"/>
      <c r="CL3" s="18"/>
      <c r="CM3" s="18"/>
      <c r="CN3" s="18"/>
      <c r="CO3" s="18"/>
      <c r="CP3" s="18"/>
      <c r="CQ3" s="18"/>
      <c r="CR3" s="18"/>
      <c r="CS3" s="18"/>
      <c r="CT3" s="18"/>
    </row>
    <row r="4" spans="1:98" s="32" customFormat="1">
      <c r="A4" s="27"/>
      <c r="B4" s="46" t="s">
        <v>778</v>
      </c>
      <c r="C4" s="37"/>
      <c r="D4" s="30"/>
      <c r="E4" s="30"/>
      <c r="F4" s="30"/>
      <c r="G4" s="30"/>
      <c r="H4" s="36"/>
      <c r="I4" s="37"/>
      <c r="J4" s="37"/>
      <c r="K4" s="37"/>
      <c r="L4" s="37"/>
      <c r="M4" s="37"/>
      <c r="N4" s="37"/>
      <c r="O4" s="27"/>
      <c r="P4" s="27"/>
      <c r="Q4" s="27"/>
      <c r="R4" s="27"/>
      <c r="S4" s="27"/>
      <c r="T4" s="27"/>
      <c r="U4" s="27"/>
      <c r="V4" s="27"/>
      <c r="W4" s="27"/>
      <c r="X4" s="27"/>
      <c r="Y4" s="27"/>
      <c r="Z4" s="27"/>
      <c r="AA4" s="27"/>
      <c r="AB4" s="27"/>
      <c r="AC4" s="27"/>
      <c r="AD4" s="27"/>
      <c r="AE4" s="27"/>
      <c r="AF4" s="27"/>
      <c r="AG4" s="27"/>
      <c r="AH4" s="27"/>
      <c r="AI4" s="27"/>
      <c r="AJ4" s="27"/>
      <c r="AK4" s="27"/>
      <c r="AL4" s="27"/>
      <c r="AM4" s="27"/>
      <c r="AN4" s="27"/>
      <c r="AO4" s="27"/>
      <c r="AP4" s="27"/>
      <c r="AQ4" s="27"/>
      <c r="AR4" s="27"/>
      <c r="AS4" s="27"/>
      <c r="AT4" s="27"/>
      <c r="AU4" s="27"/>
      <c r="AV4" s="27"/>
      <c r="AW4" s="27"/>
      <c r="AX4" s="27"/>
      <c r="AY4" s="27"/>
      <c r="AZ4" s="27"/>
      <c r="BA4" s="27"/>
      <c r="BB4" s="27"/>
      <c r="BC4" s="27"/>
      <c r="BD4" s="27"/>
      <c r="BE4" s="27"/>
      <c r="BF4" s="27"/>
      <c r="BG4" s="27"/>
      <c r="BH4" s="27"/>
      <c r="BI4" s="27"/>
      <c r="BJ4" s="27"/>
      <c r="BK4" s="27"/>
      <c r="BL4" s="27"/>
      <c r="BM4" s="27"/>
      <c r="BN4" s="27"/>
      <c r="BO4" s="27"/>
      <c r="BP4" s="27"/>
      <c r="BQ4" s="27"/>
      <c r="BR4" s="27"/>
      <c r="BS4" s="27"/>
      <c r="BT4" s="27"/>
      <c r="BU4" s="27"/>
      <c r="BV4" s="27"/>
      <c r="BW4" s="27"/>
      <c r="BX4" s="27"/>
      <c r="BY4" s="27"/>
      <c r="BZ4" s="27"/>
      <c r="CA4" s="27"/>
      <c r="CB4" s="27"/>
      <c r="CC4" s="27"/>
      <c r="CD4" s="27"/>
      <c r="CE4" s="27"/>
      <c r="CF4" s="27"/>
      <c r="CG4" s="27"/>
      <c r="CH4" s="27"/>
      <c r="CI4" s="27"/>
      <c r="CJ4" s="27"/>
      <c r="CK4" s="27"/>
      <c r="CL4" s="27"/>
      <c r="CM4" s="27"/>
      <c r="CN4" s="27"/>
      <c r="CO4" s="27"/>
      <c r="CP4" s="27"/>
      <c r="CQ4" s="27"/>
      <c r="CR4" s="27"/>
      <c r="CS4" s="27"/>
      <c r="CT4" s="27"/>
    </row>
    <row r="5" spans="1:98" s="32" customFormat="1">
      <c r="A5" s="27"/>
      <c r="B5" s="47" t="s">
        <v>779</v>
      </c>
      <c r="C5" s="30"/>
      <c r="D5" s="30"/>
      <c r="E5" s="30"/>
      <c r="F5" s="30"/>
      <c r="G5" s="30"/>
      <c r="H5" s="36"/>
      <c r="I5" s="30"/>
      <c r="J5" s="30"/>
      <c r="K5" s="30"/>
      <c r="L5" s="30"/>
      <c r="M5" s="30"/>
      <c r="N5" s="30"/>
      <c r="O5" s="27"/>
      <c r="P5" s="27"/>
      <c r="Q5" s="27"/>
      <c r="R5" s="27"/>
      <c r="S5" s="27"/>
      <c r="T5" s="27"/>
      <c r="U5" s="27"/>
      <c r="V5" s="27"/>
      <c r="W5" s="27"/>
      <c r="X5" s="27"/>
      <c r="Y5" s="27"/>
      <c r="Z5" s="27"/>
      <c r="AA5" s="27"/>
      <c r="AB5" s="27"/>
      <c r="AC5" s="27"/>
      <c r="AD5" s="27"/>
      <c r="AE5" s="27"/>
      <c r="AF5" s="27"/>
      <c r="AG5" s="27"/>
      <c r="AH5" s="27"/>
      <c r="AI5" s="27"/>
      <c r="AJ5" s="27"/>
      <c r="AK5" s="27"/>
      <c r="AL5" s="27"/>
      <c r="AM5" s="27"/>
      <c r="AN5" s="27"/>
      <c r="AO5" s="27"/>
      <c r="AP5" s="27"/>
      <c r="AQ5" s="27"/>
      <c r="AR5" s="27"/>
      <c r="AS5" s="27"/>
      <c r="AT5" s="27"/>
      <c r="AU5" s="27"/>
      <c r="AV5" s="27"/>
      <c r="AW5" s="27"/>
      <c r="AX5" s="27"/>
      <c r="AY5" s="27"/>
      <c r="AZ5" s="27"/>
      <c r="BA5" s="27"/>
      <c r="BB5" s="27"/>
      <c r="BC5" s="27"/>
      <c r="BD5" s="27"/>
      <c r="BE5" s="27"/>
      <c r="BF5" s="27"/>
      <c r="BG5" s="27"/>
      <c r="BH5" s="27"/>
      <c r="BI5" s="27"/>
      <c r="BJ5" s="27"/>
      <c r="BK5" s="27"/>
      <c r="BL5" s="27"/>
      <c r="BM5" s="27"/>
      <c r="BN5" s="27"/>
      <c r="BO5" s="27"/>
      <c r="BP5" s="27"/>
      <c r="BQ5" s="27"/>
      <c r="BR5" s="27"/>
      <c r="BS5" s="27"/>
      <c r="BT5" s="27"/>
      <c r="BU5" s="27"/>
      <c r="BV5" s="27"/>
      <c r="BW5" s="27"/>
      <c r="BX5" s="27"/>
      <c r="BY5" s="27"/>
      <c r="BZ5" s="27"/>
      <c r="CA5" s="27"/>
      <c r="CB5" s="27"/>
      <c r="CC5" s="27"/>
      <c r="CD5" s="27"/>
      <c r="CE5" s="27"/>
      <c r="CF5" s="27"/>
      <c r="CG5" s="27"/>
      <c r="CH5" s="27"/>
      <c r="CI5" s="27"/>
      <c r="CJ5" s="27"/>
      <c r="CK5" s="27"/>
      <c r="CL5" s="27"/>
      <c r="CM5" s="27"/>
      <c r="CN5" s="27"/>
      <c r="CO5" s="27"/>
      <c r="CP5" s="27"/>
      <c r="CQ5" s="27"/>
      <c r="CR5" s="27"/>
      <c r="CS5" s="27"/>
      <c r="CT5" s="27"/>
    </row>
    <row r="6" spans="1:98" s="32" customFormat="1">
      <c r="A6" s="27"/>
      <c r="B6" s="47" t="s">
        <v>780</v>
      </c>
      <c r="C6" s="30"/>
      <c r="D6" s="30"/>
      <c r="E6" s="30"/>
      <c r="F6" s="30"/>
      <c r="G6" s="30"/>
      <c r="H6" s="36"/>
      <c r="I6" s="30"/>
      <c r="J6" s="30"/>
      <c r="K6" s="30"/>
      <c r="L6" s="30"/>
      <c r="M6" s="30"/>
      <c r="N6" s="30"/>
      <c r="O6" s="27"/>
      <c r="P6" s="27"/>
      <c r="Q6" s="27"/>
      <c r="R6" s="27"/>
      <c r="S6" s="27"/>
      <c r="T6" s="27"/>
      <c r="U6" s="27"/>
      <c r="V6" s="27"/>
      <c r="W6" s="27"/>
      <c r="X6" s="27"/>
      <c r="Y6" s="27"/>
      <c r="Z6" s="27"/>
      <c r="AA6" s="27"/>
      <c r="AB6" s="27"/>
      <c r="AC6" s="27"/>
      <c r="AD6" s="27"/>
      <c r="AE6" s="27"/>
      <c r="AF6" s="27"/>
      <c r="AG6" s="27"/>
      <c r="AH6" s="27"/>
      <c r="AI6" s="27"/>
      <c r="AJ6" s="27"/>
      <c r="AK6" s="27"/>
      <c r="AL6" s="27"/>
      <c r="AM6" s="27"/>
      <c r="AN6" s="27"/>
      <c r="AO6" s="27"/>
      <c r="AP6" s="27"/>
      <c r="AQ6" s="27"/>
      <c r="AR6" s="27"/>
      <c r="AS6" s="27"/>
      <c r="AT6" s="27"/>
      <c r="AU6" s="27"/>
      <c r="AV6" s="27"/>
      <c r="AW6" s="27"/>
      <c r="AX6" s="27"/>
      <c r="AY6" s="27"/>
      <c r="AZ6" s="27"/>
      <c r="BA6" s="27"/>
      <c r="BB6" s="27"/>
      <c r="BC6" s="27"/>
      <c r="BD6" s="27"/>
      <c r="BE6" s="27"/>
      <c r="BF6" s="27"/>
      <c r="BG6" s="27"/>
      <c r="BH6" s="27"/>
      <c r="BI6" s="27"/>
      <c r="BJ6" s="27"/>
      <c r="BK6" s="27"/>
      <c r="BL6" s="27"/>
      <c r="BM6" s="27"/>
      <c r="BN6" s="27"/>
      <c r="BO6" s="27"/>
      <c r="BP6" s="27"/>
      <c r="BQ6" s="27"/>
      <c r="BR6" s="27"/>
      <c r="BS6" s="27"/>
      <c r="BT6" s="27"/>
      <c r="BU6" s="27"/>
      <c r="BV6" s="27"/>
      <c r="BW6" s="27"/>
      <c r="BX6" s="27"/>
      <c r="BY6" s="27"/>
      <c r="BZ6" s="27"/>
      <c r="CA6" s="27"/>
      <c r="CB6" s="27"/>
      <c r="CC6" s="27"/>
      <c r="CD6" s="27"/>
      <c r="CE6" s="27"/>
      <c r="CF6" s="27"/>
      <c r="CG6" s="27"/>
      <c r="CH6" s="27"/>
      <c r="CI6" s="27"/>
      <c r="CJ6" s="27"/>
      <c r="CK6" s="27"/>
      <c r="CL6" s="27"/>
      <c r="CM6" s="27"/>
      <c r="CN6" s="27"/>
      <c r="CO6" s="27"/>
      <c r="CP6" s="27"/>
      <c r="CQ6" s="27"/>
      <c r="CR6" s="27"/>
      <c r="CS6" s="27"/>
      <c r="CT6" s="27"/>
    </row>
    <row r="7" spans="1:98" s="32" customFormat="1">
      <c r="A7" s="27"/>
      <c r="B7" s="47" t="s">
        <v>781</v>
      </c>
      <c r="C7" s="30"/>
      <c r="D7" s="30"/>
      <c r="E7" s="30"/>
      <c r="F7" s="30"/>
      <c r="G7" s="30"/>
      <c r="H7" s="36"/>
      <c r="I7" s="30"/>
      <c r="J7" s="30"/>
      <c r="K7" s="30"/>
      <c r="L7" s="30"/>
      <c r="M7" s="30"/>
      <c r="N7" s="30"/>
      <c r="O7" s="27"/>
      <c r="P7" s="27"/>
      <c r="Q7" s="27"/>
      <c r="R7" s="27"/>
      <c r="S7" s="27"/>
      <c r="T7" s="27"/>
      <c r="U7" s="27"/>
      <c r="V7" s="27"/>
      <c r="W7" s="27"/>
      <c r="X7" s="27"/>
      <c r="Y7" s="27"/>
      <c r="Z7" s="27"/>
      <c r="AA7" s="27"/>
      <c r="AB7" s="27"/>
      <c r="AC7" s="27"/>
      <c r="AD7" s="27"/>
      <c r="AE7" s="27"/>
      <c r="AF7" s="27"/>
      <c r="AG7" s="27"/>
      <c r="AH7" s="27"/>
      <c r="AI7" s="27"/>
      <c r="AJ7" s="27"/>
      <c r="AK7" s="27"/>
      <c r="AL7" s="27"/>
      <c r="AM7" s="27"/>
      <c r="AN7" s="27"/>
      <c r="AO7" s="27"/>
      <c r="AP7" s="27"/>
      <c r="AQ7" s="27"/>
      <c r="AR7" s="27"/>
      <c r="AS7" s="27"/>
      <c r="AT7" s="27"/>
      <c r="AU7" s="27"/>
      <c r="AV7" s="27"/>
      <c r="AW7" s="27"/>
      <c r="AX7" s="27"/>
      <c r="AY7" s="27"/>
      <c r="AZ7" s="27"/>
      <c r="BA7" s="27"/>
      <c r="BB7" s="27"/>
      <c r="BC7" s="27"/>
      <c r="BD7" s="27"/>
      <c r="BE7" s="27"/>
      <c r="BF7" s="27"/>
      <c r="BG7" s="27"/>
      <c r="BH7" s="27"/>
      <c r="BI7" s="27"/>
      <c r="BJ7" s="27"/>
      <c r="BK7" s="27"/>
      <c r="BL7" s="27"/>
      <c r="BM7" s="27"/>
      <c r="BN7" s="27"/>
      <c r="BO7" s="27"/>
      <c r="BP7" s="27"/>
      <c r="BQ7" s="27"/>
      <c r="BR7" s="27"/>
      <c r="BS7" s="27"/>
      <c r="BT7" s="27"/>
      <c r="BU7" s="27"/>
      <c r="BV7" s="27"/>
      <c r="BW7" s="27"/>
      <c r="BX7" s="27"/>
      <c r="BY7" s="27"/>
      <c r="BZ7" s="27"/>
      <c r="CA7" s="27"/>
      <c r="CB7" s="27"/>
      <c r="CC7" s="27"/>
      <c r="CD7" s="27"/>
      <c r="CE7" s="27"/>
      <c r="CF7" s="27"/>
      <c r="CG7" s="27"/>
      <c r="CH7" s="27"/>
      <c r="CI7" s="27"/>
      <c r="CJ7" s="27"/>
      <c r="CK7" s="27"/>
      <c r="CL7" s="27"/>
      <c r="CM7" s="27"/>
      <c r="CN7" s="27"/>
      <c r="CO7" s="27"/>
      <c r="CP7" s="27"/>
      <c r="CQ7" s="27"/>
      <c r="CR7" s="27"/>
      <c r="CS7" s="27"/>
      <c r="CT7" s="27"/>
    </row>
    <row r="8" spans="1:98" s="32" customFormat="1">
      <c r="A8" s="27"/>
      <c r="B8" s="47" t="s">
        <v>782</v>
      </c>
      <c r="C8" s="30"/>
      <c r="D8" s="30"/>
      <c r="E8" s="30"/>
      <c r="F8" s="30"/>
      <c r="G8" s="30"/>
      <c r="H8" s="36"/>
      <c r="I8" s="30"/>
      <c r="J8" s="30"/>
      <c r="K8" s="30"/>
      <c r="L8" s="30"/>
      <c r="M8" s="30"/>
      <c r="N8" s="30"/>
      <c r="O8" s="27"/>
      <c r="P8" s="27"/>
      <c r="Q8" s="27"/>
      <c r="R8" s="27"/>
      <c r="S8" s="27"/>
      <c r="T8" s="27"/>
      <c r="U8" s="27"/>
      <c r="V8" s="27"/>
      <c r="W8" s="27"/>
      <c r="X8" s="27"/>
      <c r="Y8" s="27"/>
      <c r="Z8" s="27"/>
      <c r="AA8" s="27"/>
      <c r="AB8" s="27"/>
      <c r="AC8" s="27"/>
      <c r="AD8" s="27"/>
      <c r="AE8" s="27"/>
      <c r="AF8" s="27"/>
      <c r="AG8" s="27"/>
      <c r="AH8" s="27"/>
      <c r="AI8" s="27"/>
      <c r="AJ8" s="27"/>
      <c r="AK8" s="27"/>
      <c r="AL8" s="27"/>
      <c r="AM8" s="27"/>
      <c r="AN8" s="27"/>
      <c r="AO8" s="27"/>
      <c r="AP8" s="27"/>
      <c r="AQ8" s="27"/>
      <c r="AR8" s="27"/>
      <c r="AS8" s="27"/>
      <c r="AT8" s="27"/>
      <c r="AU8" s="27"/>
      <c r="AV8" s="27"/>
      <c r="AW8" s="27"/>
      <c r="AX8" s="27"/>
      <c r="AY8" s="27"/>
      <c r="AZ8" s="27"/>
      <c r="BA8" s="27"/>
      <c r="BB8" s="27"/>
      <c r="BC8" s="27"/>
      <c r="BD8" s="27"/>
      <c r="BE8" s="27"/>
      <c r="BF8" s="27"/>
      <c r="BG8" s="27"/>
      <c r="BH8" s="27"/>
      <c r="BI8" s="27"/>
      <c r="BJ8" s="27"/>
      <c r="BK8" s="27"/>
      <c r="BL8" s="27"/>
      <c r="BM8" s="27"/>
      <c r="BN8" s="27"/>
      <c r="BO8" s="27"/>
      <c r="BP8" s="27"/>
      <c r="BQ8" s="27"/>
      <c r="BR8" s="27"/>
      <c r="BS8" s="27"/>
      <c r="BT8" s="27"/>
      <c r="BU8" s="27"/>
      <c r="BV8" s="27"/>
      <c r="BW8" s="27"/>
      <c r="BX8" s="27"/>
      <c r="BY8" s="27"/>
      <c r="BZ8" s="27"/>
      <c r="CA8" s="27"/>
      <c r="CB8" s="27"/>
      <c r="CC8" s="27"/>
      <c r="CD8" s="27"/>
      <c r="CE8" s="27"/>
      <c r="CF8" s="27"/>
      <c r="CG8" s="27"/>
      <c r="CH8" s="27"/>
      <c r="CI8" s="27"/>
      <c r="CJ8" s="27"/>
      <c r="CK8" s="27"/>
      <c r="CL8" s="27"/>
      <c r="CM8" s="27"/>
      <c r="CN8" s="27"/>
      <c r="CO8" s="27"/>
      <c r="CP8" s="27"/>
      <c r="CQ8" s="27"/>
      <c r="CR8" s="27"/>
      <c r="CS8" s="27"/>
      <c r="CT8" s="27"/>
    </row>
    <row r="9" spans="1:98" s="32" customFormat="1">
      <c r="A9" s="27"/>
      <c r="B9" s="47" t="s">
        <v>783</v>
      </c>
      <c r="C9" s="30"/>
      <c r="D9" s="30"/>
      <c r="E9" s="30"/>
      <c r="F9" s="30"/>
      <c r="G9" s="30"/>
      <c r="H9" s="36"/>
      <c r="I9" s="30"/>
      <c r="J9" s="30"/>
      <c r="K9" s="30"/>
      <c r="L9" s="30"/>
      <c r="M9" s="30"/>
      <c r="N9" s="30"/>
      <c r="O9" s="27"/>
      <c r="P9" s="27"/>
      <c r="Q9" s="27"/>
      <c r="R9" s="27"/>
      <c r="S9" s="27"/>
      <c r="T9" s="27"/>
      <c r="U9" s="27"/>
      <c r="V9" s="27"/>
      <c r="W9" s="27"/>
      <c r="X9" s="27"/>
      <c r="Y9" s="27"/>
      <c r="Z9" s="27"/>
      <c r="AA9" s="27"/>
      <c r="AB9" s="27"/>
      <c r="AC9" s="27"/>
      <c r="AD9" s="27"/>
      <c r="AE9" s="27"/>
      <c r="AF9" s="27"/>
      <c r="AG9" s="27"/>
      <c r="AH9" s="27"/>
      <c r="AI9" s="27"/>
      <c r="AJ9" s="27"/>
      <c r="AK9" s="27"/>
      <c r="AL9" s="27"/>
      <c r="AM9" s="27"/>
      <c r="AN9" s="27"/>
      <c r="AO9" s="27"/>
      <c r="AP9" s="27"/>
      <c r="AQ9" s="27"/>
      <c r="AR9" s="27"/>
      <c r="AS9" s="27"/>
      <c r="AT9" s="27"/>
      <c r="AU9" s="27"/>
      <c r="AV9" s="27"/>
      <c r="AW9" s="27"/>
      <c r="AX9" s="27"/>
      <c r="AY9" s="27"/>
      <c r="AZ9" s="27"/>
      <c r="BA9" s="27"/>
      <c r="BB9" s="27"/>
      <c r="BC9" s="27"/>
      <c r="BD9" s="27"/>
      <c r="BE9" s="27"/>
      <c r="BF9" s="27"/>
      <c r="BG9" s="27"/>
      <c r="BH9" s="27"/>
      <c r="BI9" s="27"/>
      <c r="BJ9" s="27"/>
      <c r="BK9" s="27"/>
      <c r="BL9" s="27"/>
      <c r="BM9" s="27"/>
      <c r="BN9" s="27"/>
      <c r="BO9" s="27"/>
      <c r="BP9" s="27"/>
      <c r="BQ9" s="27"/>
      <c r="BR9" s="27"/>
      <c r="BS9" s="27"/>
      <c r="BT9" s="27"/>
      <c r="BU9" s="27"/>
      <c r="BV9" s="27"/>
      <c r="BW9" s="27"/>
      <c r="BX9" s="27"/>
      <c r="BY9" s="27"/>
      <c r="BZ9" s="27"/>
      <c r="CA9" s="27"/>
      <c r="CB9" s="27"/>
      <c r="CC9" s="27"/>
      <c r="CD9" s="27"/>
      <c r="CE9" s="27"/>
      <c r="CF9" s="27"/>
      <c r="CG9" s="27"/>
      <c r="CH9" s="27"/>
      <c r="CI9" s="27"/>
      <c r="CJ9" s="27"/>
      <c r="CK9" s="27"/>
      <c r="CL9" s="27"/>
      <c r="CM9" s="27"/>
      <c r="CN9" s="27"/>
      <c r="CO9" s="27"/>
      <c r="CP9" s="27"/>
      <c r="CQ9" s="27"/>
      <c r="CR9" s="27"/>
      <c r="CS9" s="27"/>
      <c r="CT9" s="27"/>
    </row>
    <row r="10" spans="1:98" s="32" customFormat="1">
      <c r="A10" s="27"/>
      <c r="B10" s="47" t="s">
        <v>784</v>
      </c>
      <c r="C10" s="30"/>
      <c r="D10" s="30"/>
      <c r="E10" s="30"/>
      <c r="F10" s="30"/>
      <c r="G10" s="30"/>
      <c r="H10" s="36"/>
      <c r="I10" s="30"/>
      <c r="J10" s="30"/>
      <c r="K10" s="30"/>
      <c r="L10" s="30"/>
      <c r="M10" s="30"/>
      <c r="N10" s="30"/>
      <c r="O10" s="27"/>
      <c r="P10" s="27"/>
      <c r="Q10" s="27"/>
      <c r="R10" s="27"/>
      <c r="S10" s="27"/>
      <c r="T10" s="27"/>
      <c r="U10" s="27"/>
      <c r="V10" s="27"/>
      <c r="W10" s="27"/>
      <c r="X10" s="27"/>
      <c r="Y10" s="27"/>
      <c r="Z10" s="27"/>
      <c r="AA10" s="27"/>
      <c r="AB10" s="27"/>
      <c r="AC10" s="27"/>
      <c r="AD10" s="27"/>
      <c r="AE10" s="27"/>
      <c r="AF10" s="27"/>
      <c r="AG10" s="27"/>
      <c r="AH10" s="27"/>
      <c r="AI10" s="27"/>
      <c r="AJ10" s="27"/>
      <c r="AK10" s="27"/>
      <c r="AL10" s="27"/>
      <c r="AM10" s="27"/>
      <c r="AN10" s="27"/>
      <c r="AO10" s="27"/>
      <c r="AP10" s="27"/>
      <c r="AQ10" s="27"/>
      <c r="AR10" s="27"/>
      <c r="AS10" s="27"/>
      <c r="AT10" s="27"/>
      <c r="AU10" s="27"/>
      <c r="AV10" s="27"/>
      <c r="AW10" s="27"/>
      <c r="AX10" s="27"/>
      <c r="AY10" s="27"/>
      <c r="AZ10" s="27"/>
      <c r="BA10" s="27"/>
      <c r="BB10" s="27"/>
      <c r="BC10" s="27"/>
      <c r="BD10" s="27"/>
      <c r="BE10" s="27"/>
      <c r="BF10" s="27"/>
      <c r="BG10" s="27"/>
      <c r="BH10" s="27"/>
      <c r="BI10" s="27"/>
      <c r="BJ10" s="27"/>
      <c r="BK10" s="27"/>
      <c r="BL10" s="27"/>
      <c r="BM10" s="27"/>
      <c r="BN10" s="27"/>
      <c r="BO10" s="27"/>
      <c r="BP10" s="27"/>
      <c r="BQ10" s="27"/>
      <c r="BR10" s="27"/>
      <c r="BS10" s="27"/>
      <c r="BT10" s="27"/>
      <c r="BU10" s="27"/>
      <c r="BV10" s="27"/>
      <c r="BW10" s="27"/>
      <c r="BX10" s="27"/>
      <c r="BY10" s="27"/>
      <c r="BZ10" s="27"/>
      <c r="CA10" s="27"/>
      <c r="CB10" s="27"/>
      <c r="CC10" s="27"/>
      <c r="CD10" s="27"/>
      <c r="CE10" s="27"/>
      <c r="CF10" s="27"/>
      <c r="CG10" s="27"/>
      <c r="CH10" s="27"/>
      <c r="CI10" s="27"/>
      <c r="CJ10" s="27"/>
      <c r="CK10" s="27"/>
      <c r="CL10" s="27"/>
      <c r="CM10" s="27"/>
      <c r="CN10" s="27"/>
      <c r="CO10" s="27"/>
      <c r="CP10" s="27"/>
      <c r="CQ10" s="27"/>
      <c r="CR10" s="27"/>
      <c r="CS10" s="27"/>
      <c r="CT10" s="27"/>
    </row>
    <row r="11" spans="1:98" s="32" customFormat="1">
      <c r="A11" s="27"/>
      <c r="B11" s="47" t="s">
        <v>785</v>
      </c>
      <c r="C11" s="30"/>
      <c r="D11" s="30"/>
      <c r="E11" s="30"/>
      <c r="F11" s="30"/>
      <c r="G11" s="30"/>
      <c r="H11" s="36"/>
      <c r="I11" s="30"/>
      <c r="J11" s="30"/>
      <c r="K11" s="30"/>
      <c r="L11" s="30"/>
      <c r="M11" s="30"/>
      <c r="N11" s="30"/>
      <c r="O11" s="27"/>
      <c r="P11" s="27"/>
      <c r="Q11" s="27"/>
      <c r="R11" s="27"/>
      <c r="S11" s="27"/>
      <c r="T11" s="27"/>
      <c r="U11" s="27"/>
      <c r="V11" s="27"/>
      <c r="W11" s="27"/>
      <c r="X11" s="27"/>
      <c r="Y11" s="27"/>
      <c r="Z11" s="27"/>
      <c r="AA11" s="27"/>
      <c r="AB11" s="27"/>
      <c r="AC11" s="27"/>
      <c r="AD11" s="27"/>
      <c r="AE11" s="27"/>
      <c r="AF11" s="27"/>
      <c r="AG11" s="27"/>
      <c r="AH11" s="27"/>
      <c r="AI11" s="27"/>
      <c r="AJ11" s="27"/>
      <c r="AK11" s="27"/>
      <c r="AL11" s="27"/>
      <c r="AM11" s="27"/>
      <c r="AN11" s="27"/>
      <c r="AO11" s="27"/>
      <c r="AP11" s="27"/>
      <c r="AQ11" s="27"/>
      <c r="AR11" s="27"/>
      <c r="AS11" s="27"/>
      <c r="AT11" s="27"/>
      <c r="AU11" s="27"/>
      <c r="AV11" s="27"/>
      <c r="AW11" s="27"/>
      <c r="AX11" s="27"/>
      <c r="AY11" s="27"/>
      <c r="AZ11" s="27"/>
      <c r="BA11" s="27"/>
      <c r="BB11" s="27"/>
      <c r="BC11" s="27"/>
      <c r="BD11" s="27"/>
      <c r="BE11" s="27"/>
      <c r="BF11" s="27"/>
      <c r="BG11" s="27"/>
      <c r="BH11" s="27"/>
      <c r="BI11" s="27"/>
      <c r="BJ11" s="27"/>
      <c r="BK11" s="27"/>
      <c r="BL11" s="27"/>
      <c r="BM11" s="27"/>
      <c r="BN11" s="27"/>
      <c r="BO11" s="27"/>
      <c r="BP11" s="27"/>
      <c r="BQ11" s="27"/>
      <c r="BR11" s="27"/>
      <c r="BS11" s="27"/>
      <c r="BT11" s="27"/>
      <c r="BU11" s="27"/>
      <c r="BV11" s="27"/>
      <c r="BW11" s="27"/>
      <c r="BX11" s="27"/>
      <c r="BY11" s="27"/>
      <c r="BZ11" s="27"/>
      <c r="CA11" s="27"/>
      <c r="CB11" s="27"/>
      <c r="CC11" s="27"/>
      <c r="CD11" s="27"/>
      <c r="CE11" s="27"/>
      <c r="CF11" s="27"/>
      <c r="CG11" s="27"/>
      <c r="CH11" s="27"/>
      <c r="CI11" s="27"/>
      <c r="CJ11" s="27"/>
      <c r="CK11" s="27"/>
      <c r="CL11" s="27"/>
      <c r="CM11" s="27"/>
      <c r="CN11" s="27"/>
      <c r="CO11" s="27"/>
      <c r="CP11" s="27"/>
      <c r="CQ11" s="27"/>
      <c r="CR11" s="27"/>
      <c r="CS11" s="27"/>
      <c r="CT11" s="27"/>
    </row>
    <row r="12" spans="1:98" s="32" customFormat="1" ht="12.75" customHeight="1">
      <c r="A12" s="27"/>
      <c r="B12" s="47" t="s">
        <v>786</v>
      </c>
      <c r="C12" s="30"/>
      <c r="D12" s="30"/>
      <c r="E12" s="30"/>
      <c r="F12" s="30"/>
      <c r="G12" s="30"/>
      <c r="H12" s="36"/>
      <c r="I12" s="30"/>
      <c r="J12" s="30"/>
      <c r="K12" s="30"/>
      <c r="L12" s="30"/>
      <c r="M12" s="30"/>
      <c r="N12" s="30"/>
      <c r="O12" s="27"/>
      <c r="P12" s="27"/>
      <c r="Q12" s="27"/>
      <c r="R12" s="27"/>
      <c r="S12" s="27"/>
      <c r="T12" s="27"/>
      <c r="U12" s="27"/>
      <c r="V12" s="27"/>
      <c r="W12" s="27"/>
      <c r="X12" s="27"/>
      <c r="Y12" s="27"/>
      <c r="Z12" s="27"/>
      <c r="AA12" s="27"/>
      <c r="AB12" s="27"/>
      <c r="AC12" s="27"/>
      <c r="AD12" s="27"/>
      <c r="AE12" s="27"/>
      <c r="AF12" s="27"/>
      <c r="AG12" s="27"/>
      <c r="AH12" s="27"/>
      <c r="AI12" s="27"/>
      <c r="AJ12" s="27"/>
      <c r="AK12" s="27"/>
      <c r="AL12" s="27"/>
      <c r="AM12" s="27"/>
      <c r="AN12" s="27"/>
      <c r="AO12" s="27"/>
      <c r="AP12" s="27"/>
      <c r="AQ12" s="27"/>
      <c r="AR12" s="27"/>
      <c r="AS12" s="27"/>
      <c r="AT12" s="27"/>
      <c r="AU12" s="27"/>
      <c r="AV12" s="27"/>
      <c r="AW12" s="27"/>
      <c r="AX12" s="27"/>
      <c r="AY12" s="27"/>
      <c r="AZ12" s="27"/>
      <c r="BA12" s="27"/>
      <c r="BB12" s="27"/>
      <c r="BC12" s="27"/>
      <c r="BD12" s="27"/>
      <c r="BE12" s="27"/>
      <c r="BF12" s="27"/>
      <c r="BG12" s="27"/>
      <c r="BH12" s="27"/>
      <c r="BI12" s="27"/>
      <c r="BJ12" s="27"/>
      <c r="BK12" s="27"/>
      <c r="BL12" s="27"/>
      <c r="BM12" s="27"/>
      <c r="BN12" s="27"/>
      <c r="BO12" s="27"/>
      <c r="BP12" s="27"/>
      <c r="BQ12" s="27"/>
      <c r="BR12" s="27"/>
      <c r="BS12" s="27"/>
      <c r="BT12" s="27"/>
      <c r="BU12" s="27"/>
      <c r="BV12" s="27"/>
      <c r="BW12" s="27"/>
      <c r="BX12" s="27"/>
      <c r="BY12" s="27"/>
      <c r="BZ12" s="27"/>
      <c r="CA12" s="27"/>
      <c r="CB12" s="27"/>
      <c r="CC12" s="27"/>
      <c r="CD12" s="27"/>
      <c r="CE12" s="27"/>
      <c r="CF12" s="27"/>
      <c r="CG12" s="27"/>
      <c r="CH12" s="27"/>
      <c r="CI12" s="27"/>
      <c r="CJ12" s="27"/>
      <c r="CK12" s="27"/>
      <c r="CL12" s="27"/>
      <c r="CM12" s="27"/>
      <c r="CN12" s="27"/>
      <c r="CO12" s="27"/>
      <c r="CP12" s="27"/>
      <c r="CQ12" s="27"/>
      <c r="CR12" s="27"/>
      <c r="CS12" s="27"/>
      <c r="CT12" s="27"/>
    </row>
    <row r="13" spans="1:98" s="32" customFormat="1">
      <c r="A13" s="27"/>
      <c r="B13" s="47" t="s">
        <v>787</v>
      </c>
      <c r="C13" s="30"/>
      <c r="D13" s="30"/>
      <c r="E13" s="30"/>
      <c r="F13" s="30"/>
      <c r="G13" s="30"/>
      <c r="H13" s="36"/>
      <c r="I13" s="30"/>
      <c r="J13" s="30"/>
      <c r="K13" s="30"/>
      <c r="L13" s="30"/>
      <c r="M13" s="30"/>
      <c r="N13" s="30"/>
      <c r="O13" s="27"/>
      <c r="P13" s="27"/>
      <c r="Q13" s="27"/>
      <c r="R13" s="27"/>
      <c r="S13" s="27"/>
      <c r="T13" s="27"/>
      <c r="U13" s="27"/>
      <c r="V13" s="27"/>
      <c r="W13" s="27"/>
      <c r="X13" s="27"/>
      <c r="Y13" s="27"/>
      <c r="Z13" s="27"/>
      <c r="AA13" s="27"/>
      <c r="AB13" s="27"/>
      <c r="AC13" s="27"/>
      <c r="AD13" s="27"/>
      <c r="AE13" s="27"/>
      <c r="AF13" s="27"/>
      <c r="AG13" s="27"/>
      <c r="AH13" s="27"/>
      <c r="AI13" s="27"/>
      <c r="AJ13" s="27"/>
      <c r="AK13" s="27"/>
      <c r="AL13" s="27"/>
      <c r="AM13" s="27"/>
      <c r="AN13" s="27"/>
      <c r="AO13" s="27"/>
      <c r="AP13" s="27"/>
      <c r="AQ13" s="27"/>
      <c r="AR13" s="27"/>
      <c r="AS13" s="27"/>
      <c r="AT13" s="27"/>
      <c r="AU13" s="27"/>
      <c r="AV13" s="27"/>
      <c r="AW13" s="27"/>
      <c r="AX13" s="27"/>
      <c r="AY13" s="27"/>
      <c r="AZ13" s="27"/>
      <c r="BA13" s="27"/>
      <c r="BB13" s="27"/>
      <c r="BC13" s="27"/>
      <c r="BD13" s="27"/>
      <c r="BE13" s="27"/>
      <c r="BF13" s="27"/>
      <c r="BG13" s="27"/>
      <c r="BH13" s="27"/>
      <c r="BI13" s="27"/>
      <c r="BJ13" s="27"/>
      <c r="BK13" s="27"/>
      <c r="BL13" s="27"/>
      <c r="BM13" s="27"/>
      <c r="BN13" s="27"/>
      <c r="BO13" s="27"/>
      <c r="BP13" s="27"/>
      <c r="BQ13" s="27"/>
      <c r="BR13" s="27"/>
      <c r="BS13" s="27"/>
      <c r="BT13" s="27"/>
      <c r="BU13" s="27"/>
      <c r="BV13" s="27"/>
      <c r="BW13" s="27"/>
      <c r="BX13" s="27"/>
      <c r="BY13" s="27"/>
      <c r="BZ13" s="27"/>
      <c r="CA13" s="27"/>
      <c r="CB13" s="27"/>
      <c r="CC13" s="27"/>
      <c r="CD13" s="27"/>
      <c r="CE13" s="27"/>
      <c r="CF13" s="27"/>
      <c r="CG13" s="27"/>
      <c r="CH13" s="27"/>
      <c r="CI13" s="27"/>
      <c r="CJ13" s="27"/>
      <c r="CK13" s="27"/>
      <c r="CL13" s="27"/>
      <c r="CM13" s="27"/>
      <c r="CN13" s="27"/>
      <c r="CO13" s="27"/>
      <c r="CP13" s="27"/>
      <c r="CQ13" s="27"/>
      <c r="CR13" s="27"/>
      <c r="CS13" s="27"/>
      <c r="CT13" s="27"/>
    </row>
    <row r="14" spans="1:98" s="32" customFormat="1">
      <c r="A14" s="27"/>
      <c r="B14" s="47" t="s">
        <v>789</v>
      </c>
      <c r="C14" s="30"/>
      <c r="D14" s="30"/>
      <c r="E14" s="30"/>
      <c r="F14" s="30"/>
      <c r="G14" s="30"/>
      <c r="H14" s="36"/>
      <c r="I14" s="30"/>
      <c r="J14" s="30"/>
      <c r="K14" s="30"/>
      <c r="L14" s="30"/>
      <c r="M14" s="30"/>
      <c r="N14" s="30"/>
      <c r="O14" s="27"/>
      <c r="P14" s="27"/>
      <c r="Q14" s="27"/>
      <c r="R14" s="27"/>
      <c r="S14" s="27"/>
      <c r="T14" s="27"/>
      <c r="U14" s="27"/>
      <c r="V14" s="27"/>
      <c r="W14" s="27"/>
      <c r="X14" s="27"/>
      <c r="Y14" s="27"/>
      <c r="Z14" s="27"/>
      <c r="AA14" s="27"/>
      <c r="AB14" s="27"/>
      <c r="AC14" s="27"/>
      <c r="AD14" s="27"/>
      <c r="AE14" s="27"/>
      <c r="AF14" s="27"/>
      <c r="AG14" s="27"/>
      <c r="AH14" s="27"/>
      <c r="AI14" s="27"/>
      <c r="AJ14" s="27"/>
      <c r="AK14" s="27"/>
      <c r="AL14" s="27"/>
      <c r="AM14" s="27"/>
      <c r="AN14" s="27"/>
      <c r="AO14" s="27"/>
      <c r="AP14" s="27"/>
      <c r="AQ14" s="27"/>
      <c r="AR14" s="27"/>
      <c r="AS14" s="27"/>
      <c r="AT14" s="27"/>
      <c r="AU14" s="27"/>
      <c r="AV14" s="27"/>
      <c r="AW14" s="27"/>
      <c r="AX14" s="27"/>
      <c r="AY14" s="27"/>
      <c r="AZ14" s="27"/>
      <c r="BA14" s="27"/>
      <c r="BB14" s="27"/>
      <c r="BC14" s="27"/>
      <c r="BD14" s="27"/>
      <c r="BE14" s="27"/>
      <c r="BF14" s="27"/>
      <c r="BG14" s="27"/>
      <c r="BH14" s="27"/>
      <c r="BI14" s="27"/>
      <c r="BJ14" s="27"/>
      <c r="BK14" s="27"/>
      <c r="BL14" s="27"/>
      <c r="BM14" s="27"/>
      <c r="BN14" s="27"/>
      <c r="BO14" s="27"/>
      <c r="BP14" s="27"/>
      <c r="BQ14" s="27"/>
      <c r="BR14" s="27"/>
      <c r="BS14" s="27"/>
      <c r="BT14" s="27"/>
      <c r="BU14" s="27"/>
      <c r="BV14" s="27"/>
      <c r="BW14" s="27"/>
      <c r="BX14" s="27"/>
      <c r="BY14" s="27"/>
      <c r="BZ14" s="27"/>
      <c r="CA14" s="27"/>
      <c r="CB14" s="27"/>
      <c r="CC14" s="27"/>
      <c r="CD14" s="27"/>
      <c r="CE14" s="27"/>
      <c r="CF14" s="27"/>
      <c r="CG14" s="27"/>
      <c r="CH14" s="27"/>
      <c r="CI14" s="27"/>
      <c r="CJ14" s="27"/>
      <c r="CK14" s="27"/>
      <c r="CL14" s="27"/>
      <c r="CM14" s="27"/>
      <c r="CN14" s="27"/>
      <c r="CO14" s="27"/>
      <c r="CP14" s="27"/>
      <c r="CQ14" s="27"/>
      <c r="CR14" s="27"/>
      <c r="CS14" s="27"/>
      <c r="CT14" s="27"/>
    </row>
    <row r="15" spans="1:98" s="32" customFormat="1">
      <c r="A15" s="27"/>
      <c r="B15" s="47" t="s">
        <v>791</v>
      </c>
      <c r="C15" s="30"/>
      <c r="D15" s="30"/>
      <c r="E15" s="30"/>
      <c r="F15" s="30"/>
      <c r="G15" s="30"/>
      <c r="H15" s="36"/>
      <c r="I15" s="30"/>
      <c r="J15" s="30"/>
      <c r="K15" s="30"/>
      <c r="L15" s="30"/>
      <c r="M15" s="30"/>
      <c r="N15" s="30"/>
      <c r="O15" s="27"/>
      <c r="P15" s="27"/>
      <c r="Q15" s="27"/>
      <c r="R15" s="27"/>
      <c r="S15" s="27"/>
      <c r="T15" s="27"/>
      <c r="U15" s="27"/>
      <c r="V15" s="27"/>
      <c r="W15" s="27"/>
      <c r="X15" s="27"/>
      <c r="Y15" s="27"/>
      <c r="Z15" s="27"/>
      <c r="AA15" s="27"/>
      <c r="AB15" s="27"/>
      <c r="AC15" s="27"/>
      <c r="AD15" s="27"/>
      <c r="AE15" s="27"/>
      <c r="AF15" s="27"/>
      <c r="AG15" s="27"/>
      <c r="AH15" s="27"/>
      <c r="AI15" s="27"/>
      <c r="AJ15" s="27"/>
      <c r="AK15" s="27"/>
      <c r="AL15" s="27"/>
      <c r="AM15" s="27"/>
      <c r="AN15" s="27"/>
      <c r="AO15" s="27"/>
      <c r="AP15" s="27"/>
      <c r="AQ15" s="27"/>
      <c r="AR15" s="27"/>
      <c r="AS15" s="27"/>
      <c r="AT15" s="27"/>
      <c r="AU15" s="27"/>
      <c r="AV15" s="27"/>
      <c r="AW15" s="27"/>
      <c r="AX15" s="27"/>
      <c r="AY15" s="27"/>
      <c r="AZ15" s="27"/>
      <c r="BA15" s="27"/>
      <c r="BB15" s="27"/>
      <c r="BC15" s="27"/>
      <c r="BD15" s="27"/>
      <c r="BE15" s="27"/>
      <c r="BF15" s="27"/>
      <c r="BG15" s="27"/>
      <c r="BH15" s="27"/>
      <c r="BI15" s="27"/>
      <c r="BJ15" s="27"/>
      <c r="BK15" s="27"/>
      <c r="BL15" s="27"/>
      <c r="BM15" s="27"/>
      <c r="BN15" s="27"/>
      <c r="BO15" s="27"/>
      <c r="BP15" s="27"/>
      <c r="BQ15" s="27"/>
      <c r="BR15" s="27"/>
      <c r="BS15" s="27"/>
      <c r="BT15" s="27"/>
      <c r="BU15" s="27"/>
      <c r="BV15" s="27"/>
      <c r="BW15" s="27"/>
      <c r="BX15" s="27"/>
      <c r="BY15" s="27"/>
      <c r="BZ15" s="27"/>
      <c r="CA15" s="27"/>
      <c r="CB15" s="27"/>
      <c r="CC15" s="27"/>
      <c r="CD15" s="27"/>
      <c r="CE15" s="27"/>
      <c r="CF15" s="27"/>
      <c r="CG15" s="27"/>
      <c r="CH15" s="27"/>
      <c r="CI15" s="27"/>
      <c r="CJ15" s="27"/>
      <c r="CK15" s="27"/>
      <c r="CL15" s="27"/>
      <c r="CM15" s="27"/>
      <c r="CN15" s="27"/>
      <c r="CO15" s="27"/>
      <c r="CP15" s="27"/>
      <c r="CQ15" s="27"/>
      <c r="CR15" s="27"/>
      <c r="CS15" s="27"/>
      <c r="CT15" s="27"/>
    </row>
    <row r="16" spans="1:98" s="32" customFormat="1">
      <c r="A16" s="27"/>
      <c r="B16" s="47" t="s">
        <v>792</v>
      </c>
      <c r="C16" s="30"/>
      <c r="D16" s="30"/>
      <c r="E16" s="30"/>
      <c r="F16" s="30"/>
      <c r="G16" s="30"/>
      <c r="H16" s="36"/>
      <c r="I16" s="30"/>
      <c r="J16" s="30"/>
      <c r="K16" s="30"/>
      <c r="L16" s="30"/>
      <c r="M16" s="30"/>
      <c r="N16" s="30"/>
      <c r="O16" s="27"/>
      <c r="P16" s="27"/>
      <c r="Q16" s="27"/>
      <c r="R16" s="27"/>
      <c r="S16" s="27"/>
      <c r="T16" s="27"/>
      <c r="U16" s="27"/>
      <c r="V16" s="27"/>
      <c r="W16" s="27"/>
      <c r="X16" s="27"/>
      <c r="Y16" s="27"/>
      <c r="Z16" s="27"/>
      <c r="AA16" s="27"/>
      <c r="AB16" s="27"/>
      <c r="AC16" s="27"/>
      <c r="AD16" s="27"/>
      <c r="AE16" s="27"/>
      <c r="AF16" s="27"/>
      <c r="AG16" s="27"/>
      <c r="AH16" s="27"/>
      <c r="AI16" s="27"/>
      <c r="AJ16" s="27"/>
      <c r="AK16" s="27"/>
      <c r="AL16" s="27"/>
      <c r="AM16" s="27"/>
      <c r="AN16" s="27"/>
      <c r="AO16" s="27"/>
      <c r="AP16" s="27"/>
      <c r="AQ16" s="27"/>
      <c r="AR16" s="27"/>
      <c r="AS16" s="27"/>
      <c r="AT16" s="27"/>
      <c r="AU16" s="27"/>
      <c r="AV16" s="27"/>
      <c r="AW16" s="27"/>
      <c r="AX16" s="27"/>
      <c r="AY16" s="27"/>
      <c r="AZ16" s="27"/>
      <c r="BA16" s="27"/>
      <c r="BB16" s="27"/>
      <c r="BC16" s="27"/>
      <c r="BD16" s="27"/>
      <c r="BE16" s="27"/>
      <c r="BF16" s="27"/>
      <c r="BG16" s="27"/>
      <c r="BH16" s="27"/>
      <c r="BI16" s="27"/>
      <c r="BJ16" s="27"/>
      <c r="BK16" s="27"/>
      <c r="BL16" s="27"/>
      <c r="BM16" s="27"/>
      <c r="BN16" s="27"/>
      <c r="BO16" s="27"/>
      <c r="BP16" s="27"/>
      <c r="BQ16" s="27"/>
      <c r="BR16" s="27"/>
      <c r="BS16" s="27"/>
      <c r="BT16" s="27"/>
      <c r="BU16" s="27"/>
      <c r="BV16" s="27"/>
      <c r="BW16" s="27"/>
      <c r="BX16" s="27"/>
      <c r="BY16" s="27"/>
      <c r="BZ16" s="27"/>
      <c r="CA16" s="27"/>
      <c r="CB16" s="27"/>
      <c r="CC16" s="27"/>
      <c r="CD16" s="27"/>
      <c r="CE16" s="27"/>
      <c r="CF16" s="27"/>
      <c r="CG16" s="27"/>
      <c r="CH16" s="27"/>
      <c r="CI16" s="27"/>
      <c r="CJ16" s="27"/>
      <c r="CK16" s="27"/>
      <c r="CL16" s="27"/>
      <c r="CM16" s="27"/>
      <c r="CN16" s="27"/>
      <c r="CO16" s="27"/>
      <c r="CP16" s="27"/>
      <c r="CQ16" s="27"/>
      <c r="CR16" s="27"/>
      <c r="CS16" s="27"/>
      <c r="CT16" s="27"/>
    </row>
    <row r="17" spans="1:98" s="32" customFormat="1">
      <c r="A17" s="27"/>
      <c r="B17" s="47" t="s">
        <v>794</v>
      </c>
      <c r="C17" s="30"/>
      <c r="D17" s="30"/>
      <c r="E17" s="30"/>
      <c r="F17" s="30"/>
      <c r="G17" s="30"/>
      <c r="H17" s="36"/>
      <c r="I17" s="30"/>
      <c r="J17" s="30"/>
      <c r="K17" s="30"/>
      <c r="L17" s="30"/>
      <c r="M17" s="30"/>
      <c r="N17" s="30"/>
      <c r="O17" s="27"/>
      <c r="P17" s="27"/>
      <c r="Q17" s="27"/>
      <c r="R17" s="27"/>
      <c r="S17" s="27"/>
      <c r="T17" s="27"/>
      <c r="U17" s="27"/>
      <c r="V17" s="27"/>
      <c r="W17" s="27"/>
      <c r="X17" s="27"/>
      <c r="Y17" s="27"/>
      <c r="Z17" s="27"/>
      <c r="AA17" s="27"/>
      <c r="AB17" s="27"/>
      <c r="AC17" s="27"/>
      <c r="AD17" s="27"/>
      <c r="AE17" s="27"/>
      <c r="AF17" s="27"/>
      <c r="AG17" s="27"/>
      <c r="AH17" s="27"/>
      <c r="AI17" s="27"/>
      <c r="AJ17" s="27"/>
      <c r="AK17" s="27"/>
      <c r="AL17" s="27"/>
      <c r="AM17" s="27"/>
      <c r="AN17" s="27"/>
      <c r="AO17" s="27"/>
      <c r="AP17" s="27"/>
      <c r="AQ17" s="27"/>
      <c r="AR17" s="27"/>
      <c r="AS17" s="27"/>
      <c r="AT17" s="27"/>
      <c r="AU17" s="27"/>
      <c r="AV17" s="27"/>
      <c r="AW17" s="27"/>
      <c r="AX17" s="27"/>
      <c r="AY17" s="27"/>
      <c r="AZ17" s="27"/>
      <c r="BA17" s="27"/>
      <c r="BB17" s="27"/>
      <c r="BC17" s="27"/>
      <c r="BD17" s="27"/>
      <c r="BE17" s="27"/>
      <c r="BF17" s="27"/>
      <c r="BG17" s="27"/>
      <c r="BH17" s="27"/>
      <c r="BI17" s="27"/>
      <c r="BJ17" s="27"/>
      <c r="BK17" s="27"/>
      <c r="BL17" s="27"/>
      <c r="BM17" s="27"/>
      <c r="BN17" s="27"/>
      <c r="BO17" s="27"/>
      <c r="BP17" s="27"/>
      <c r="BQ17" s="27"/>
      <c r="BR17" s="27"/>
      <c r="BS17" s="27"/>
      <c r="BT17" s="27"/>
      <c r="BU17" s="27"/>
      <c r="BV17" s="27"/>
      <c r="BW17" s="27"/>
      <c r="BX17" s="27"/>
      <c r="BY17" s="27"/>
      <c r="BZ17" s="27"/>
      <c r="CA17" s="27"/>
      <c r="CB17" s="27"/>
      <c r="CC17" s="27"/>
      <c r="CD17" s="27"/>
      <c r="CE17" s="27"/>
      <c r="CF17" s="27"/>
      <c r="CG17" s="27"/>
      <c r="CH17" s="27"/>
      <c r="CI17" s="27"/>
      <c r="CJ17" s="27"/>
      <c r="CK17" s="27"/>
      <c r="CL17" s="27"/>
      <c r="CM17" s="27"/>
      <c r="CN17" s="27"/>
      <c r="CO17" s="27"/>
      <c r="CP17" s="27"/>
      <c r="CQ17" s="27"/>
      <c r="CR17" s="27"/>
      <c r="CS17" s="27"/>
      <c r="CT17" s="27"/>
    </row>
    <row r="18" spans="1:98" s="32" customFormat="1">
      <c r="A18" s="27"/>
      <c r="B18" s="47" t="s">
        <v>795</v>
      </c>
      <c r="C18" s="30"/>
      <c r="D18" s="30"/>
      <c r="E18" s="30"/>
      <c r="F18" s="30"/>
      <c r="G18" s="30"/>
      <c r="H18" s="36"/>
      <c r="I18" s="30"/>
      <c r="J18" s="30"/>
      <c r="K18" s="30"/>
      <c r="L18" s="30"/>
      <c r="M18" s="30"/>
      <c r="N18" s="30"/>
      <c r="O18" s="27"/>
      <c r="P18" s="27"/>
      <c r="Q18" s="27"/>
      <c r="R18" s="27"/>
      <c r="S18" s="27"/>
      <c r="T18" s="27"/>
      <c r="U18" s="27"/>
      <c r="V18" s="27"/>
      <c r="W18" s="27"/>
      <c r="X18" s="27"/>
      <c r="Y18" s="27"/>
      <c r="Z18" s="27"/>
      <c r="AA18" s="27"/>
      <c r="AB18" s="27"/>
      <c r="AC18" s="27"/>
      <c r="AD18" s="27"/>
      <c r="AE18" s="27"/>
      <c r="AF18" s="27"/>
      <c r="AG18" s="27"/>
      <c r="AH18" s="27"/>
      <c r="AI18" s="27"/>
      <c r="AJ18" s="27"/>
      <c r="AK18" s="27"/>
      <c r="AL18" s="27"/>
      <c r="AM18" s="27"/>
      <c r="AN18" s="27"/>
      <c r="AO18" s="27"/>
      <c r="AP18" s="27"/>
      <c r="AQ18" s="27"/>
      <c r="AR18" s="27"/>
      <c r="AS18" s="27"/>
      <c r="AT18" s="27"/>
      <c r="AU18" s="27"/>
      <c r="AV18" s="27"/>
      <c r="AW18" s="27"/>
      <c r="AX18" s="27"/>
      <c r="AY18" s="27"/>
      <c r="AZ18" s="27"/>
      <c r="BA18" s="27"/>
      <c r="BB18" s="27"/>
      <c r="BC18" s="27"/>
      <c r="BD18" s="27"/>
      <c r="BE18" s="27"/>
      <c r="BF18" s="27"/>
      <c r="BG18" s="27"/>
      <c r="BH18" s="27"/>
      <c r="BI18" s="27"/>
      <c r="BJ18" s="27"/>
      <c r="BK18" s="27"/>
      <c r="BL18" s="27"/>
      <c r="BM18" s="27"/>
      <c r="BN18" s="27"/>
      <c r="BO18" s="27"/>
      <c r="BP18" s="27"/>
      <c r="BQ18" s="27"/>
      <c r="BR18" s="27"/>
      <c r="BS18" s="27"/>
      <c r="BT18" s="27"/>
      <c r="BU18" s="27"/>
      <c r="BV18" s="27"/>
      <c r="BW18" s="27"/>
      <c r="BX18" s="27"/>
      <c r="BY18" s="27"/>
      <c r="BZ18" s="27"/>
      <c r="CA18" s="27"/>
      <c r="CB18" s="27"/>
      <c r="CC18" s="27"/>
      <c r="CD18" s="27"/>
      <c r="CE18" s="27"/>
      <c r="CF18" s="27"/>
      <c r="CG18" s="27"/>
      <c r="CH18" s="27"/>
      <c r="CI18" s="27"/>
      <c r="CJ18" s="27"/>
      <c r="CK18" s="27"/>
      <c r="CL18" s="27"/>
      <c r="CM18" s="27"/>
      <c r="CN18" s="27"/>
      <c r="CO18" s="27"/>
      <c r="CP18" s="27"/>
      <c r="CQ18" s="27"/>
      <c r="CR18" s="27"/>
      <c r="CS18" s="27"/>
      <c r="CT18" s="27"/>
    </row>
    <row r="19" spans="1:98" s="32" customFormat="1">
      <c r="A19" s="27"/>
      <c r="B19" s="47" t="s">
        <v>796</v>
      </c>
      <c r="C19" s="30"/>
      <c r="D19" s="30"/>
      <c r="E19" s="30"/>
      <c r="F19" s="30"/>
      <c r="G19" s="30"/>
      <c r="H19" s="36"/>
      <c r="I19" s="30"/>
      <c r="J19" s="30"/>
      <c r="K19" s="30"/>
      <c r="L19" s="30"/>
      <c r="M19" s="30"/>
      <c r="N19" s="30"/>
      <c r="O19" s="27"/>
      <c r="P19" s="27"/>
      <c r="Q19" s="27"/>
      <c r="R19" s="27"/>
      <c r="S19" s="27"/>
      <c r="T19" s="27"/>
      <c r="U19" s="27"/>
      <c r="V19" s="27"/>
      <c r="W19" s="27"/>
      <c r="X19" s="27"/>
      <c r="Y19" s="27"/>
      <c r="Z19" s="27"/>
      <c r="AA19" s="27"/>
      <c r="AB19" s="27"/>
      <c r="AC19" s="27"/>
      <c r="AD19" s="27"/>
      <c r="AE19" s="27"/>
      <c r="AF19" s="27"/>
      <c r="AG19" s="27"/>
      <c r="AH19" s="27"/>
      <c r="AI19" s="27"/>
      <c r="AJ19" s="27"/>
      <c r="AK19" s="27"/>
      <c r="AL19" s="27"/>
      <c r="AM19" s="27"/>
      <c r="AN19" s="27"/>
      <c r="AO19" s="27"/>
      <c r="AP19" s="27"/>
      <c r="AQ19" s="27"/>
      <c r="AR19" s="27"/>
      <c r="AS19" s="27"/>
      <c r="AT19" s="27"/>
      <c r="AU19" s="27"/>
      <c r="AV19" s="27"/>
      <c r="AW19" s="27"/>
      <c r="AX19" s="27"/>
      <c r="AY19" s="27"/>
      <c r="AZ19" s="27"/>
      <c r="BA19" s="27"/>
      <c r="BB19" s="27"/>
      <c r="BC19" s="27"/>
      <c r="BD19" s="27"/>
      <c r="BE19" s="27"/>
      <c r="BF19" s="27"/>
      <c r="BG19" s="27"/>
      <c r="BH19" s="27"/>
      <c r="BI19" s="27"/>
      <c r="BJ19" s="27"/>
      <c r="BK19" s="27"/>
      <c r="BL19" s="27"/>
      <c r="BM19" s="27"/>
      <c r="BN19" s="27"/>
      <c r="BO19" s="27"/>
      <c r="BP19" s="27"/>
      <c r="BQ19" s="27"/>
      <c r="BR19" s="27"/>
      <c r="BS19" s="27"/>
      <c r="BT19" s="27"/>
      <c r="BU19" s="27"/>
      <c r="BV19" s="27"/>
      <c r="BW19" s="27"/>
      <c r="BX19" s="27"/>
      <c r="BY19" s="27"/>
      <c r="BZ19" s="27"/>
      <c r="CA19" s="27"/>
      <c r="CB19" s="27"/>
      <c r="CC19" s="27"/>
      <c r="CD19" s="27"/>
      <c r="CE19" s="27"/>
      <c r="CF19" s="27"/>
      <c r="CG19" s="27"/>
      <c r="CH19" s="27"/>
      <c r="CI19" s="27"/>
      <c r="CJ19" s="27"/>
      <c r="CK19" s="27"/>
      <c r="CL19" s="27"/>
      <c r="CM19" s="27"/>
      <c r="CN19" s="27"/>
      <c r="CO19" s="27"/>
      <c r="CP19" s="27"/>
      <c r="CQ19" s="27"/>
      <c r="CR19" s="27"/>
      <c r="CS19" s="27"/>
      <c r="CT19" s="27"/>
    </row>
    <row r="20" spans="1:98" s="32" customFormat="1">
      <c r="A20" s="27"/>
      <c r="B20" s="47" t="s">
        <v>797</v>
      </c>
      <c r="C20" s="30"/>
      <c r="D20" s="30"/>
      <c r="E20" s="30"/>
      <c r="F20" s="30"/>
      <c r="G20" s="30"/>
      <c r="H20" s="36"/>
      <c r="I20" s="30"/>
      <c r="J20" s="30"/>
      <c r="K20" s="30"/>
      <c r="L20" s="30"/>
      <c r="M20" s="30"/>
      <c r="N20" s="30"/>
      <c r="O20" s="27"/>
      <c r="P20" s="27"/>
      <c r="Q20" s="27"/>
      <c r="R20" s="27"/>
      <c r="S20" s="27"/>
      <c r="T20" s="27"/>
      <c r="U20" s="27"/>
      <c r="V20" s="27"/>
      <c r="W20" s="27"/>
      <c r="X20" s="27"/>
      <c r="Y20" s="27"/>
      <c r="Z20" s="27"/>
      <c r="AA20" s="27"/>
      <c r="AB20" s="27"/>
      <c r="AC20" s="27"/>
      <c r="AD20" s="27"/>
      <c r="AE20" s="27"/>
      <c r="AF20" s="27"/>
      <c r="AG20" s="27"/>
      <c r="AH20" s="27"/>
      <c r="AI20" s="27"/>
      <c r="AJ20" s="27"/>
      <c r="AK20" s="27"/>
      <c r="AL20" s="27"/>
      <c r="AM20" s="27"/>
      <c r="AN20" s="27"/>
      <c r="AO20" s="27"/>
      <c r="AP20" s="27"/>
      <c r="AQ20" s="27"/>
      <c r="AR20" s="27"/>
      <c r="AS20" s="27"/>
      <c r="AT20" s="27"/>
      <c r="AU20" s="27"/>
      <c r="AV20" s="27"/>
      <c r="AW20" s="27"/>
      <c r="AX20" s="27"/>
      <c r="AY20" s="27"/>
      <c r="AZ20" s="27"/>
      <c r="BA20" s="27"/>
      <c r="BB20" s="27"/>
      <c r="BC20" s="27"/>
      <c r="BD20" s="27"/>
      <c r="BE20" s="27"/>
      <c r="BF20" s="27"/>
      <c r="BG20" s="27"/>
      <c r="BH20" s="27"/>
      <c r="BI20" s="27"/>
      <c r="BJ20" s="27"/>
      <c r="BK20" s="27"/>
      <c r="BL20" s="27"/>
      <c r="BM20" s="27"/>
      <c r="BN20" s="27"/>
      <c r="BO20" s="27"/>
      <c r="BP20" s="27"/>
      <c r="BQ20" s="27"/>
      <c r="BR20" s="27"/>
      <c r="BS20" s="27"/>
      <c r="BT20" s="27"/>
      <c r="BU20" s="27"/>
      <c r="BV20" s="27"/>
      <c r="BW20" s="27"/>
      <c r="BX20" s="27"/>
      <c r="BY20" s="27"/>
      <c r="BZ20" s="27"/>
      <c r="CA20" s="27"/>
      <c r="CB20" s="27"/>
      <c r="CC20" s="27"/>
      <c r="CD20" s="27"/>
      <c r="CE20" s="27"/>
      <c r="CF20" s="27"/>
      <c r="CG20" s="27"/>
      <c r="CH20" s="27"/>
      <c r="CI20" s="27"/>
      <c r="CJ20" s="27"/>
      <c r="CK20" s="27"/>
      <c r="CL20" s="27"/>
      <c r="CM20" s="27"/>
      <c r="CN20" s="27"/>
      <c r="CO20" s="27"/>
      <c r="CP20" s="27"/>
      <c r="CQ20" s="27"/>
      <c r="CR20" s="27"/>
      <c r="CS20" s="27"/>
      <c r="CT20" s="27"/>
    </row>
    <row r="21" spans="1:98" s="32" customFormat="1">
      <c r="A21" s="27"/>
      <c r="B21" s="47" t="s">
        <v>798</v>
      </c>
      <c r="C21" s="30"/>
      <c r="D21" s="30"/>
      <c r="E21" s="30"/>
      <c r="F21" s="30"/>
      <c r="G21" s="30"/>
      <c r="H21" s="36"/>
      <c r="I21" s="30"/>
      <c r="J21" s="30"/>
      <c r="K21" s="30"/>
      <c r="L21" s="30"/>
      <c r="M21" s="30"/>
      <c r="N21" s="30"/>
      <c r="O21" s="27"/>
      <c r="P21" s="27"/>
      <c r="Q21" s="27"/>
      <c r="R21" s="27"/>
      <c r="S21" s="27"/>
      <c r="T21" s="27"/>
      <c r="U21" s="27"/>
      <c r="V21" s="27"/>
      <c r="W21" s="27"/>
      <c r="X21" s="27"/>
      <c r="Y21" s="27"/>
      <c r="Z21" s="27"/>
      <c r="AA21" s="27"/>
      <c r="AB21" s="27"/>
      <c r="AC21" s="27"/>
      <c r="AD21" s="27"/>
      <c r="AE21" s="27"/>
      <c r="AF21" s="27"/>
      <c r="AG21" s="27"/>
      <c r="AH21" s="27"/>
      <c r="AI21" s="27"/>
      <c r="AJ21" s="27"/>
      <c r="AK21" s="27"/>
      <c r="AL21" s="27"/>
      <c r="AM21" s="27"/>
      <c r="AN21" s="27"/>
      <c r="AO21" s="27"/>
      <c r="AP21" s="27"/>
      <c r="AQ21" s="27"/>
      <c r="AR21" s="27"/>
      <c r="AS21" s="27"/>
      <c r="AT21" s="27"/>
      <c r="AU21" s="27"/>
      <c r="AV21" s="27"/>
      <c r="AW21" s="27"/>
      <c r="AX21" s="27"/>
      <c r="AY21" s="27"/>
      <c r="AZ21" s="27"/>
      <c r="BA21" s="27"/>
      <c r="BB21" s="27"/>
      <c r="BC21" s="27"/>
      <c r="BD21" s="27"/>
      <c r="BE21" s="27"/>
      <c r="BF21" s="27"/>
      <c r="BG21" s="27"/>
      <c r="BH21" s="27"/>
      <c r="BI21" s="27"/>
      <c r="BJ21" s="27"/>
      <c r="BK21" s="27"/>
      <c r="BL21" s="27"/>
      <c r="BM21" s="27"/>
      <c r="BN21" s="27"/>
      <c r="BO21" s="27"/>
      <c r="BP21" s="27"/>
      <c r="BQ21" s="27"/>
      <c r="BR21" s="27"/>
      <c r="BS21" s="27"/>
      <c r="BT21" s="27"/>
      <c r="BU21" s="27"/>
      <c r="BV21" s="27"/>
      <c r="BW21" s="27"/>
      <c r="BX21" s="27"/>
      <c r="BY21" s="27"/>
      <c r="BZ21" s="27"/>
      <c r="CA21" s="27"/>
      <c r="CB21" s="27"/>
      <c r="CC21" s="27"/>
      <c r="CD21" s="27"/>
      <c r="CE21" s="27"/>
      <c r="CF21" s="27"/>
      <c r="CG21" s="27"/>
      <c r="CH21" s="27"/>
      <c r="CI21" s="27"/>
      <c r="CJ21" s="27"/>
      <c r="CK21" s="27"/>
      <c r="CL21" s="27"/>
      <c r="CM21" s="27"/>
      <c r="CN21" s="27"/>
      <c r="CO21" s="27"/>
      <c r="CP21" s="27"/>
      <c r="CQ21" s="27"/>
      <c r="CR21" s="27"/>
      <c r="CS21" s="27"/>
      <c r="CT21" s="27"/>
    </row>
    <row r="22" spans="1:98" s="32" customFormat="1" ht="12.75" customHeight="1">
      <c r="A22" s="27"/>
      <c r="B22" s="47" t="s">
        <v>800</v>
      </c>
      <c r="C22" s="30"/>
      <c r="D22" s="30"/>
      <c r="E22" s="30"/>
      <c r="F22" s="30"/>
      <c r="G22" s="30"/>
      <c r="H22" s="36"/>
      <c r="I22" s="30"/>
      <c r="J22" s="30"/>
      <c r="K22" s="30"/>
      <c r="L22" s="30"/>
      <c r="M22" s="30"/>
      <c r="N22" s="30"/>
      <c r="O22" s="27"/>
      <c r="P22" s="27"/>
      <c r="Q22" s="27"/>
      <c r="R22" s="27"/>
      <c r="S22" s="27"/>
      <c r="T22" s="27"/>
      <c r="U22" s="27"/>
      <c r="V22" s="27"/>
      <c r="W22" s="27"/>
      <c r="X22" s="27"/>
      <c r="Y22" s="27"/>
      <c r="Z22" s="27"/>
      <c r="AA22" s="27"/>
      <c r="AB22" s="27"/>
      <c r="AC22" s="27"/>
      <c r="AD22" s="27"/>
      <c r="AE22" s="27"/>
      <c r="AF22" s="27"/>
      <c r="AG22" s="27"/>
      <c r="AH22" s="27"/>
      <c r="AI22" s="27"/>
      <c r="AJ22" s="27"/>
      <c r="AK22" s="27"/>
      <c r="AL22" s="27"/>
      <c r="AM22" s="27"/>
      <c r="AN22" s="27"/>
      <c r="AO22" s="27"/>
      <c r="AP22" s="27"/>
      <c r="AQ22" s="27"/>
      <c r="AR22" s="27"/>
      <c r="AS22" s="27"/>
      <c r="AT22" s="27"/>
      <c r="AU22" s="27"/>
      <c r="AV22" s="27"/>
      <c r="AW22" s="27"/>
      <c r="AX22" s="27"/>
      <c r="AY22" s="27"/>
      <c r="AZ22" s="27"/>
      <c r="BA22" s="27"/>
      <c r="BB22" s="27"/>
      <c r="BC22" s="27"/>
      <c r="BD22" s="27"/>
      <c r="BE22" s="27"/>
      <c r="BF22" s="27"/>
      <c r="BG22" s="27"/>
      <c r="BH22" s="27"/>
      <c r="BI22" s="27"/>
      <c r="BJ22" s="27"/>
      <c r="BK22" s="27"/>
      <c r="BL22" s="27"/>
      <c r="BM22" s="27"/>
      <c r="BN22" s="27"/>
      <c r="BO22" s="27"/>
      <c r="BP22" s="27"/>
      <c r="BQ22" s="27"/>
      <c r="BR22" s="27"/>
      <c r="BS22" s="27"/>
      <c r="BT22" s="27"/>
      <c r="BU22" s="27"/>
      <c r="BV22" s="27"/>
      <c r="BW22" s="27"/>
      <c r="BX22" s="27"/>
      <c r="BY22" s="27"/>
      <c r="BZ22" s="27"/>
      <c r="CA22" s="27"/>
      <c r="CB22" s="27"/>
      <c r="CC22" s="27"/>
      <c r="CD22" s="27"/>
      <c r="CE22" s="27"/>
      <c r="CF22" s="27"/>
      <c r="CG22" s="27"/>
      <c r="CH22" s="27"/>
      <c r="CI22" s="27"/>
      <c r="CJ22" s="27"/>
      <c r="CK22" s="27"/>
      <c r="CL22" s="27"/>
      <c r="CM22" s="27"/>
      <c r="CN22" s="27"/>
      <c r="CO22" s="27"/>
      <c r="CP22" s="27"/>
      <c r="CQ22" s="27"/>
      <c r="CR22" s="27"/>
      <c r="CS22" s="27"/>
      <c r="CT22" s="27"/>
    </row>
    <row r="23" spans="1:98" s="32" customFormat="1">
      <c r="A23" s="27"/>
      <c r="B23" s="47" t="s">
        <v>803</v>
      </c>
      <c r="C23" s="30"/>
      <c r="D23" s="30"/>
      <c r="E23" s="30"/>
      <c r="F23" s="30"/>
      <c r="G23" s="30"/>
      <c r="H23" s="36"/>
      <c r="I23" s="30"/>
      <c r="J23" s="30"/>
      <c r="K23" s="30"/>
      <c r="L23" s="30"/>
      <c r="M23" s="30"/>
      <c r="N23" s="30"/>
      <c r="O23" s="27"/>
      <c r="P23" s="27"/>
      <c r="Q23" s="27"/>
      <c r="R23" s="27"/>
      <c r="S23" s="27"/>
      <c r="T23" s="27"/>
      <c r="U23" s="27"/>
      <c r="V23" s="27"/>
      <c r="W23" s="27"/>
      <c r="X23" s="27"/>
      <c r="Y23" s="27"/>
      <c r="Z23" s="27"/>
      <c r="AA23" s="27"/>
      <c r="AB23" s="27"/>
      <c r="AC23" s="27"/>
      <c r="AD23" s="27"/>
      <c r="AE23" s="27"/>
      <c r="AF23" s="27"/>
      <c r="AG23" s="27"/>
      <c r="AH23" s="27"/>
      <c r="AI23" s="27"/>
      <c r="AJ23" s="27"/>
      <c r="AK23" s="27"/>
      <c r="AL23" s="27"/>
      <c r="AM23" s="27"/>
      <c r="AN23" s="27"/>
      <c r="AO23" s="27"/>
      <c r="AP23" s="27"/>
      <c r="AQ23" s="27"/>
      <c r="AR23" s="27"/>
      <c r="AS23" s="27"/>
      <c r="AT23" s="27"/>
      <c r="AU23" s="27"/>
      <c r="AV23" s="27"/>
      <c r="AW23" s="27"/>
      <c r="AX23" s="27"/>
      <c r="AY23" s="27"/>
      <c r="AZ23" s="27"/>
      <c r="BA23" s="27"/>
      <c r="BB23" s="27"/>
      <c r="BC23" s="27"/>
      <c r="BD23" s="27"/>
      <c r="BE23" s="27"/>
      <c r="BF23" s="27"/>
      <c r="BG23" s="27"/>
      <c r="BH23" s="27"/>
      <c r="BI23" s="27"/>
      <c r="BJ23" s="27"/>
      <c r="BK23" s="27"/>
      <c r="BL23" s="27"/>
      <c r="BM23" s="27"/>
      <c r="BN23" s="27"/>
      <c r="BO23" s="27"/>
      <c r="BP23" s="27"/>
      <c r="BQ23" s="27"/>
      <c r="BR23" s="27"/>
      <c r="BS23" s="27"/>
      <c r="BT23" s="27"/>
      <c r="BU23" s="27"/>
      <c r="BV23" s="27"/>
      <c r="BW23" s="27"/>
      <c r="BX23" s="27"/>
      <c r="BY23" s="27"/>
      <c r="BZ23" s="27"/>
      <c r="CA23" s="27"/>
      <c r="CB23" s="27"/>
      <c r="CC23" s="27"/>
      <c r="CD23" s="27"/>
      <c r="CE23" s="27"/>
      <c r="CF23" s="27"/>
      <c r="CG23" s="27"/>
      <c r="CH23" s="27"/>
      <c r="CI23" s="27"/>
      <c r="CJ23" s="27"/>
      <c r="CK23" s="27"/>
      <c r="CL23" s="27"/>
      <c r="CM23" s="27"/>
      <c r="CN23" s="27"/>
      <c r="CO23" s="27"/>
      <c r="CP23" s="27"/>
      <c r="CQ23" s="27"/>
      <c r="CR23" s="27"/>
      <c r="CS23" s="27"/>
      <c r="CT23" s="27"/>
    </row>
    <row r="24" spans="1:98" s="32" customFormat="1" ht="12.75" customHeight="1">
      <c r="A24" s="27"/>
      <c r="B24" s="47" t="s">
        <v>804</v>
      </c>
      <c r="C24" s="30"/>
      <c r="D24" s="30"/>
      <c r="E24" s="30"/>
      <c r="F24" s="30"/>
      <c r="G24" s="30"/>
      <c r="H24" s="36"/>
      <c r="I24" s="30"/>
      <c r="J24" s="30"/>
      <c r="K24" s="30"/>
      <c r="L24" s="30"/>
      <c r="M24" s="30"/>
      <c r="N24" s="30"/>
      <c r="O24" s="27"/>
      <c r="P24" s="27"/>
      <c r="Q24" s="27"/>
      <c r="R24" s="27"/>
      <c r="S24" s="27"/>
      <c r="T24" s="27"/>
      <c r="U24" s="27"/>
      <c r="V24" s="27"/>
      <c r="W24" s="27"/>
      <c r="X24" s="27"/>
      <c r="Y24" s="27"/>
      <c r="Z24" s="27"/>
      <c r="AA24" s="27"/>
      <c r="AB24" s="27"/>
      <c r="AC24" s="27"/>
      <c r="AD24" s="27"/>
      <c r="AE24" s="27"/>
      <c r="AF24" s="27"/>
      <c r="AG24" s="27"/>
      <c r="AH24" s="27"/>
      <c r="AI24" s="27"/>
      <c r="AJ24" s="27"/>
      <c r="AK24" s="27"/>
      <c r="AL24" s="27"/>
      <c r="AM24" s="27"/>
      <c r="AN24" s="27"/>
      <c r="AO24" s="27"/>
      <c r="AP24" s="27"/>
      <c r="AQ24" s="27"/>
      <c r="AR24" s="27"/>
      <c r="AS24" s="27"/>
      <c r="AT24" s="27"/>
      <c r="AU24" s="27"/>
      <c r="AV24" s="27"/>
      <c r="AW24" s="27"/>
      <c r="AX24" s="27"/>
      <c r="AY24" s="27"/>
      <c r="AZ24" s="27"/>
      <c r="BA24" s="27"/>
      <c r="BB24" s="27"/>
      <c r="BC24" s="27"/>
      <c r="BD24" s="27"/>
      <c r="BE24" s="27"/>
      <c r="BF24" s="27"/>
      <c r="BG24" s="27"/>
      <c r="BH24" s="27"/>
      <c r="BI24" s="27"/>
      <c r="BJ24" s="27"/>
      <c r="BK24" s="27"/>
      <c r="BL24" s="27"/>
      <c r="BM24" s="27"/>
      <c r="BN24" s="27"/>
      <c r="BO24" s="27"/>
      <c r="BP24" s="27"/>
      <c r="BQ24" s="27"/>
      <c r="BR24" s="27"/>
      <c r="BS24" s="27"/>
      <c r="BT24" s="27"/>
      <c r="BU24" s="27"/>
      <c r="BV24" s="27"/>
      <c r="BW24" s="27"/>
      <c r="BX24" s="27"/>
      <c r="BY24" s="27"/>
      <c r="BZ24" s="27"/>
      <c r="CA24" s="27"/>
      <c r="CB24" s="27"/>
      <c r="CC24" s="27"/>
      <c r="CD24" s="27"/>
      <c r="CE24" s="27"/>
      <c r="CF24" s="27"/>
      <c r="CG24" s="27"/>
      <c r="CH24" s="27"/>
      <c r="CI24" s="27"/>
      <c r="CJ24" s="27"/>
      <c r="CK24" s="27"/>
      <c r="CL24" s="27"/>
      <c r="CM24" s="27"/>
      <c r="CN24" s="27"/>
      <c r="CO24" s="27"/>
      <c r="CP24" s="27"/>
      <c r="CQ24" s="27"/>
      <c r="CR24" s="27"/>
      <c r="CS24" s="27"/>
      <c r="CT24" s="27"/>
    </row>
    <row r="25" spans="1:98" s="32" customFormat="1">
      <c r="A25" s="27"/>
      <c r="B25" s="47" t="s">
        <v>805</v>
      </c>
      <c r="C25" s="30"/>
      <c r="D25" s="30"/>
      <c r="E25" s="30"/>
      <c r="F25" s="30"/>
      <c r="G25" s="30"/>
      <c r="H25" s="36"/>
      <c r="I25" s="30"/>
      <c r="J25" s="30"/>
      <c r="K25" s="30"/>
      <c r="L25" s="30"/>
      <c r="M25" s="30"/>
      <c r="N25" s="30"/>
      <c r="O25" s="27"/>
      <c r="P25" s="27"/>
      <c r="Q25" s="27"/>
      <c r="R25" s="27"/>
      <c r="S25" s="27"/>
      <c r="T25" s="27"/>
      <c r="U25" s="27"/>
      <c r="V25" s="27"/>
      <c r="W25" s="27"/>
      <c r="X25" s="27"/>
      <c r="Y25" s="27"/>
      <c r="Z25" s="27"/>
      <c r="AA25" s="27"/>
      <c r="AB25" s="27"/>
      <c r="AC25" s="27"/>
      <c r="AD25" s="27"/>
      <c r="AE25" s="27"/>
      <c r="AF25" s="27"/>
      <c r="AG25" s="27"/>
      <c r="AH25" s="27"/>
      <c r="AI25" s="27"/>
      <c r="AJ25" s="27"/>
      <c r="AK25" s="27"/>
      <c r="AL25" s="27"/>
      <c r="AM25" s="27"/>
      <c r="AN25" s="27"/>
      <c r="AO25" s="27"/>
      <c r="AP25" s="27"/>
      <c r="AQ25" s="27"/>
      <c r="AR25" s="27"/>
      <c r="AS25" s="27"/>
      <c r="AT25" s="27"/>
      <c r="AU25" s="27"/>
      <c r="AV25" s="27"/>
      <c r="AW25" s="27"/>
      <c r="AX25" s="27"/>
      <c r="AY25" s="27"/>
      <c r="AZ25" s="27"/>
      <c r="BA25" s="27"/>
      <c r="BB25" s="27"/>
      <c r="BC25" s="27"/>
      <c r="BD25" s="27"/>
      <c r="BE25" s="27"/>
      <c r="BF25" s="27"/>
      <c r="BG25" s="27"/>
      <c r="BH25" s="27"/>
      <c r="BI25" s="27"/>
      <c r="BJ25" s="27"/>
      <c r="BK25" s="27"/>
      <c r="BL25" s="27"/>
      <c r="BM25" s="27"/>
      <c r="BN25" s="27"/>
      <c r="BO25" s="27"/>
      <c r="BP25" s="27"/>
      <c r="BQ25" s="27"/>
      <c r="BR25" s="27"/>
      <c r="BS25" s="27"/>
      <c r="BT25" s="27"/>
      <c r="BU25" s="27"/>
      <c r="BV25" s="27"/>
      <c r="BW25" s="27"/>
      <c r="BX25" s="27"/>
      <c r="BY25" s="27"/>
      <c r="BZ25" s="27"/>
      <c r="CA25" s="27"/>
      <c r="CB25" s="27"/>
      <c r="CC25" s="27"/>
      <c r="CD25" s="27"/>
      <c r="CE25" s="27"/>
      <c r="CF25" s="27"/>
      <c r="CG25" s="27"/>
      <c r="CH25" s="27"/>
      <c r="CI25" s="27"/>
      <c r="CJ25" s="27"/>
      <c r="CK25" s="27"/>
      <c r="CL25" s="27"/>
      <c r="CM25" s="27"/>
      <c r="CN25" s="27"/>
      <c r="CO25" s="27"/>
      <c r="CP25" s="27"/>
      <c r="CQ25" s="27"/>
      <c r="CR25" s="27"/>
      <c r="CS25" s="27"/>
      <c r="CT25" s="27"/>
    </row>
    <row r="26" spans="1:98" s="32" customFormat="1">
      <c r="A26" s="27"/>
      <c r="B26" s="47" t="s">
        <v>807</v>
      </c>
      <c r="C26" s="30"/>
      <c r="D26" s="30"/>
      <c r="E26" s="30"/>
      <c r="F26" s="30"/>
      <c r="G26" s="30"/>
      <c r="H26" s="36"/>
      <c r="I26" s="30"/>
      <c r="J26" s="30"/>
      <c r="K26" s="30"/>
      <c r="L26" s="30"/>
      <c r="M26" s="30"/>
      <c r="N26" s="30"/>
      <c r="O26" s="27"/>
      <c r="P26" s="27"/>
      <c r="Q26" s="27"/>
      <c r="R26" s="27"/>
      <c r="S26" s="27"/>
      <c r="T26" s="27"/>
      <c r="U26" s="27"/>
      <c r="V26" s="27"/>
      <c r="W26" s="27"/>
      <c r="X26" s="27"/>
      <c r="Y26" s="27"/>
      <c r="Z26" s="27"/>
      <c r="AA26" s="27"/>
      <c r="AB26" s="27"/>
      <c r="AC26" s="27"/>
      <c r="AD26" s="27"/>
      <c r="AE26" s="27"/>
      <c r="AF26" s="27"/>
      <c r="AG26" s="27"/>
      <c r="AH26" s="27"/>
      <c r="AI26" s="27"/>
      <c r="AJ26" s="27"/>
      <c r="AK26" s="27"/>
      <c r="AL26" s="27"/>
      <c r="AM26" s="27"/>
      <c r="AN26" s="27"/>
      <c r="AO26" s="27"/>
      <c r="AP26" s="27"/>
      <c r="AQ26" s="27"/>
      <c r="AR26" s="27"/>
      <c r="AS26" s="27"/>
      <c r="AT26" s="27"/>
      <c r="AU26" s="27"/>
      <c r="AV26" s="27"/>
      <c r="AW26" s="27"/>
      <c r="AX26" s="27"/>
      <c r="AY26" s="27"/>
      <c r="AZ26" s="27"/>
      <c r="BA26" s="27"/>
      <c r="BB26" s="27"/>
      <c r="BC26" s="27"/>
      <c r="BD26" s="27"/>
      <c r="BE26" s="27"/>
      <c r="BF26" s="27"/>
      <c r="BG26" s="27"/>
      <c r="BH26" s="27"/>
      <c r="BI26" s="27"/>
      <c r="BJ26" s="27"/>
      <c r="BK26" s="27"/>
      <c r="BL26" s="27"/>
      <c r="BM26" s="27"/>
      <c r="BN26" s="27"/>
      <c r="BO26" s="27"/>
      <c r="BP26" s="27"/>
      <c r="BQ26" s="27"/>
      <c r="BR26" s="27"/>
      <c r="BS26" s="27"/>
      <c r="BT26" s="27"/>
      <c r="BU26" s="27"/>
      <c r="BV26" s="27"/>
      <c r="BW26" s="27"/>
      <c r="BX26" s="27"/>
      <c r="BY26" s="27"/>
      <c r="BZ26" s="27"/>
      <c r="CA26" s="27"/>
      <c r="CB26" s="27"/>
      <c r="CC26" s="27"/>
      <c r="CD26" s="27"/>
      <c r="CE26" s="27"/>
      <c r="CF26" s="27"/>
      <c r="CG26" s="27"/>
      <c r="CH26" s="27"/>
      <c r="CI26" s="27"/>
      <c r="CJ26" s="27"/>
      <c r="CK26" s="27"/>
      <c r="CL26" s="27"/>
      <c r="CM26" s="27"/>
      <c r="CN26" s="27"/>
      <c r="CO26" s="27"/>
      <c r="CP26" s="27"/>
      <c r="CQ26" s="27"/>
      <c r="CR26" s="27"/>
      <c r="CS26" s="27"/>
      <c r="CT26" s="27"/>
    </row>
    <row r="27" spans="1:98" s="32" customFormat="1">
      <c r="A27" s="27"/>
      <c r="B27" s="47" t="s">
        <v>242</v>
      </c>
      <c r="C27" s="30"/>
      <c r="D27" s="30"/>
      <c r="E27" s="30"/>
      <c r="F27" s="30"/>
      <c r="G27" s="30"/>
      <c r="H27" s="36"/>
      <c r="I27" s="30"/>
      <c r="J27" s="30"/>
      <c r="K27" s="30"/>
      <c r="L27" s="30"/>
      <c r="M27" s="30"/>
      <c r="N27" s="30"/>
      <c r="O27" s="27"/>
      <c r="P27" s="27"/>
      <c r="Q27" s="27"/>
      <c r="R27" s="27"/>
      <c r="S27" s="27"/>
      <c r="T27" s="27"/>
      <c r="U27" s="27"/>
      <c r="V27" s="27"/>
      <c r="W27" s="27"/>
      <c r="X27" s="27"/>
      <c r="Y27" s="27"/>
      <c r="Z27" s="27"/>
      <c r="AA27" s="27"/>
      <c r="AB27" s="27"/>
      <c r="AC27" s="27"/>
      <c r="AD27" s="27"/>
      <c r="AE27" s="27"/>
      <c r="AF27" s="27"/>
      <c r="AG27" s="27"/>
      <c r="AH27" s="27"/>
      <c r="AI27" s="27"/>
      <c r="AJ27" s="27"/>
      <c r="AK27" s="27"/>
      <c r="AL27" s="27"/>
      <c r="AM27" s="27"/>
      <c r="AN27" s="27"/>
      <c r="AO27" s="27"/>
      <c r="AP27" s="27"/>
      <c r="AQ27" s="27"/>
      <c r="AR27" s="27"/>
      <c r="AS27" s="27"/>
      <c r="AT27" s="27"/>
      <c r="AU27" s="27"/>
      <c r="AV27" s="27"/>
      <c r="AW27" s="27"/>
      <c r="AX27" s="27"/>
      <c r="AY27" s="27"/>
      <c r="AZ27" s="27"/>
      <c r="BA27" s="27"/>
      <c r="BB27" s="27"/>
      <c r="BC27" s="27"/>
      <c r="BD27" s="27"/>
      <c r="BE27" s="27"/>
      <c r="BF27" s="27"/>
      <c r="BG27" s="27"/>
      <c r="BH27" s="27"/>
      <c r="BI27" s="27"/>
      <c r="BJ27" s="27"/>
      <c r="BK27" s="27"/>
      <c r="BL27" s="27"/>
      <c r="BM27" s="27"/>
      <c r="BN27" s="27"/>
      <c r="BO27" s="27"/>
      <c r="BP27" s="27"/>
      <c r="BQ27" s="27"/>
      <c r="BR27" s="27"/>
      <c r="BS27" s="27"/>
      <c r="BT27" s="27"/>
      <c r="BU27" s="27"/>
      <c r="BV27" s="27"/>
      <c r="BW27" s="27"/>
      <c r="BX27" s="27"/>
      <c r="BY27" s="27"/>
      <c r="BZ27" s="27"/>
      <c r="CA27" s="27"/>
      <c r="CB27" s="27"/>
      <c r="CC27" s="27"/>
      <c r="CD27" s="27"/>
      <c r="CE27" s="27"/>
      <c r="CF27" s="27"/>
      <c r="CG27" s="27"/>
      <c r="CH27" s="27"/>
      <c r="CI27" s="27"/>
      <c r="CJ27" s="27"/>
      <c r="CK27" s="27"/>
      <c r="CL27" s="27"/>
      <c r="CM27" s="27"/>
      <c r="CN27" s="27"/>
      <c r="CO27" s="27"/>
      <c r="CP27" s="27"/>
      <c r="CQ27" s="27"/>
      <c r="CR27" s="27"/>
      <c r="CS27" s="27"/>
      <c r="CT27" s="27"/>
    </row>
    <row r="28" spans="1:98" s="32" customFormat="1">
      <c r="A28" s="27"/>
      <c r="B28" s="47" t="s">
        <v>245</v>
      </c>
      <c r="C28" s="30"/>
      <c r="D28" s="30"/>
      <c r="E28" s="30"/>
      <c r="F28" s="30"/>
      <c r="G28" s="30"/>
      <c r="H28" s="36"/>
      <c r="I28" s="30"/>
      <c r="J28" s="30"/>
      <c r="K28" s="30"/>
      <c r="L28" s="30"/>
      <c r="M28" s="30"/>
      <c r="N28" s="30"/>
      <c r="O28" s="27"/>
      <c r="P28" s="27"/>
      <c r="Q28" s="27"/>
      <c r="R28" s="27"/>
      <c r="S28" s="27"/>
      <c r="T28" s="27"/>
      <c r="U28" s="27"/>
      <c r="V28" s="27"/>
      <c r="W28" s="27"/>
      <c r="X28" s="27"/>
      <c r="Y28" s="27"/>
      <c r="Z28" s="27"/>
      <c r="AA28" s="27"/>
      <c r="AB28" s="27"/>
      <c r="AC28" s="27"/>
      <c r="AD28" s="27"/>
      <c r="AE28" s="27"/>
      <c r="AF28" s="27"/>
      <c r="AG28" s="27"/>
      <c r="AH28" s="27"/>
      <c r="AI28" s="27"/>
      <c r="AJ28" s="27"/>
      <c r="AK28" s="27"/>
      <c r="AL28" s="27"/>
      <c r="AM28" s="27"/>
      <c r="AN28" s="27"/>
      <c r="AO28" s="27"/>
      <c r="AP28" s="27"/>
      <c r="AQ28" s="27"/>
      <c r="AR28" s="27"/>
      <c r="AS28" s="27"/>
      <c r="AT28" s="27"/>
      <c r="AU28" s="27"/>
      <c r="AV28" s="27"/>
      <c r="AW28" s="27"/>
      <c r="AX28" s="27"/>
      <c r="AY28" s="27"/>
      <c r="AZ28" s="27"/>
      <c r="BA28" s="27"/>
      <c r="BB28" s="27"/>
      <c r="BC28" s="27"/>
      <c r="BD28" s="27"/>
      <c r="BE28" s="27"/>
      <c r="BF28" s="27"/>
      <c r="BG28" s="27"/>
      <c r="BH28" s="27"/>
      <c r="BI28" s="27"/>
      <c r="BJ28" s="27"/>
      <c r="BK28" s="27"/>
      <c r="BL28" s="27"/>
      <c r="BM28" s="27"/>
      <c r="BN28" s="27"/>
      <c r="BO28" s="27"/>
      <c r="BP28" s="27"/>
      <c r="BQ28" s="27"/>
      <c r="BR28" s="27"/>
      <c r="BS28" s="27"/>
      <c r="BT28" s="27"/>
      <c r="BU28" s="27"/>
      <c r="BV28" s="27"/>
      <c r="BW28" s="27"/>
      <c r="BX28" s="27"/>
      <c r="BY28" s="27"/>
      <c r="BZ28" s="27"/>
      <c r="CA28" s="27"/>
      <c r="CB28" s="27"/>
      <c r="CC28" s="27"/>
      <c r="CD28" s="27"/>
      <c r="CE28" s="27"/>
      <c r="CF28" s="27"/>
      <c r="CG28" s="27"/>
      <c r="CH28" s="27"/>
      <c r="CI28" s="27"/>
      <c r="CJ28" s="27"/>
      <c r="CK28" s="27"/>
      <c r="CL28" s="27"/>
      <c r="CM28" s="27"/>
      <c r="CN28" s="27"/>
      <c r="CO28" s="27"/>
      <c r="CP28" s="27"/>
      <c r="CQ28" s="27"/>
      <c r="CR28" s="27"/>
      <c r="CS28" s="27"/>
      <c r="CT28" s="27"/>
    </row>
    <row r="29" spans="1:98" s="32" customFormat="1" ht="12.75" customHeight="1">
      <c r="A29" s="27"/>
      <c r="B29" s="47" t="s">
        <v>808</v>
      </c>
      <c r="C29" s="30"/>
      <c r="D29" s="30"/>
      <c r="E29" s="30"/>
      <c r="F29" s="30"/>
      <c r="G29" s="30"/>
      <c r="H29" s="36"/>
      <c r="I29" s="30"/>
      <c r="J29" s="30"/>
      <c r="K29" s="30"/>
      <c r="L29" s="30"/>
      <c r="M29" s="30"/>
      <c r="N29" s="30"/>
      <c r="O29" s="27"/>
      <c r="P29" s="27"/>
      <c r="Q29" s="27"/>
      <c r="R29" s="27"/>
      <c r="S29" s="27"/>
      <c r="T29" s="27"/>
      <c r="U29" s="27"/>
      <c r="V29" s="27"/>
      <c r="W29" s="27"/>
      <c r="X29" s="27"/>
      <c r="Y29" s="27"/>
      <c r="Z29" s="27"/>
      <c r="AA29" s="27"/>
      <c r="AB29" s="27"/>
      <c r="AC29" s="27"/>
      <c r="AD29" s="27"/>
      <c r="AE29" s="27"/>
      <c r="AF29" s="27"/>
      <c r="AG29" s="27"/>
      <c r="AH29" s="27"/>
      <c r="AI29" s="27"/>
      <c r="AJ29" s="27"/>
      <c r="AK29" s="27"/>
      <c r="AL29" s="27"/>
      <c r="AM29" s="27"/>
      <c r="AN29" s="27"/>
      <c r="AO29" s="27"/>
      <c r="AP29" s="27"/>
      <c r="AQ29" s="27"/>
      <c r="AR29" s="27"/>
      <c r="AS29" s="27"/>
      <c r="AT29" s="27"/>
      <c r="AU29" s="27"/>
      <c r="AV29" s="27"/>
      <c r="AW29" s="27"/>
      <c r="AX29" s="27"/>
      <c r="AY29" s="27"/>
      <c r="AZ29" s="27"/>
      <c r="BA29" s="27"/>
      <c r="BB29" s="27"/>
      <c r="BC29" s="27"/>
      <c r="BD29" s="27"/>
      <c r="BE29" s="27"/>
      <c r="BF29" s="27"/>
      <c r="BG29" s="27"/>
      <c r="BH29" s="27"/>
      <c r="BI29" s="27"/>
      <c r="BJ29" s="27"/>
      <c r="BK29" s="27"/>
      <c r="BL29" s="27"/>
      <c r="BM29" s="27"/>
      <c r="BN29" s="27"/>
      <c r="BO29" s="27"/>
      <c r="BP29" s="27"/>
      <c r="BQ29" s="27"/>
      <c r="BR29" s="27"/>
      <c r="BS29" s="27"/>
      <c r="BT29" s="27"/>
      <c r="BU29" s="27"/>
      <c r="BV29" s="27"/>
      <c r="BW29" s="27"/>
      <c r="BX29" s="27"/>
      <c r="BY29" s="27"/>
      <c r="BZ29" s="27"/>
      <c r="CA29" s="27"/>
      <c r="CB29" s="27"/>
      <c r="CC29" s="27"/>
      <c r="CD29" s="27"/>
      <c r="CE29" s="27"/>
      <c r="CF29" s="27"/>
      <c r="CG29" s="27"/>
      <c r="CH29" s="27"/>
      <c r="CI29" s="27"/>
      <c r="CJ29" s="27"/>
      <c r="CK29" s="27"/>
      <c r="CL29" s="27"/>
      <c r="CM29" s="27"/>
      <c r="CN29" s="27"/>
      <c r="CO29" s="27"/>
      <c r="CP29" s="27"/>
      <c r="CQ29" s="27"/>
      <c r="CR29" s="27"/>
      <c r="CS29" s="27"/>
      <c r="CT29" s="27"/>
    </row>
    <row r="30" spans="1:98" s="32" customFormat="1">
      <c r="A30" s="27"/>
      <c r="B30" s="47" t="s">
        <v>248</v>
      </c>
      <c r="C30" s="30"/>
      <c r="D30" s="30"/>
      <c r="E30" s="30"/>
      <c r="F30" s="30"/>
      <c r="G30" s="30"/>
      <c r="H30" s="36"/>
      <c r="I30" s="30"/>
      <c r="J30" s="30"/>
      <c r="K30" s="30"/>
      <c r="L30" s="30"/>
      <c r="M30" s="30"/>
      <c r="N30" s="30"/>
      <c r="O30" s="27"/>
      <c r="P30" s="27"/>
      <c r="Q30" s="27"/>
      <c r="R30" s="27"/>
      <c r="S30" s="27"/>
      <c r="T30" s="27"/>
      <c r="U30" s="27"/>
      <c r="V30" s="27"/>
      <c r="W30" s="27"/>
      <c r="X30" s="27"/>
      <c r="Y30" s="27"/>
      <c r="Z30" s="27"/>
      <c r="AA30" s="27"/>
      <c r="AB30" s="27"/>
      <c r="AC30" s="27"/>
      <c r="AD30" s="27"/>
      <c r="AE30" s="27"/>
      <c r="AF30" s="27"/>
      <c r="AG30" s="27"/>
      <c r="AH30" s="27"/>
      <c r="AI30" s="27"/>
      <c r="AJ30" s="27"/>
      <c r="AK30" s="27"/>
      <c r="AL30" s="27"/>
      <c r="AM30" s="27"/>
      <c r="AN30" s="27"/>
      <c r="AO30" s="27"/>
      <c r="AP30" s="27"/>
      <c r="AQ30" s="27"/>
      <c r="AR30" s="27"/>
      <c r="AS30" s="27"/>
      <c r="AT30" s="27"/>
      <c r="AU30" s="27"/>
      <c r="AV30" s="27"/>
      <c r="AW30" s="27"/>
      <c r="AX30" s="27"/>
      <c r="AY30" s="27"/>
      <c r="AZ30" s="27"/>
      <c r="BA30" s="27"/>
      <c r="BB30" s="27"/>
      <c r="BC30" s="27"/>
      <c r="BD30" s="27"/>
      <c r="BE30" s="27"/>
      <c r="BF30" s="27"/>
      <c r="BG30" s="27"/>
      <c r="BH30" s="27"/>
      <c r="BI30" s="27"/>
      <c r="BJ30" s="27"/>
      <c r="BK30" s="27"/>
      <c r="BL30" s="27"/>
      <c r="BM30" s="27"/>
      <c r="BN30" s="27"/>
      <c r="BO30" s="27"/>
      <c r="BP30" s="27"/>
      <c r="BQ30" s="27"/>
      <c r="BR30" s="27"/>
      <c r="BS30" s="27"/>
      <c r="BT30" s="27"/>
      <c r="BU30" s="27"/>
      <c r="BV30" s="27"/>
      <c r="BW30" s="27"/>
      <c r="BX30" s="27"/>
      <c r="BY30" s="27"/>
      <c r="BZ30" s="27"/>
      <c r="CA30" s="27"/>
      <c r="CB30" s="27"/>
      <c r="CC30" s="27"/>
      <c r="CD30" s="27"/>
      <c r="CE30" s="27"/>
      <c r="CF30" s="27"/>
      <c r="CG30" s="27"/>
      <c r="CH30" s="27"/>
      <c r="CI30" s="27"/>
      <c r="CJ30" s="27"/>
      <c r="CK30" s="27"/>
      <c r="CL30" s="27"/>
      <c r="CM30" s="27"/>
      <c r="CN30" s="27"/>
      <c r="CO30" s="27"/>
      <c r="CP30" s="27"/>
      <c r="CQ30" s="27"/>
      <c r="CR30" s="27"/>
      <c r="CS30" s="27"/>
      <c r="CT30" s="27"/>
    </row>
    <row r="31" spans="1:98" s="32" customFormat="1">
      <c r="A31" s="27"/>
      <c r="B31" s="47" t="s">
        <v>250</v>
      </c>
      <c r="C31" s="30"/>
      <c r="D31" s="30"/>
      <c r="E31" s="30"/>
      <c r="F31" s="30"/>
      <c r="G31" s="30"/>
      <c r="H31" s="36"/>
      <c r="I31" s="30"/>
      <c r="J31" s="30"/>
      <c r="K31" s="30"/>
      <c r="L31" s="30"/>
      <c r="M31" s="30"/>
      <c r="N31" s="30"/>
      <c r="O31" s="27"/>
      <c r="P31" s="27"/>
      <c r="Q31" s="27"/>
      <c r="R31" s="27"/>
      <c r="S31" s="27"/>
      <c r="T31" s="27"/>
      <c r="U31" s="27"/>
      <c r="V31" s="27"/>
      <c r="W31" s="27"/>
      <c r="X31" s="27"/>
      <c r="Y31" s="27"/>
      <c r="Z31" s="27"/>
      <c r="AA31" s="27"/>
      <c r="AB31" s="27"/>
      <c r="AC31" s="27"/>
      <c r="AD31" s="27"/>
      <c r="AE31" s="27"/>
      <c r="AF31" s="27"/>
      <c r="AG31" s="27"/>
      <c r="AH31" s="27"/>
      <c r="AI31" s="27"/>
      <c r="AJ31" s="27"/>
      <c r="AK31" s="27"/>
      <c r="AL31" s="27"/>
      <c r="AM31" s="27"/>
      <c r="AN31" s="27"/>
      <c r="AO31" s="27"/>
      <c r="AP31" s="27"/>
      <c r="AQ31" s="27"/>
      <c r="AR31" s="27"/>
      <c r="AS31" s="27"/>
      <c r="AT31" s="27"/>
      <c r="AU31" s="27"/>
      <c r="AV31" s="27"/>
      <c r="AW31" s="27"/>
      <c r="AX31" s="27"/>
      <c r="AY31" s="27"/>
      <c r="AZ31" s="27"/>
      <c r="BA31" s="27"/>
      <c r="BB31" s="27"/>
      <c r="BC31" s="27"/>
      <c r="BD31" s="27"/>
      <c r="BE31" s="27"/>
      <c r="BF31" s="27"/>
      <c r="BG31" s="27"/>
      <c r="BH31" s="27"/>
      <c r="BI31" s="27"/>
      <c r="BJ31" s="27"/>
      <c r="BK31" s="27"/>
      <c r="BL31" s="27"/>
      <c r="BM31" s="27"/>
      <c r="BN31" s="27"/>
      <c r="BO31" s="27"/>
      <c r="BP31" s="27"/>
      <c r="BQ31" s="27"/>
      <c r="BR31" s="27"/>
      <c r="BS31" s="27"/>
      <c r="BT31" s="27"/>
      <c r="BU31" s="27"/>
      <c r="BV31" s="27"/>
      <c r="BW31" s="27"/>
      <c r="BX31" s="27"/>
      <c r="BY31" s="27"/>
      <c r="BZ31" s="27"/>
      <c r="CA31" s="27"/>
      <c r="CB31" s="27"/>
      <c r="CC31" s="27"/>
      <c r="CD31" s="27"/>
      <c r="CE31" s="27"/>
      <c r="CF31" s="27"/>
      <c r="CG31" s="27"/>
      <c r="CH31" s="27"/>
      <c r="CI31" s="27"/>
      <c r="CJ31" s="27"/>
      <c r="CK31" s="27"/>
      <c r="CL31" s="27"/>
      <c r="CM31" s="27"/>
      <c r="CN31" s="27"/>
      <c r="CO31" s="27"/>
      <c r="CP31" s="27"/>
      <c r="CQ31" s="27"/>
      <c r="CR31" s="27"/>
      <c r="CS31" s="27"/>
      <c r="CT31" s="27"/>
    </row>
    <row r="32" spans="1:98" s="32" customFormat="1">
      <c r="A32" s="27"/>
      <c r="B32" s="47" t="s">
        <v>23</v>
      </c>
      <c r="C32" s="30"/>
      <c r="D32" s="30"/>
      <c r="E32" s="30"/>
      <c r="F32" s="30"/>
      <c r="G32" s="30"/>
      <c r="H32" s="36"/>
      <c r="I32" s="30"/>
      <c r="J32" s="30"/>
      <c r="K32" s="30"/>
      <c r="L32" s="30"/>
      <c r="M32" s="30"/>
      <c r="N32" s="30"/>
      <c r="O32" s="27"/>
      <c r="P32" s="27"/>
      <c r="Q32" s="27"/>
      <c r="R32" s="27"/>
      <c r="S32" s="27"/>
      <c r="T32" s="27"/>
      <c r="U32" s="27"/>
      <c r="V32" s="27"/>
      <c r="W32" s="27"/>
      <c r="X32" s="27"/>
      <c r="Y32" s="27"/>
      <c r="Z32" s="27"/>
      <c r="AA32" s="27"/>
      <c r="AB32" s="27"/>
      <c r="AC32" s="27"/>
      <c r="AD32" s="27"/>
      <c r="AE32" s="27"/>
      <c r="AF32" s="27"/>
      <c r="AG32" s="27"/>
      <c r="AH32" s="27"/>
      <c r="AI32" s="27"/>
      <c r="AJ32" s="27"/>
      <c r="AK32" s="27"/>
      <c r="AL32" s="27"/>
      <c r="AM32" s="27"/>
      <c r="AN32" s="27"/>
      <c r="AO32" s="27"/>
      <c r="AP32" s="27"/>
      <c r="AQ32" s="27"/>
      <c r="AR32" s="27"/>
      <c r="AS32" s="27"/>
      <c r="AT32" s="27"/>
      <c r="AU32" s="27"/>
      <c r="AV32" s="27"/>
      <c r="AW32" s="27"/>
      <c r="AX32" s="27"/>
      <c r="AY32" s="27"/>
      <c r="AZ32" s="27"/>
      <c r="BA32" s="27"/>
      <c r="BB32" s="27"/>
      <c r="BC32" s="27"/>
      <c r="BD32" s="27"/>
      <c r="BE32" s="27"/>
      <c r="BF32" s="27"/>
      <c r="BG32" s="27"/>
      <c r="BH32" s="27"/>
      <c r="BI32" s="27"/>
      <c r="BJ32" s="27"/>
      <c r="BK32" s="27"/>
      <c r="BL32" s="27"/>
      <c r="BM32" s="27"/>
      <c r="BN32" s="27"/>
      <c r="BO32" s="27"/>
      <c r="BP32" s="27"/>
      <c r="BQ32" s="27"/>
      <c r="BR32" s="27"/>
      <c r="BS32" s="27"/>
      <c r="BT32" s="27"/>
      <c r="BU32" s="27"/>
      <c r="BV32" s="27"/>
      <c r="BW32" s="27"/>
      <c r="BX32" s="27"/>
      <c r="BY32" s="27"/>
      <c r="BZ32" s="27"/>
      <c r="CA32" s="27"/>
      <c r="CB32" s="27"/>
      <c r="CC32" s="27"/>
      <c r="CD32" s="27"/>
      <c r="CE32" s="27"/>
      <c r="CF32" s="27"/>
      <c r="CG32" s="27"/>
      <c r="CH32" s="27"/>
      <c r="CI32" s="27"/>
      <c r="CJ32" s="27"/>
      <c r="CK32" s="27"/>
      <c r="CL32" s="27"/>
      <c r="CM32" s="27"/>
      <c r="CN32" s="27"/>
      <c r="CO32" s="27"/>
      <c r="CP32" s="27"/>
      <c r="CQ32" s="27"/>
      <c r="CR32" s="27"/>
      <c r="CS32" s="27"/>
      <c r="CT32" s="27"/>
    </row>
    <row r="33" spans="1:98" s="32" customFormat="1">
      <c r="A33" s="27"/>
      <c r="B33" s="47" t="s">
        <v>810</v>
      </c>
      <c r="C33" s="30"/>
      <c r="D33" s="30"/>
      <c r="E33" s="30"/>
      <c r="F33" s="30"/>
      <c r="G33" s="30"/>
      <c r="H33" s="36"/>
      <c r="I33" s="30"/>
      <c r="J33" s="30"/>
      <c r="K33" s="30"/>
      <c r="L33" s="30"/>
      <c r="M33" s="30"/>
      <c r="N33" s="30"/>
      <c r="O33" s="27"/>
      <c r="P33" s="27"/>
      <c r="Q33" s="27"/>
      <c r="R33" s="27"/>
      <c r="S33" s="27"/>
      <c r="T33" s="27"/>
      <c r="U33" s="27"/>
      <c r="V33" s="27"/>
      <c r="W33" s="27"/>
      <c r="X33" s="27"/>
      <c r="Y33" s="27"/>
      <c r="Z33" s="27"/>
      <c r="AA33" s="27"/>
      <c r="AB33" s="27"/>
      <c r="AC33" s="27"/>
      <c r="AD33" s="27"/>
      <c r="AE33" s="27"/>
      <c r="AF33" s="27"/>
      <c r="AG33" s="27"/>
      <c r="AH33" s="27"/>
      <c r="AI33" s="27"/>
      <c r="AJ33" s="27"/>
      <c r="AK33" s="27"/>
      <c r="AL33" s="27"/>
      <c r="AM33" s="27"/>
      <c r="AN33" s="27"/>
      <c r="AO33" s="27"/>
      <c r="AP33" s="27"/>
      <c r="AQ33" s="27"/>
      <c r="AR33" s="27"/>
      <c r="AS33" s="27"/>
      <c r="AT33" s="27"/>
      <c r="AU33" s="27"/>
      <c r="AV33" s="27"/>
      <c r="AW33" s="27"/>
      <c r="AX33" s="27"/>
      <c r="AY33" s="27"/>
      <c r="AZ33" s="27"/>
      <c r="BA33" s="27"/>
      <c r="BB33" s="27"/>
      <c r="BC33" s="27"/>
      <c r="BD33" s="27"/>
      <c r="BE33" s="27"/>
      <c r="BF33" s="27"/>
      <c r="BG33" s="27"/>
      <c r="BH33" s="27"/>
      <c r="BI33" s="27"/>
      <c r="BJ33" s="27"/>
      <c r="BK33" s="27"/>
      <c r="BL33" s="27"/>
      <c r="BM33" s="27"/>
      <c r="BN33" s="27"/>
      <c r="BO33" s="27"/>
      <c r="BP33" s="27"/>
      <c r="BQ33" s="27"/>
      <c r="BR33" s="27"/>
      <c r="BS33" s="27"/>
      <c r="BT33" s="27"/>
      <c r="BU33" s="27"/>
      <c r="BV33" s="27"/>
      <c r="BW33" s="27"/>
      <c r="BX33" s="27"/>
      <c r="BY33" s="27"/>
      <c r="BZ33" s="27"/>
      <c r="CA33" s="27"/>
      <c r="CB33" s="27"/>
      <c r="CC33" s="27"/>
      <c r="CD33" s="27"/>
      <c r="CE33" s="27"/>
      <c r="CF33" s="27"/>
      <c r="CG33" s="27"/>
      <c r="CH33" s="27"/>
      <c r="CI33" s="27"/>
      <c r="CJ33" s="27"/>
      <c r="CK33" s="27"/>
      <c r="CL33" s="27"/>
      <c r="CM33" s="27"/>
      <c r="CN33" s="27"/>
      <c r="CO33" s="27"/>
      <c r="CP33" s="27"/>
      <c r="CQ33" s="27"/>
      <c r="CR33" s="27"/>
      <c r="CS33" s="27"/>
      <c r="CT33" s="27"/>
    </row>
    <row r="34" spans="1:98" s="32" customFormat="1">
      <c r="A34" s="27"/>
      <c r="B34" s="47" t="s">
        <v>811</v>
      </c>
      <c r="C34" s="30"/>
      <c r="D34" s="30"/>
      <c r="E34" s="30"/>
      <c r="F34" s="30"/>
      <c r="G34" s="30"/>
      <c r="H34" s="36"/>
      <c r="I34" s="30"/>
      <c r="J34" s="30"/>
      <c r="K34" s="30"/>
      <c r="L34" s="30"/>
      <c r="M34" s="30"/>
      <c r="N34" s="30"/>
      <c r="O34" s="27"/>
      <c r="P34" s="27"/>
      <c r="Q34" s="27"/>
      <c r="R34" s="27"/>
      <c r="S34" s="27"/>
      <c r="T34" s="27"/>
      <c r="U34" s="27"/>
      <c r="V34" s="27"/>
      <c r="W34" s="27"/>
      <c r="X34" s="27"/>
      <c r="Y34" s="27"/>
      <c r="Z34" s="27"/>
      <c r="AA34" s="27"/>
      <c r="AB34" s="27"/>
      <c r="AC34" s="27"/>
      <c r="AD34" s="27"/>
      <c r="AE34" s="27"/>
      <c r="AF34" s="27"/>
      <c r="AG34" s="27"/>
      <c r="AH34" s="27"/>
      <c r="AI34" s="27"/>
      <c r="AJ34" s="27"/>
      <c r="AK34" s="27"/>
      <c r="AL34" s="27"/>
      <c r="AM34" s="27"/>
      <c r="AN34" s="27"/>
      <c r="AO34" s="27"/>
      <c r="AP34" s="27"/>
      <c r="AQ34" s="27"/>
      <c r="AR34" s="27"/>
      <c r="AS34" s="27"/>
      <c r="AT34" s="27"/>
      <c r="AU34" s="27"/>
      <c r="AV34" s="27"/>
      <c r="AW34" s="27"/>
      <c r="AX34" s="27"/>
      <c r="AY34" s="27"/>
      <c r="AZ34" s="27"/>
      <c r="BA34" s="27"/>
      <c r="BB34" s="27"/>
      <c r="BC34" s="27"/>
      <c r="BD34" s="27"/>
      <c r="BE34" s="27"/>
      <c r="BF34" s="27"/>
      <c r="BG34" s="27"/>
      <c r="BH34" s="27"/>
      <c r="BI34" s="27"/>
      <c r="BJ34" s="27"/>
      <c r="BK34" s="27"/>
      <c r="BL34" s="27"/>
      <c r="BM34" s="27"/>
      <c r="BN34" s="27"/>
      <c r="BO34" s="27"/>
      <c r="BP34" s="27"/>
      <c r="BQ34" s="27"/>
      <c r="BR34" s="27"/>
      <c r="BS34" s="27"/>
      <c r="BT34" s="27"/>
      <c r="BU34" s="27"/>
      <c r="BV34" s="27"/>
      <c r="BW34" s="27"/>
      <c r="BX34" s="27"/>
      <c r="BY34" s="27"/>
      <c r="BZ34" s="27"/>
      <c r="CA34" s="27"/>
      <c r="CB34" s="27"/>
      <c r="CC34" s="27"/>
      <c r="CD34" s="27"/>
      <c r="CE34" s="27"/>
      <c r="CF34" s="27"/>
      <c r="CG34" s="27"/>
      <c r="CH34" s="27"/>
      <c r="CI34" s="27"/>
      <c r="CJ34" s="27"/>
      <c r="CK34" s="27"/>
      <c r="CL34" s="27"/>
      <c r="CM34" s="27"/>
      <c r="CN34" s="27"/>
      <c r="CO34" s="27"/>
      <c r="CP34" s="27"/>
      <c r="CQ34" s="27"/>
      <c r="CR34" s="27"/>
      <c r="CS34" s="27"/>
      <c r="CT34" s="27"/>
    </row>
    <row r="35" spans="1:98" s="32" customFormat="1">
      <c r="A35" s="27"/>
      <c r="B35" s="47" t="s">
        <v>812</v>
      </c>
      <c r="C35" s="30"/>
      <c r="D35" s="30"/>
      <c r="E35" s="30"/>
      <c r="F35" s="30"/>
      <c r="G35" s="30"/>
      <c r="H35" s="36"/>
      <c r="I35" s="30"/>
      <c r="J35" s="30"/>
      <c r="K35" s="30"/>
      <c r="L35" s="30"/>
      <c r="M35" s="30"/>
      <c r="N35" s="30"/>
      <c r="O35" s="27"/>
      <c r="P35" s="27"/>
      <c r="Q35" s="27"/>
      <c r="R35" s="27"/>
      <c r="S35" s="27"/>
      <c r="T35" s="27"/>
      <c r="U35" s="27"/>
      <c r="V35" s="27"/>
      <c r="W35" s="27"/>
      <c r="X35" s="27"/>
      <c r="Y35" s="27"/>
      <c r="Z35" s="27"/>
      <c r="AA35" s="27"/>
      <c r="AB35" s="27"/>
      <c r="AC35" s="27"/>
      <c r="AD35" s="27"/>
      <c r="AE35" s="27"/>
      <c r="AF35" s="27"/>
      <c r="AG35" s="27"/>
      <c r="AH35" s="27"/>
      <c r="AI35" s="27"/>
      <c r="AJ35" s="27"/>
      <c r="AK35" s="27"/>
      <c r="AL35" s="27"/>
      <c r="AM35" s="27"/>
      <c r="AN35" s="27"/>
      <c r="AO35" s="27"/>
      <c r="AP35" s="27"/>
      <c r="AQ35" s="27"/>
      <c r="AR35" s="27"/>
      <c r="AS35" s="27"/>
      <c r="AT35" s="27"/>
      <c r="AU35" s="27"/>
      <c r="AV35" s="27"/>
      <c r="AW35" s="27"/>
      <c r="AX35" s="27"/>
      <c r="AY35" s="27"/>
      <c r="AZ35" s="27"/>
      <c r="BA35" s="27"/>
      <c r="BB35" s="27"/>
      <c r="BC35" s="27"/>
      <c r="BD35" s="27"/>
      <c r="BE35" s="27"/>
      <c r="BF35" s="27"/>
      <c r="BG35" s="27"/>
      <c r="BH35" s="27"/>
      <c r="BI35" s="27"/>
      <c r="BJ35" s="27"/>
      <c r="BK35" s="27"/>
      <c r="BL35" s="27"/>
      <c r="BM35" s="27"/>
      <c r="BN35" s="27"/>
      <c r="BO35" s="27"/>
      <c r="BP35" s="27"/>
      <c r="BQ35" s="27"/>
      <c r="BR35" s="27"/>
      <c r="BS35" s="27"/>
      <c r="BT35" s="27"/>
      <c r="BU35" s="27"/>
      <c r="BV35" s="27"/>
      <c r="BW35" s="27"/>
      <c r="BX35" s="27"/>
      <c r="BY35" s="27"/>
      <c r="BZ35" s="27"/>
      <c r="CA35" s="27"/>
      <c r="CB35" s="27"/>
      <c r="CC35" s="27"/>
      <c r="CD35" s="27"/>
      <c r="CE35" s="27"/>
      <c r="CF35" s="27"/>
      <c r="CG35" s="27"/>
      <c r="CH35" s="27"/>
      <c r="CI35" s="27"/>
      <c r="CJ35" s="27"/>
      <c r="CK35" s="27"/>
      <c r="CL35" s="27"/>
      <c r="CM35" s="27"/>
      <c r="CN35" s="27"/>
      <c r="CO35" s="27"/>
      <c r="CP35" s="27"/>
      <c r="CQ35" s="27"/>
      <c r="CR35" s="27"/>
      <c r="CS35" s="27"/>
      <c r="CT35" s="27"/>
    </row>
    <row r="36" spans="1:98" s="32" customFormat="1" ht="12.75" customHeight="1">
      <c r="A36" s="27"/>
      <c r="B36" s="47" t="s">
        <v>813</v>
      </c>
      <c r="C36" s="30"/>
      <c r="D36" s="30"/>
      <c r="E36" s="30"/>
      <c r="F36" s="30"/>
      <c r="G36" s="30"/>
      <c r="H36" s="36"/>
      <c r="I36" s="30"/>
      <c r="J36" s="30"/>
      <c r="K36" s="30"/>
      <c r="L36" s="30"/>
      <c r="M36" s="30"/>
      <c r="N36" s="30"/>
      <c r="O36" s="27"/>
      <c r="P36" s="27"/>
      <c r="Q36" s="27"/>
      <c r="R36" s="27"/>
      <c r="S36" s="27"/>
      <c r="T36" s="27"/>
      <c r="U36" s="27"/>
      <c r="V36" s="27"/>
      <c r="W36" s="27"/>
      <c r="X36" s="27"/>
      <c r="Y36" s="27"/>
      <c r="Z36" s="27"/>
      <c r="AA36" s="27"/>
      <c r="AB36" s="27"/>
      <c r="AC36" s="27"/>
      <c r="AD36" s="27"/>
      <c r="AE36" s="27"/>
      <c r="AF36" s="27"/>
      <c r="AG36" s="27"/>
      <c r="AH36" s="27"/>
      <c r="AI36" s="27"/>
      <c r="AJ36" s="27"/>
      <c r="AK36" s="27"/>
      <c r="AL36" s="27"/>
      <c r="AM36" s="27"/>
      <c r="AN36" s="27"/>
      <c r="AO36" s="27"/>
      <c r="AP36" s="27"/>
      <c r="AQ36" s="27"/>
      <c r="AR36" s="27"/>
      <c r="AS36" s="27"/>
      <c r="AT36" s="27"/>
      <c r="AU36" s="27"/>
      <c r="AV36" s="27"/>
      <c r="AW36" s="27"/>
      <c r="AX36" s="27"/>
      <c r="AY36" s="27"/>
      <c r="AZ36" s="27"/>
      <c r="BA36" s="27"/>
      <c r="BB36" s="27"/>
      <c r="BC36" s="27"/>
      <c r="BD36" s="27"/>
      <c r="BE36" s="27"/>
      <c r="BF36" s="27"/>
      <c r="BG36" s="27"/>
      <c r="BH36" s="27"/>
      <c r="BI36" s="27"/>
      <c r="BJ36" s="27"/>
      <c r="BK36" s="27"/>
      <c r="BL36" s="27"/>
      <c r="BM36" s="27"/>
      <c r="BN36" s="27"/>
      <c r="BO36" s="27"/>
      <c r="BP36" s="27"/>
      <c r="BQ36" s="27"/>
      <c r="BR36" s="27"/>
      <c r="BS36" s="27"/>
      <c r="BT36" s="27"/>
      <c r="BU36" s="27"/>
      <c r="BV36" s="27"/>
      <c r="BW36" s="27"/>
      <c r="BX36" s="27"/>
      <c r="BY36" s="27"/>
      <c r="BZ36" s="27"/>
      <c r="CA36" s="27"/>
      <c r="CB36" s="27"/>
      <c r="CC36" s="27"/>
      <c r="CD36" s="27"/>
      <c r="CE36" s="27"/>
      <c r="CF36" s="27"/>
      <c r="CG36" s="27"/>
      <c r="CH36" s="27"/>
      <c r="CI36" s="27"/>
      <c r="CJ36" s="27"/>
      <c r="CK36" s="27"/>
      <c r="CL36" s="27"/>
      <c r="CM36" s="27"/>
      <c r="CN36" s="27"/>
      <c r="CO36" s="27"/>
      <c r="CP36" s="27"/>
      <c r="CQ36" s="27"/>
      <c r="CR36" s="27"/>
      <c r="CS36" s="27"/>
      <c r="CT36" s="27"/>
    </row>
    <row r="37" spans="1:98" s="32" customFormat="1">
      <c r="A37" s="27"/>
      <c r="B37" s="47" t="s">
        <v>814</v>
      </c>
      <c r="C37" s="30"/>
      <c r="D37" s="30"/>
      <c r="E37" s="30"/>
      <c r="F37" s="30"/>
      <c r="G37" s="30"/>
      <c r="H37" s="36"/>
      <c r="I37" s="30"/>
      <c r="J37" s="30"/>
      <c r="K37" s="30"/>
      <c r="L37" s="30"/>
      <c r="M37" s="30"/>
      <c r="N37" s="30"/>
      <c r="O37" s="27"/>
      <c r="P37" s="27"/>
      <c r="Q37" s="27"/>
      <c r="R37" s="27"/>
      <c r="S37" s="27"/>
      <c r="T37" s="27"/>
      <c r="U37" s="27"/>
      <c r="V37" s="27"/>
      <c r="W37" s="27"/>
      <c r="X37" s="27"/>
      <c r="Y37" s="27"/>
      <c r="Z37" s="27"/>
      <c r="AA37" s="27"/>
      <c r="AB37" s="27"/>
      <c r="AC37" s="27"/>
      <c r="AD37" s="27"/>
      <c r="AE37" s="27"/>
      <c r="AF37" s="27"/>
      <c r="AG37" s="27"/>
      <c r="AH37" s="27"/>
      <c r="AI37" s="27"/>
      <c r="AJ37" s="27"/>
      <c r="AK37" s="27"/>
      <c r="AL37" s="27"/>
      <c r="AM37" s="27"/>
      <c r="AN37" s="27"/>
      <c r="AO37" s="27"/>
      <c r="AP37" s="27"/>
      <c r="AQ37" s="27"/>
      <c r="AR37" s="27"/>
      <c r="AS37" s="27"/>
      <c r="AT37" s="27"/>
      <c r="AU37" s="27"/>
      <c r="AV37" s="27"/>
      <c r="AW37" s="27"/>
      <c r="AX37" s="27"/>
      <c r="AY37" s="27"/>
      <c r="AZ37" s="27"/>
      <c r="BA37" s="27"/>
      <c r="BB37" s="27"/>
      <c r="BC37" s="27"/>
      <c r="BD37" s="27"/>
      <c r="BE37" s="27"/>
      <c r="BF37" s="27"/>
      <c r="BG37" s="27"/>
      <c r="BH37" s="27"/>
      <c r="BI37" s="27"/>
      <c r="BJ37" s="27"/>
      <c r="BK37" s="27"/>
      <c r="BL37" s="27"/>
      <c r="BM37" s="27"/>
      <c r="BN37" s="27"/>
      <c r="BO37" s="27"/>
      <c r="BP37" s="27"/>
      <c r="BQ37" s="27"/>
      <c r="BR37" s="27"/>
      <c r="BS37" s="27"/>
      <c r="BT37" s="27"/>
      <c r="BU37" s="27"/>
      <c r="BV37" s="27"/>
      <c r="BW37" s="27"/>
      <c r="BX37" s="27"/>
      <c r="BY37" s="27"/>
      <c r="BZ37" s="27"/>
      <c r="CA37" s="27"/>
      <c r="CB37" s="27"/>
      <c r="CC37" s="27"/>
      <c r="CD37" s="27"/>
      <c r="CE37" s="27"/>
      <c r="CF37" s="27"/>
      <c r="CG37" s="27"/>
      <c r="CH37" s="27"/>
      <c r="CI37" s="27"/>
      <c r="CJ37" s="27"/>
      <c r="CK37" s="27"/>
      <c r="CL37" s="27"/>
      <c r="CM37" s="27"/>
      <c r="CN37" s="27"/>
      <c r="CO37" s="27"/>
      <c r="CP37" s="27"/>
      <c r="CQ37" s="27"/>
      <c r="CR37" s="27"/>
      <c r="CS37" s="27"/>
      <c r="CT37" s="27"/>
    </row>
    <row r="38" spans="1:98" s="32" customFormat="1" ht="12.75" customHeight="1">
      <c r="A38" s="27"/>
      <c r="B38" s="47" t="s">
        <v>34</v>
      </c>
      <c r="C38" s="30"/>
      <c r="D38" s="30"/>
      <c r="E38" s="30"/>
      <c r="F38" s="30"/>
      <c r="G38" s="30"/>
      <c r="H38" s="36"/>
      <c r="I38" s="30"/>
      <c r="J38" s="30"/>
      <c r="K38" s="30"/>
      <c r="L38" s="30"/>
      <c r="M38" s="30"/>
      <c r="N38" s="30"/>
      <c r="O38" s="27"/>
      <c r="P38" s="27"/>
      <c r="Q38" s="27"/>
      <c r="R38" s="27"/>
      <c r="S38" s="27"/>
      <c r="T38" s="27"/>
      <c r="U38" s="27"/>
      <c r="V38" s="27"/>
      <c r="W38" s="27"/>
      <c r="X38" s="27"/>
      <c r="Y38" s="27"/>
      <c r="Z38" s="27"/>
      <c r="AA38" s="27"/>
      <c r="AB38" s="27"/>
      <c r="AC38" s="27"/>
      <c r="AD38" s="27"/>
      <c r="AE38" s="27"/>
      <c r="AF38" s="27"/>
      <c r="AG38" s="27"/>
      <c r="AH38" s="27"/>
      <c r="AI38" s="27"/>
      <c r="AJ38" s="27"/>
      <c r="AK38" s="27"/>
      <c r="AL38" s="27"/>
      <c r="AM38" s="27"/>
      <c r="AN38" s="27"/>
      <c r="AO38" s="27"/>
      <c r="AP38" s="27"/>
      <c r="AQ38" s="27"/>
      <c r="AR38" s="27"/>
      <c r="AS38" s="27"/>
      <c r="AT38" s="27"/>
      <c r="AU38" s="27"/>
      <c r="AV38" s="27"/>
      <c r="AW38" s="27"/>
      <c r="AX38" s="27"/>
      <c r="AY38" s="27"/>
      <c r="AZ38" s="27"/>
      <c r="BA38" s="27"/>
      <c r="BB38" s="27"/>
      <c r="BC38" s="27"/>
      <c r="BD38" s="27"/>
      <c r="BE38" s="27"/>
      <c r="BF38" s="27"/>
      <c r="BG38" s="27"/>
      <c r="BH38" s="27"/>
      <c r="BI38" s="27"/>
      <c r="BJ38" s="27"/>
      <c r="BK38" s="27"/>
      <c r="BL38" s="27"/>
      <c r="BM38" s="27"/>
      <c r="BN38" s="27"/>
      <c r="BO38" s="27"/>
      <c r="BP38" s="27"/>
      <c r="BQ38" s="27"/>
      <c r="BR38" s="27"/>
      <c r="BS38" s="27"/>
      <c r="BT38" s="27"/>
      <c r="BU38" s="27"/>
      <c r="BV38" s="27"/>
      <c r="BW38" s="27"/>
      <c r="BX38" s="27"/>
      <c r="BY38" s="27"/>
      <c r="BZ38" s="27"/>
      <c r="CA38" s="27"/>
      <c r="CB38" s="27"/>
      <c r="CC38" s="27"/>
      <c r="CD38" s="27"/>
      <c r="CE38" s="27"/>
      <c r="CF38" s="27"/>
      <c r="CG38" s="27"/>
      <c r="CH38" s="27"/>
      <c r="CI38" s="27"/>
      <c r="CJ38" s="27"/>
      <c r="CK38" s="27"/>
      <c r="CL38" s="27"/>
      <c r="CM38" s="27"/>
      <c r="CN38" s="27"/>
      <c r="CO38" s="27"/>
      <c r="CP38" s="27"/>
      <c r="CQ38" s="27"/>
      <c r="CR38" s="27"/>
      <c r="CS38" s="27"/>
      <c r="CT38" s="27"/>
    </row>
    <row r="39" spans="1:98" s="32" customFormat="1">
      <c r="A39" s="27"/>
      <c r="B39" s="47" t="s">
        <v>815</v>
      </c>
      <c r="C39" s="30"/>
      <c r="D39" s="30"/>
      <c r="E39" s="30"/>
      <c r="F39" s="30"/>
      <c r="G39" s="30"/>
      <c r="H39" s="36"/>
      <c r="I39" s="30"/>
      <c r="J39" s="30"/>
      <c r="K39" s="30"/>
      <c r="L39" s="30"/>
      <c r="M39" s="30"/>
      <c r="N39" s="30"/>
      <c r="O39" s="27"/>
      <c r="P39" s="27"/>
      <c r="Q39" s="27"/>
      <c r="R39" s="27"/>
      <c r="S39" s="27"/>
      <c r="T39" s="27"/>
      <c r="U39" s="27"/>
      <c r="V39" s="27"/>
      <c r="W39" s="27"/>
      <c r="X39" s="27"/>
      <c r="Y39" s="27"/>
      <c r="Z39" s="27"/>
      <c r="AA39" s="27"/>
      <c r="AB39" s="27"/>
      <c r="AC39" s="27"/>
      <c r="AD39" s="27"/>
      <c r="AE39" s="27"/>
      <c r="AF39" s="27"/>
      <c r="AG39" s="27"/>
      <c r="AH39" s="27"/>
      <c r="AI39" s="27"/>
      <c r="AJ39" s="27"/>
      <c r="AK39" s="27"/>
      <c r="AL39" s="27"/>
      <c r="AM39" s="27"/>
      <c r="AN39" s="27"/>
      <c r="AO39" s="27"/>
      <c r="AP39" s="27"/>
      <c r="AQ39" s="27"/>
      <c r="AR39" s="27"/>
      <c r="AS39" s="27"/>
      <c r="AT39" s="27"/>
      <c r="AU39" s="27"/>
      <c r="AV39" s="27"/>
      <c r="AW39" s="27"/>
      <c r="AX39" s="27"/>
      <c r="AY39" s="27"/>
      <c r="AZ39" s="27"/>
      <c r="BA39" s="27"/>
      <c r="BB39" s="27"/>
      <c r="BC39" s="27"/>
      <c r="BD39" s="27"/>
      <c r="BE39" s="27"/>
      <c r="BF39" s="27"/>
      <c r="BG39" s="27"/>
      <c r="BH39" s="27"/>
      <c r="BI39" s="27"/>
      <c r="BJ39" s="27"/>
      <c r="BK39" s="27"/>
      <c r="BL39" s="27"/>
      <c r="BM39" s="27"/>
      <c r="BN39" s="27"/>
      <c r="BO39" s="27"/>
      <c r="BP39" s="27"/>
      <c r="BQ39" s="27"/>
      <c r="BR39" s="27"/>
      <c r="BS39" s="27"/>
      <c r="BT39" s="27"/>
      <c r="BU39" s="27"/>
      <c r="BV39" s="27"/>
      <c r="BW39" s="27"/>
      <c r="BX39" s="27"/>
      <c r="BY39" s="27"/>
      <c r="BZ39" s="27"/>
      <c r="CA39" s="27"/>
      <c r="CB39" s="27"/>
      <c r="CC39" s="27"/>
      <c r="CD39" s="27"/>
      <c r="CE39" s="27"/>
      <c r="CF39" s="27"/>
      <c r="CG39" s="27"/>
      <c r="CH39" s="27"/>
      <c r="CI39" s="27"/>
      <c r="CJ39" s="27"/>
      <c r="CK39" s="27"/>
      <c r="CL39" s="27"/>
      <c r="CM39" s="27"/>
      <c r="CN39" s="27"/>
      <c r="CO39" s="27"/>
      <c r="CP39" s="27"/>
      <c r="CQ39" s="27"/>
      <c r="CR39" s="27"/>
      <c r="CS39" s="27"/>
      <c r="CT39" s="27"/>
    </row>
    <row r="40" spans="1:98" s="32" customFormat="1" ht="12.75" customHeight="1">
      <c r="A40" s="27"/>
      <c r="B40" s="47" t="s">
        <v>36</v>
      </c>
      <c r="C40" s="30"/>
      <c r="D40" s="30"/>
      <c r="E40" s="30"/>
      <c r="F40" s="30"/>
      <c r="G40" s="30"/>
      <c r="H40" s="36"/>
      <c r="I40" s="30"/>
      <c r="J40" s="30"/>
      <c r="K40" s="30"/>
      <c r="L40" s="30"/>
      <c r="M40" s="30"/>
      <c r="N40" s="30"/>
      <c r="O40" s="27"/>
      <c r="P40" s="27"/>
      <c r="Q40" s="27"/>
      <c r="R40" s="27"/>
      <c r="S40" s="27"/>
      <c r="T40" s="27"/>
      <c r="U40" s="27"/>
      <c r="V40" s="27"/>
      <c r="W40" s="27"/>
      <c r="X40" s="27"/>
      <c r="Y40" s="27"/>
      <c r="Z40" s="27"/>
      <c r="AA40" s="27"/>
      <c r="AB40" s="27"/>
      <c r="AC40" s="27"/>
      <c r="AD40" s="27"/>
      <c r="AE40" s="27"/>
      <c r="AF40" s="27"/>
      <c r="AG40" s="27"/>
      <c r="AH40" s="27"/>
      <c r="AI40" s="27"/>
      <c r="AJ40" s="27"/>
      <c r="AK40" s="27"/>
      <c r="AL40" s="27"/>
      <c r="AM40" s="27"/>
      <c r="AN40" s="27"/>
      <c r="AO40" s="27"/>
      <c r="AP40" s="27"/>
      <c r="AQ40" s="27"/>
      <c r="AR40" s="27"/>
      <c r="AS40" s="27"/>
      <c r="AT40" s="27"/>
      <c r="AU40" s="27"/>
      <c r="AV40" s="27"/>
      <c r="AW40" s="27"/>
      <c r="AX40" s="27"/>
      <c r="AY40" s="27"/>
      <c r="AZ40" s="27"/>
      <c r="BA40" s="27"/>
      <c r="BB40" s="27"/>
      <c r="BC40" s="27"/>
      <c r="BD40" s="27"/>
      <c r="BE40" s="27"/>
      <c r="BF40" s="27"/>
      <c r="BG40" s="27"/>
      <c r="BH40" s="27"/>
      <c r="BI40" s="27"/>
      <c r="BJ40" s="27"/>
      <c r="BK40" s="27"/>
      <c r="BL40" s="27"/>
      <c r="BM40" s="27"/>
      <c r="BN40" s="27"/>
      <c r="BO40" s="27"/>
      <c r="BP40" s="27"/>
      <c r="BQ40" s="27"/>
      <c r="BR40" s="27"/>
      <c r="BS40" s="27"/>
      <c r="BT40" s="27"/>
      <c r="BU40" s="27"/>
      <c r="BV40" s="27"/>
      <c r="BW40" s="27"/>
      <c r="BX40" s="27"/>
      <c r="BY40" s="27"/>
      <c r="BZ40" s="27"/>
      <c r="CA40" s="27"/>
      <c r="CB40" s="27"/>
      <c r="CC40" s="27"/>
      <c r="CD40" s="27"/>
      <c r="CE40" s="27"/>
      <c r="CF40" s="27"/>
      <c r="CG40" s="27"/>
      <c r="CH40" s="27"/>
      <c r="CI40" s="27"/>
      <c r="CJ40" s="27"/>
      <c r="CK40" s="27"/>
      <c r="CL40" s="27"/>
      <c r="CM40" s="27"/>
      <c r="CN40" s="27"/>
      <c r="CO40" s="27"/>
      <c r="CP40" s="27"/>
      <c r="CQ40" s="27"/>
      <c r="CR40" s="27"/>
      <c r="CS40" s="27"/>
      <c r="CT40" s="27"/>
    </row>
    <row r="41" spans="1:98" s="32" customFormat="1">
      <c r="A41" s="27"/>
      <c r="B41" s="47" t="s">
        <v>819</v>
      </c>
      <c r="C41" s="30"/>
      <c r="D41" s="30"/>
      <c r="E41" s="30"/>
      <c r="F41" s="30"/>
      <c r="G41" s="30"/>
      <c r="H41" s="36"/>
      <c r="I41" s="30"/>
      <c r="J41" s="30"/>
      <c r="K41" s="30"/>
      <c r="L41" s="30"/>
      <c r="M41" s="30"/>
      <c r="N41" s="30"/>
      <c r="O41" s="27"/>
      <c r="P41" s="27"/>
      <c r="Q41" s="27"/>
      <c r="R41" s="27"/>
      <c r="S41" s="27"/>
      <c r="T41" s="27"/>
      <c r="U41" s="27"/>
      <c r="V41" s="27"/>
      <c r="W41" s="27"/>
      <c r="X41" s="27"/>
      <c r="Y41" s="27"/>
      <c r="Z41" s="27"/>
      <c r="AA41" s="27"/>
      <c r="AB41" s="27"/>
      <c r="AC41" s="27"/>
      <c r="AD41" s="27"/>
      <c r="AE41" s="27"/>
      <c r="AF41" s="27"/>
      <c r="AG41" s="27"/>
      <c r="AH41" s="27"/>
      <c r="AI41" s="27"/>
      <c r="AJ41" s="27"/>
      <c r="AK41" s="27"/>
      <c r="AL41" s="27"/>
      <c r="AM41" s="27"/>
      <c r="AN41" s="27"/>
      <c r="AO41" s="27"/>
      <c r="AP41" s="27"/>
      <c r="AQ41" s="27"/>
      <c r="AR41" s="27"/>
      <c r="AS41" s="27"/>
      <c r="AT41" s="27"/>
      <c r="AU41" s="27"/>
      <c r="AV41" s="27"/>
      <c r="AW41" s="27"/>
      <c r="AX41" s="27"/>
      <c r="AY41" s="27"/>
      <c r="AZ41" s="27"/>
      <c r="BA41" s="27"/>
      <c r="BB41" s="27"/>
      <c r="BC41" s="27"/>
      <c r="BD41" s="27"/>
      <c r="BE41" s="27"/>
      <c r="BF41" s="27"/>
      <c r="BG41" s="27"/>
      <c r="BH41" s="27"/>
      <c r="BI41" s="27"/>
      <c r="BJ41" s="27"/>
      <c r="BK41" s="27"/>
      <c r="BL41" s="27"/>
      <c r="BM41" s="27"/>
      <c r="BN41" s="27"/>
      <c r="BO41" s="27"/>
      <c r="BP41" s="27"/>
      <c r="BQ41" s="27"/>
      <c r="BR41" s="27"/>
      <c r="BS41" s="27"/>
      <c r="BT41" s="27"/>
      <c r="BU41" s="27"/>
      <c r="BV41" s="27"/>
      <c r="BW41" s="27"/>
      <c r="BX41" s="27"/>
      <c r="BY41" s="27"/>
      <c r="BZ41" s="27"/>
      <c r="CA41" s="27"/>
      <c r="CB41" s="27"/>
      <c r="CC41" s="27"/>
      <c r="CD41" s="27"/>
      <c r="CE41" s="27"/>
      <c r="CF41" s="27"/>
      <c r="CG41" s="27"/>
      <c r="CH41" s="27"/>
      <c r="CI41" s="27"/>
      <c r="CJ41" s="27"/>
      <c r="CK41" s="27"/>
      <c r="CL41" s="27"/>
      <c r="CM41" s="27"/>
      <c r="CN41" s="27"/>
      <c r="CO41" s="27"/>
      <c r="CP41" s="27"/>
      <c r="CQ41" s="27"/>
      <c r="CR41" s="27"/>
      <c r="CS41" s="27"/>
      <c r="CT41" s="27"/>
    </row>
    <row r="42" spans="1:98" s="32" customFormat="1" ht="12.75" customHeight="1">
      <c r="A42" s="27"/>
      <c r="B42" s="47" t="s">
        <v>41</v>
      </c>
      <c r="C42" s="30"/>
      <c r="D42" s="30"/>
      <c r="E42" s="30"/>
      <c r="F42" s="30"/>
      <c r="G42" s="30"/>
      <c r="H42" s="36"/>
      <c r="I42" s="30"/>
      <c r="J42" s="30"/>
      <c r="K42" s="30"/>
      <c r="L42" s="30"/>
      <c r="M42" s="30"/>
      <c r="N42" s="30"/>
      <c r="O42" s="27"/>
      <c r="P42" s="27"/>
      <c r="Q42" s="27"/>
      <c r="R42" s="27"/>
      <c r="S42" s="27"/>
      <c r="T42" s="27"/>
      <c r="U42" s="27"/>
      <c r="V42" s="27"/>
      <c r="W42" s="27"/>
      <c r="X42" s="27"/>
      <c r="Y42" s="27"/>
      <c r="Z42" s="27"/>
      <c r="AA42" s="27"/>
      <c r="AB42" s="27"/>
      <c r="AC42" s="27"/>
      <c r="AD42" s="27"/>
      <c r="AE42" s="27"/>
      <c r="AF42" s="27"/>
      <c r="AG42" s="27"/>
      <c r="AH42" s="27"/>
      <c r="AI42" s="27"/>
      <c r="AJ42" s="27"/>
      <c r="AK42" s="27"/>
      <c r="AL42" s="27"/>
      <c r="AM42" s="27"/>
      <c r="AN42" s="27"/>
      <c r="AO42" s="27"/>
      <c r="AP42" s="27"/>
      <c r="AQ42" s="27"/>
      <c r="AR42" s="27"/>
      <c r="AS42" s="27"/>
      <c r="AT42" s="27"/>
      <c r="AU42" s="27"/>
      <c r="AV42" s="27"/>
      <c r="AW42" s="27"/>
      <c r="AX42" s="27"/>
      <c r="AY42" s="27"/>
      <c r="AZ42" s="27"/>
      <c r="BA42" s="27"/>
      <c r="BB42" s="27"/>
      <c r="BC42" s="27"/>
      <c r="BD42" s="27"/>
      <c r="BE42" s="27"/>
      <c r="BF42" s="27"/>
      <c r="BG42" s="27"/>
      <c r="BH42" s="27"/>
      <c r="BI42" s="27"/>
      <c r="BJ42" s="27"/>
      <c r="BK42" s="27"/>
      <c r="BL42" s="27"/>
      <c r="BM42" s="27"/>
      <c r="BN42" s="27"/>
      <c r="BO42" s="27"/>
      <c r="BP42" s="27"/>
      <c r="BQ42" s="27"/>
      <c r="BR42" s="27"/>
      <c r="BS42" s="27"/>
      <c r="BT42" s="27"/>
      <c r="BU42" s="27"/>
      <c r="BV42" s="27"/>
      <c r="BW42" s="27"/>
      <c r="BX42" s="27"/>
      <c r="BY42" s="27"/>
      <c r="BZ42" s="27"/>
      <c r="CA42" s="27"/>
      <c r="CB42" s="27"/>
      <c r="CC42" s="27"/>
      <c r="CD42" s="27"/>
      <c r="CE42" s="27"/>
      <c r="CF42" s="27"/>
      <c r="CG42" s="27"/>
      <c r="CH42" s="27"/>
      <c r="CI42" s="27"/>
      <c r="CJ42" s="27"/>
      <c r="CK42" s="27"/>
      <c r="CL42" s="27"/>
      <c r="CM42" s="27"/>
      <c r="CN42" s="27"/>
      <c r="CO42" s="27"/>
      <c r="CP42" s="27"/>
      <c r="CQ42" s="27"/>
      <c r="CR42" s="27"/>
      <c r="CS42" s="27"/>
      <c r="CT42" s="27"/>
    </row>
    <row r="43" spans="1:98" s="32" customFormat="1" ht="12.75" customHeight="1">
      <c r="A43" s="27"/>
      <c r="B43" s="47" t="s">
        <v>820</v>
      </c>
      <c r="C43" s="30"/>
      <c r="D43" s="30"/>
      <c r="E43" s="30"/>
      <c r="F43" s="30"/>
      <c r="G43" s="30"/>
      <c r="H43" s="36"/>
      <c r="I43" s="30"/>
      <c r="J43" s="30"/>
      <c r="K43" s="30"/>
      <c r="L43" s="30"/>
      <c r="M43" s="30"/>
      <c r="N43" s="30"/>
      <c r="O43" s="27"/>
      <c r="P43" s="27"/>
      <c r="Q43" s="27"/>
      <c r="R43" s="27"/>
      <c r="S43" s="27"/>
      <c r="T43" s="27"/>
      <c r="U43" s="27"/>
      <c r="V43" s="27"/>
      <c r="W43" s="27"/>
      <c r="X43" s="27"/>
      <c r="Y43" s="27"/>
      <c r="Z43" s="27"/>
      <c r="AA43" s="27"/>
      <c r="AB43" s="27"/>
      <c r="AC43" s="27"/>
      <c r="AD43" s="27"/>
      <c r="AE43" s="27"/>
      <c r="AF43" s="27"/>
      <c r="AG43" s="27"/>
      <c r="AH43" s="27"/>
      <c r="AI43" s="27"/>
      <c r="AJ43" s="27"/>
      <c r="AK43" s="27"/>
      <c r="AL43" s="27"/>
      <c r="AM43" s="27"/>
      <c r="AN43" s="27"/>
      <c r="AO43" s="27"/>
      <c r="AP43" s="27"/>
      <c r="AQ43" s="27"/>
      <c r="AR43" s="27"/>
      <c r="AS43" s="27"/>
      <c r="AT43" s="27"/>
      <c r="AU43" s="27"/>
      <c r="AV43" s="27"/>
      <c r="AW43" s="27"/>
      <c r="AX43" s="27"/>
      <c r="AY43" s="27"/>
      <c r="AZ43" s="27"/>
      <c r="BA43" s="27"/>
      <c r="BB43" s="27"/>
      <c r="BC43" s="27"/>
      <c r="BD43" s="27"/>
      <c r="BE43" s="27"/>
      <c r="BF43" s="27"/>
      <c r="BG43" s="27"/>
      <c r="BH43" s="27"/>
      <c r="BI43" s="27"/>
      <c r="BJ43" s="27"/>
      <c r="BK43" s="27"/>
      <c r="BL43" s="27"/>
      <c r="BM43" s="27"/>
      <c r="BN43" s="27"/>
      <c r="BO43" s="27"/>
      <c r="BP43" s="27"/>
      <c r="BQ43" s="27"/>
      <c r="BR43" s="27"/>
      <c r="BS43" s="27"/>
      <c r="BT43" s="27"/>
      <c r="BU43" s="27"/>
      <c r="BV43" s="27"/>
      <c r="BW43" s="27"/>
      <c r="BX43" s="27"/>
      <c r="BY43" s="27"/>
      <c r="BZ43" s="27"/>
      <c r="CA43" s="27"/>
      <c r="CB43" s="27"/>
      <c r="CC43" s="27"/>
      <c r="CD43" s="27"/>
      <c r="CE43" s="27"/>
      <c r="CF43" s="27"/>
      <c r="CG43" s="27"/>
      <c r="CH43" s="27"/>
      <c r="CI43" s="27"/>
      <c r="CJ43" s="27"/>
      <c r="CK43" s="27"/>
      <c r="CL43" s="27"/>
      <c r="CM43" s="27"/>
      <c r="CN43" s="27"/>
      <c r="CO43" s="27"/>
      <c r="CP43" s="27"/>
      <c r="CQ43" s="27"/>
      <c r="CR43" s="27"/>
      <c r="CS43" s="27"/>
      <c r="CT43" s="27"/>
    </row>
    <row r="44" spans="1:98" s="32" customFormat="1" ht="12.75" customHeight="1">
      <c r="A44" s="27"/>
      <c r="B44" s="47" t="s">
        <v>821</v>
      </c>
      <c r="C44" s="30"/>
      <c r="D44" s="30"/>
      <c r="E44" s="30"/>
      <c r="F44" s="30"/>
      <c r="G44" s="30"/>
      <c r="H44" s="36"/>
      <c r="I44" s="30"/>
      <c r="J44" s="30"/>
      <c r="K44" s="30"/>
      <c r="L44" s="30"/>
      <c r="M44" s="30"/>
      <c r="N44" s="30"/>
      <c r="O44" s="27"/>
      <c r="P44" s="27"/>
      <c r="Q44" s="27"/>
      <c r="R44" s="27"/>
      <c r="S44" s="27"/>
      <c r="T44" s="27"/>
      <c r="U44" s="27"/>
      <c r="V44" s="27"/>
      <c r="W44" s="27"/>
      <c r="X44" s="27"/>
      <c r="Y44" s="27"/>
      <c r="Z44" s="27"/>
      <c r="AA44" s="27"/>
      <c r="AB44" s="27"/>
      <c r="AC44" s="27"/>
      <c r="AD44" s="27"/>
      <c r="AE44" s="27"/>
      <c r="AF44" s="27"/>
      <c r="AG44" s="27"/>
      <c r="AH44" s="27"/>
      <c r="AI44" s="27"/>
      <c r="AJ44" s="27"/>
      <c r="AK44" s="27"/>
      <c r="AL44" s="27"/>
      <c r="AM44" s="27"/>
      <c r="AN44" s="27"/>
      <c r="AO44" s="27"/>
      <c r="AP44" s="27"/>
      <c r="AQ44" s="27"/>
      <c r="AR44" s="27"/>
      <c r="AS44" s="27"/>
      <c r="AT44" s="27"/>
      <c r="AU44" s="27"/>
      <c r="AV44" s="27"/>
      <c r="AW44" s="27"/>
      <c r="AX44" s="27"/>
      <c r="AY44" s="27"/>
      <c r="AZ44" s="27"/>
      <c r="BA44" s="27"/>
      <c r="BB44" s="27"/>
      <c r="BC44" s="27"/>
      <c r="BD44" s="27"/>
      <c r="BE44" s="27"/>
      <c r="BF44" s="27"/>
      <c r="BG44" s="27"/>
      <c r="BH44" s="27"/>
      <c r="BI44" s="27"/>
      <c r="BJ44" s="27"/>
      <c r="BK44" s="27"/>
      <c r="BL44" s="27"/>
      <c r="BM44" s="27"/>
      <c r="BN44" s="27"/>
      <c r="BO44" s="27"/>
      <c r="BP44" s="27"/>
      <c r="BQ44" s="27"/>
      <c r="BR44" s="27"/>
      <c r="BS44" s="27"/>
      <c r="BT44" s="27"/>
      <c r="BU44" s="27"/>
      <c r="BV44" s="27"/>
      <c r="BW44" s="27"/>
      <c r="BX44" s="27"/>
      <c r="BY44" s="27"/>
      <c r="BZ44" s="27"/>
      <c r="CA44" s="27"/>
      <c r="CB44" s="27"/>
      <c r="CC44" s="27"/>
      <c r="CD44" s="27"/>
      <c r="CE44" s="27"/>
      <c r="CF44" s="27"/>
      <c r="CG44" s="27"/>
      <c r="CH44" s="27"/>
      <c r="CI44" s="27"/>
      <c r="CJ44" s="27"/>
      <c r="CK44" s="27"/>
      <c r="CL44" s="27"/>
      <c r="CM44" s="27"/>
      <c r="CN44" s="27"/>
      <c r="CO44" s="27"/>
      <c r="CP44" s="27"/>
      <c r="CQ44" s="27"/>
      <c r="CR44" s="27"/>
      <c r="CS44" s="27"/>
      <c r="CT44" s="27"/>
    </row>
    <row r="45" spans="1:98" s="32" customFormat="1" ht="12.75" customHeight="1">
      <c r="A45" s="27"/>
      <c r="B45" s="47" t="s">
        <v>261</v>
      </c>
      <c r="C45" s="30"/>
      <c r="D45" s="30"/>
      <c r="E45" s="30"/>
      <c r="F45" s="30"/>
      <c r="G45" s="30"/>
      <c r="H45" s="36"/>
      <c r="I45" s="30"/>
      <c r="J45" s="30"/>
      <c r="K45" s="30"/>
      <c r="L45" s="30"/>
      <c r="M45" s="30"/>
      <c r="N45" s="30"/>
      <c r="O45" s="27"/>
      <c r="P45" s="27"/>
      <c r="Q45" s="27"/>
      <c r="R45" s="27"/>
      <c r="S45" s="27"/>
      <c r="T45" s="27"/>
      <c r="U45" s="27"/>
      <c r="V45" s="27"/>
      <c r="W45" s="27"/>
      <c r="X45" s="27"/>
      <c r="Y45" s="27"/>
      <c r="Z45" s="27"/>
      <c r="AA45" s="27"/>
      <c r="AB45" s="27"/>
      <c r="AC45" s="27"/>
      <c r="AD45" s="27"/>
      <c r="AE45" s="27"/>
      <c r="AF45" s="27"/>
      <c r="AG45" s="27"/>
      <c r="AH45" s="27"/>
      <c r="AI45" s="27"/>
      <c r="AJ45" s="27"/>
      <c r="AK45" s="27"/>
      <c r="AL45" s="27"/>
      <c r="AM45" s="27"/>
      <c r="AN45" s="27"/>
      <c r="AO45" s="27"/>
      <c r="AP45" s="27"/>
      <c r="AQ45" s="27"/>
      <c r="AR45" s="27"/>
      <c r="AS45" s="27"/>
      <c r="AT45" s="27"/>
      <c r="AU45" s="27"/>
      <c r="AV45" s="27"/>
      <c r="AW45" s="27"/>
      <c r="AX45" s="27"/>
      <c r="AY45" s="27"/>
      <c r="AZ45" s="27"/>
      <c r="BA45" s="27"/>
      <c r="BB45" s="27"/>
      <c r="BC45" s="27"/>
      <c r="BD45" s="27"/>
      <c r="BE45" s="27"/>
      <c r="BF45" s="27"/>
      <c r="BG45" s="27"/>
      <c r="BH45" s="27"/>
      <c r="BI45" s="27"/>
      <c r="BJ45" s="27"/>
      <c r="BK45" s="27"/>
      <c r="BL45" s="27"/>
      <c r="BM45" s="27"/>
      <c r="BN45" s="27"/>
      <c r="BO45" s="27"/>
      <c r="BP45" s="27"/>
      <c r="BQ45" s="27"/>
      <c r="BR45" s="27"/>
      <c r="BS45" s="27"/>
      <c r="BT45" s="27"/>
      <c r="BU45" s="27"/>
      <c r="BV45" s="27"/>
      <c r="BW45" s="27"/>
      <c r="BX45" s="27"/>
      <c r="BY45" s="27"/>
      <c r="BZ45" s="27"/>
      <c r="CA45" s="27"/>
      <c r="CB45" s="27"/>
      <c r="CC45" s="27"/>
      <c r="CD45" s="27"/>
      <c r="CE45" s="27"/>
      <c r="CF45" s="27"/>
      <c r="CG45" s="27"/>
      <c r="CH45" s="27"/>
      <c r="CI45" s="27"/>
      <c r="CJ45" s="27"/>
      <c r="CK45" s="27"/>
      <c r="CL45" s="27"/>
      <c r="CM45" s="27"/>
      <c r="CN45" s="27"/>
      <c r="CO45" s="27"/>
      <c r="CP45" s="27"/>
      <c r="CQ45" s="27"/>
      <c r="CR45" s="27"/>
      <c r="CS45" s="27"/>
      <c r="CT45" s="27"/>
    </row>
    <row r="46" spans="1:98" s="32" customFormat="1" ht="12.75" customHeight="1">
      <c r="A46" s="27"/>
      <c r="B46" s="47" t="s">
        <v>263</v>
      </c>
      <c r="C46" s="30"/>
      <c r="D46" s="30"/>
      <c r="E46" s="30"/>
      <c r="F46" s="30"/>
      <c r="G46" s="30"/>
      <c r="H46" s="36"/>
      <c r="I46" s="30"/>
      <c r="J46" s="30"/>
      <c r="K46" s="30"/>
      <c r="L46" s="30"/>
      <c r="M46" s="30"/>
      <c r="N46" s="30"/>
      <c r="O46" s="27"/>
      <c r="P46" s="27"/>
      <c r="Q46" s="27"/>
      <c r="R46" s="27"/>
      <c r="S46" s="27"/>
      <c r="T46" s="27"/>
      <c r="U46" s="27"/>
      <c r="V46" s="27"/>
      <c r="W46" s="27"/>
      <c r="X46" s="27"/>
      <c r="Y46" s="27"/>
      <c r="Z46" s="27"/>
      <c r="AA46" s="27"/>
      <c r="AB46" s="27"/>
      <c r="AC46" s="27"/>
      <c r="AD46" s="27"/>
      <c r="AE46" s="27"/>
      <c r="AF46" s="27"/>
      <c r="AG46" s="27"/>
      <c r="AH46" s="27"/>
      <c r="AI46" s="27"/>
      <c r="AJ46" s="27"/>
      <c r="AK46" s="27"/>
      <c r="AL46" s="27"/>
      <c r="AM46" s="27"/>
      <c r="AN46" s="27"/>
      <c r="AO46" s="27"/>
      <c r="AP46" s="27"/>
      <c r="AQ46" s="27"/>
      <c r="AR46" s="27"/>
      <c r="AS46" s="27"/>
      <c r="AT46" s="27"/>
      <c r="AU46" s="27"/>
      <c r="AV46" s="27"/>
      <c r="AW46" s="27"/>
      <c r="AX46" s="27"/>
      <c r="AY46" s="27"/>
      <c r="AZ46" s="27"/>
      <c r="BA46" s="27"/>
      <c r="BB46" s="27"/>
      <c r="BC46" s="27"/>
      <c r="BD46" s="27"/>
      <c r="BE46" s="27"/>
      <c r="BF46" s="27"/>
      <c r="BG46" s="27"/>
      <c r="BH46" s="27"/>
      <c r="BI46" s="27"/>
      <c r="BJ46" s="27"/>
      <c r="BK46" s="27"/>
      <c r="BL46" s="27"/>
      <c r="BM46" s="27"/>
      <c r="BN46" s="27"/>
      <c r="BO46" s="27"/>
      <c r="BP46" s="27"/>
      <c r="BQ46" s="27"/>
      <c r="BR46" s="27"/>
      <c r="BS46" s="27"/>
      <c r="BT46" s="27"/>
      <c r="BU46" s="27"/>
      <c r="BV46" s="27"/>
      <c r="BW46" s="27"/>
      <c r="BX46" s="27"/>
      <c r="BY46" s="27"/>
      <c r="BZ46" s="27"/>
      <c r="CA46" s="27"/>
      <c r="CB46" s="27"/>
      <c r="CC46" s="27"/>
      <c r="CD46" s="27"/>
      <c r="CE46" s="27"/>
      <c r="CF46" s="27"/>
      <c r="CG46" s="27"/>
      <c r="CH46" s="27"/>
      <c r="CI46" s="27"/>
      <c r="CJ46" s="27"/>
      <c r="CK46" s="27"/>
      <c r="CL46" s="27"/>
      <c r="CM46" s="27"/>
      <c r="CN46" s="27"/>
      <c r="CO46" s="27"/>
      <c r="CP46" s="27"/>
      <c r="CQ46" s="27"/>
      <c r="CR46" s="27"/>
      <c r="CS46" s="27"/>
      <c r="CT46" s="27"/>
    </row>
    <row r="47" spans="1:98" s="32" customFormat="1">
      <c r="A47" s="27"/>
      <c r="B47" s="47" t="s">
        <v>822</v>
      </c>
      <c r="C47" s="30"/>
      <c r="D47" s="30"/>
      <c r="E47" s="30"/>
      <c r="F47" s="30"/>
      <c r="G47" s="30"/>
      <c r="H47" s="36"/>
      <c r="I47" s="30"/>
      <c r="J47" s="30"/>
      <c r="K47" s="30"/>
      <c r="L47" s="30"/>
      <c r="M47" s="30"/>
      <c r="N47" s="30"/>
      <c r="O47" s="27"/>
      <c r="P47" s="27"/>
      <c r="Q47" s="27"/>
      <c r="R47" s="27"/>
      <c r="S47" s="27"/>
      <c r="T47" s="27"/>
      <c r="U47" s="27"/>
      <c r="V47" s="27"/>
      <c r="W47" s="27"/>
      <c r="X47" s="27"/>
      <c r="Y47" s="27"/>
      <c r="Z47" s="27"/>
      <c r="AA47" s="27"/>
      <c r="AB47" s="27"/>
      <c r="AC47" s="27"/>
      <c r="AD47" s="27"/>
      <c r="AE47" s="27"/>
      <c r="AF47" s="27"/>
      <c r="AG47" s="27"/>
      <c r="AH47" s="27"/>
      <c r="AI47" s="27"/>
      <c r="AJ47" s="27"/>
      <c r="AK47" s="27"/>
      <c r="AL47" s="27"/>
      <c r="AM47" s="27"/>
      <c r="AN47" s="27"/>
      <c r="AO47" s="27"/>
      <c r="AP47" s="27"/>
      <c r="AQ47" s="27"/>
      <c r="AR47" s="27"/>
      <c r="AS47" s="27"/>
      <c r="AT47" s="27"/>
      <c r="AU47" s="27"/>
      <c r="AV47" s="27"/>
      <c r="AW47" s="27"/>
      <c r="AX47" s="27"/>
      <c r="AY47" s="27"/>
      <c r="AZ47" s="27"/>
      <c r="BA47" s="27"/>
      <c r="BB47" s="27"/>
      <c r="BC47" s="27"/>
      <c r="BD47" s="27"/>
      <c r="BE47" s="27"/>
      <c r="BF47" s="27"/>
      <c r="BG47" s="27"/>
      <c r="BH47" s="27"/>
      <c r="BI47" s="27"/>
      <c r="BJ47" s="27"/>
      <c r="BK47" s="27"/>
      <c r="BL47" s="27"/>
      <c r="BM47" s="27"/>
      <c r="BN47" s="27"/>
      <c r="BO47" s="27"/>
      <c r="BP47" s="27"/>
      <c r="BQ47" s="27"/>
      <c r="BR47" s="27"/>
      <c r="BS47" s="27"/>
      <c r="BT47" s="27"/>
      <c r="BU47" s="27"/>
      <c r="BV47" s="27"/>
      <c r="BW47" s="27"/>
      <c r="BX47" s="27"/>
      <c r="BY47" s="27"/>
      <c r="BZ47" s="27"/>
      <c r="CA47" s="27"/>
      <c r="CB47" s="27"/>
      <c r="CC47" s="27"/>
      <c r="CD47" s="27"/>
      <c r="CE47" s="27"/>
      <c r="CF47" s="27"/>
      <c r="CG47" s="27"/>
      <c r="CH47" s="27"/>
      <c r="CI47" s="27"/>
      <c r="CJ47" s="27"/>
      <c r="CK47" s="27"/>
      <c r="CL47" s="27"/>
      <c r="CM47" s="27"/>
      <c r="CN47" s="27"/>
      <c r="CO47" s="27"/>
      <c r="CP47" s="27"/>
      <c r="CQ47" s="27"/>
      <c r="CR47" s="27"/>
      <c r="CS47" s="27"/>
      <c r="CT47" s="27"/>
    </row>
    <row r="48" spans="1:98" s="32" customFormat="1">
      <c r="A48" s="27"/>
      <c r="B48" s="47" t="s">
        <v>823</v>
      </c>
      <c r="C48" s="30"/>
      <c r="D48" s="30"/>
      <c r="E48" s="30"/>
      <c r="F48" s="30"/>
      <c r="G48" s="30"/>
      <c r="H48" s="36"/>
      <c r="I48" s="30"/>
      <c r="J48" s="30"/>
      <c r="K48" s="30"/>
      <c r="L48" s="30"/>
      <c r="M48" s="30"/>
      <c r="N48" s="30"/>
      <c r="O48" s="27"/>
      <c r="P48" s="27"/>
      <c r="Q48" s="27"/>
      <c r="R48" s="27"/>
      <c r="S48" s="27"/>
      <c r="T48" s="27"/>
      <c r="U48" s="27"/>
      <c r="V48" s="27"/>
      <c r="W48" s="27"/>
      <c r="X48" s="27"/>
      <c r="Y48" s="27"/>
      <c r="Z48" s="27"/>
      <c r="AA48" s="27"/>
      <c r="AB48" s="27"/>
      <c r="AC48" s="27"/>
      <c r="AD48" s="27"/>
      <c r="AE48" s="27"/>
      <c r="AF48" s="27"/>
      <c r="AG48" s="27"/>
      <c r="AH48" s="27"/>
      <c r="AI48" s="27"/>
      <c r="AJ48" s="27"/>
      <c r="AK48" s="27"/>
      <c r="AL48" s="27"/>
      <c r="AM48" s="27"/>
      <c r="AN48" s="27"/>
      <c r="AO48" s="27"/>
      <c r="AP48" s="27"/>
      <c r="AQ48" s="27"/>
      <c r="AR48" s="27"/>
      <c r="AS48" s="27"/>
      <c r="AT48" s="27"/>
      <c r="AU48" s="27"/>
      <c r="AV48" s="27"/>
      <c r="AW48" s="27"/>
      <c r="AX48" s="27"/>
      <c r="AY48" s="27"/>
      <c r="AZ48" s="27"/>
      <c r="BA48" s="27"/>
      <c r="BB48" s="27"/>
      <c r="BC48" s="27"/>
      <c r="BD48" s="27"/>
      <c r="BE48" s="27"/>
      <c r="BF48" s="27"/>
      <c r="BG48" s="27"/>
      <c r="BH48" s="27"/>
      <c r="BI48" s="27"/>
      <c r="BJ48" s="27"/>
      <c r="BK48" s="27"/>
      <c r="BL48" s="27"/>
      <c r="BM48" s="27"/>
      <c r="BN48" s="27"/>
      <c r="BO48" s="27"/>
      <c r="BP48" s="27"/>
      <c r="BQ48" s="27"/>
      <c r="BR48" s="27"/>
      <c r="BS48" s="27"/>
      <c r="BT48" s="27"/>
      <c r="BU48" s="27"/>
      <c r="BV48" s="27"/>
      <c r="BW48" s="27"/>
      <c r="BX48" s="27"/>
      <c r="BY48" s="27"/>
      <c r="BZ48" s="27"/>
      <c r="CA48" s="27"/>
      <c r="CB48" s="27"/>
      <c r="CC48" s="27"/>
      <c r="CD48" s="27"/>
      <c r="CE48" s="27"/>
      <c r="CF48" s="27"/>
      <c r="CG48" s="27"/>
      <c r="CH48" s="27"/>
      <c r="CI48" s="27"/>
      <c r="CJ48" s="27"/>
      <c r="CK48" s="27"/>
      <c r="CL48" s="27"/>
      <c r="CM48" s="27"/>
      <c r="CN48" s="27"/>
      <c r="CO48" s="27"/>
      <c r="CP48" s="27"/>
      <c r="CQ48" s="27"/>
      <c r="CR48" s="27"/>
      <c r="CS48" s="27"/>
      <c r="CT48" s="27"/>
    </row>
    <row r="49" spans="1:98" s="32" customFormat="1" ht="12.75" customHeight="1">
      <c r="A49" s="27"/>
      <c r="B49" s="47" t="s">
        <v>824</v>
      </c>
      <c r="C49" s="30"/>
      <c r="D49" s="30"/>
      <c r="E49" s="30"/>
      <c r="F49" s="30"/>
      <c r="G49" s="30"/>
      <c r="H49" s="36"/>
      <c r="I49" s="30"/>
      <c r="J49" s="30"/>
      <c r="K49" s="30"/>
      <c r="L49" s="30"/>
      <c r="M49" s="30"/>
      <c r="N49" s="30"/>
      <c r="O49" s="27"/>
      <c r="P49" s="27"/>
      <c r="Q49" s="27"/>
      <c r="R49" s="27"/>
      <c r="S49" s="27"/>
      <c r="T49" s="27"/>
      <c r="U49" s="27"/>
      <c r="V49" s="27"/>
      <c r="W49" s="27"/>
      <c r="X49" s="27"/>
      <c r="Y49" s="27"/>
      <c r="Z49" s="27"/>
      <c r="AA49" s="27"/>
      <c r="AB49" s="27"/>
      <c r="AC49" s="27"/>
      <c r="AD49" s="27"/>
      <c r="AE49" s="27"/>
      <c r="AF49" s="27"/>
      <c r="AG49" s="27"/>
      <c r="AH49" s="27"/>
      <c r="AI49" s="27"/>
      <c r="AJ49" s="27"/>
      <c r="AK49" s="27"/>
      <c r="AL49" s="27"/>
      <c r="AM49" s="27"/>
      <c r="AN49" s="27"/>
      <c r="AO49" s="27"/>
      <c r="AP49" s="27"/>
      <c r="AQ49" s="27"/>
      <c r="AR49" s="27"/>
      <c r="AS49" s="27"/>
      <c r="AT49" s="27"/>
      <c r="AU49" s="27"/>
      <c r="AV49" s="27"/>
      <c r="AW49" s="27"/>
      <c r="AX49" s="27"/>
      <c r="AY49" s="27"/>
      <c r="AZ49" s="27"/>
      <c r="BA49" s="27"/>
      <c r="BB49" s="27"/>
      <c r="BC49" s="27"/>
      <c r="BD49" s="27"/>
      <c r="BE49" s="27"/>
      <c r="BF49" s="27"/>
      <c r="BG49" s="27"/>
      <c r="BH49" s="27"/>
      <c r="BI49" s="27"/>
      <c r="BJ49" s="27"/>
      <c r="BK49" s="27"/>
      <c r="BL49" s="27"/>
      <c r="BM49" s="27"/>
      <c r="BN49" s="27"/>
      <c r="BO49" s="27"/>
      <c r="BP49" s="27"/>
      <c r="BQ49" s="27"/>
      <c r="BR49" s="27"/>
      <c r="BS49" s="27"/>
      <c r="BT49" s="27"/>
      <c r="BU49" s="27"/>
      <c r="BV49" s="27"/>
      <c r="BW49" s="27"/>
      <c r="BX49" s="27"/>
      <c r="BY49" s="27"/>
      <c r="BZ49" s="27"/>
      <c r="CA49" s="27"/>
      <c r="CB49" s="27"/>
      <c r="CC49" s="27"/>
      <c r="CD49" s="27"/>
      <c r="CE49" s="27"/>
      <c r="CF49" s="27"/>
      <c r="CG49" s="27"/>
      <c r="CH49" s="27"/>
      <c r="CI49" s="27"/>
      <c r="CJ49" s="27"/>
      <c r="CK49" s="27"/>
      <c r="CL49" s="27"/>
      <c r="CM49" s="27"/>
      <c r="CN49" s="27"/>
      <c r="CO49" s="27"/>
      <c r="CP49" s="27"/>
      <c r="CQ49" s="27"/>
      <c r="CR49" s="27"/>
      <c r="CS49" s="27"/>
      <c r="CT49" s="27"/>
    </row>
    <row r="50" spans="1:98" s="32" customFormat="1">
      <c r="A50" s="27"/>
      <c r="B50" s="47" t="s">
        <v>825</v>
      </c>
      <c r="C50" s="30"/>
      <c r="D50" s="30"/>
      <c r="E50" s="30"/>
      <c r="F50" s="30"/>
      <c r="G50" s="30"/>
      <c r="H50" s="36"/>
      <c r="I50" s="30"/>
      <c r="J50" s="30"/>
      <c r="K50" s="30"/>
      <c r="L50" s="30"/>
      <c r="M50" s="30"/>
      <c r="N50" s="30"/>
      <c r="O50" s="27"/>
      <c r="P50" s="27"/>
      <c r="Q50" s="27"/>
      <c r="R50" s="27"/>
      <c r="S50" s="27"/>
      <c r="T50" s="27"/>
      <c r="U50" s="27"/>
      <c r="V50" s="27"/>
      <c r="W50" s="27"/>
      <c r="X50" s="27"/>
      <c r="Y50" s="27"/>
      <c r="Z50" s="27"/>
      <c r="AA50" s="27"/>
      <c r="AB50" s="27"/>
      <c r="AC50" s="27"/>
      <c r="AD50" s="27"/>
      <c r="AE50" s="27"/>
      <c r="AF50" s="27"/>
      <c r="AG50" s="27"/>
      <c r="AH50" s="27"/>
      <c r="AI50" s="27"/>
      <c r="AJ50" s="27"/>
      <c r="AK50" s="27"/>
      <c r="AL50" s="27"/>
      <c r="AM50" s="27"/>
      <c r="AN50" s="27"/>
      <c r="AO50" s="27"/>
      <c r="AP50" s="27"/>
      <c r="AQ50" s="27"/>
      <c r="AR50" s="27"/>
      <c r="AS50" s="27"/>
      <c r="AT50" s="27"/>
      <c r="AU50" s="27"/>
      <c r="AV50" s="27"/>
      <c r="AW50" s="27"/>
      <c r="AX50" s="27"/>
      <c r="AY50" s="27"/>
      <c r="AZ50" s="27"/>
      <c r="BA50" s="27"/>
      <c r="BB50" s="27"/>
      <c r="BC50" s="27"/>
      <c r="BD50" s="27"/>
      <c r="BE50" s="27"/>
      <c r="BF50" s="27"/>
      <c r="BG50" s="27"/>
      <c r="BH50" s="27"/>
      <c r="BI50" s="27"/>
      <c r="BJ50" s="27"/>
      <c r="BK50" s="27"/>
      <c r="BL50" s="27"/>
      <c r="BM50" s="27"/>
      <c r="BN50" s="27"/>
      <c r="BO50" s="27"/>
      <c r="BP50" s="27"/>
      <c r="BQ50" s="27"/>
      <c r="BR50" s="27"/>
      <c r="BS50" s="27"/>
      <c r="BT50" s="27"/>
      <c r="BU50" s="27"/>
      <c r="BV50" s="27"/>
      <c r="BW50" s="27"/>
      <c r="BX50" s="27"/>
      <c r="BY50" s="27"/>
      <c r="BZ50" s="27"/>
      <c r="CA50" s="27"/>
      <c r="CB50" s="27"/>
      <c r="CC50" s="27"/>
      <c r="CD50" s="27"/>
      <c r="CE50" s="27"/>
      <c r="CF50" s="27"/>
      <c r="CG50" s="27"/>
      <c r="CH50" s="27"/>
      <c r="CI50" s="27"/>
      <c r="CJ50" s="27"/>
      <c r="CK50" s="27"/>
      <c r="CL50" s="27"/>
      <c r="CM50" s="27"/>
      <c r="CN50" s="27"/>
      <c r="CO50" s="27"/>
      <c r="CP50" s="27"/>
      <c r="CQ50" s="27"/>
      <c r="CR50" s="27"/>
      <c r="CS50" s="27"/>
      <c r="CT50" s="27"/>
    </row>
    <row r="51" spans="1:98" s="32" customFormat="1">
      <c r="A51" s="27"/>
      <c r="B51" s="47" t="s">
        <v>828</v>
      </c>
      <c r="C51" s="30"/>
      <c r="D51" s="30"/>
      <c r="E51" s="30"/>
      <c r="F51" s="30"/>
      <c r="G51" s="30"/>
      <c r="H51" s="36"/>
      <c r="I51" s="30"/>
      <c r="J51" s="30"/>
      <c r="K51" s="30"/>
      <c r="L51" s="30"/>
      <c r="M51" s="30"/>
      <c r="N51" s="30"/>
      <c r="O51" s="27"/>
      <c r="P51" s="27"/>
      <c r="Q51" s="27"/>
      <c r="R51" s="27"/>
      <c r="S51" s="27"/>
      <c r="T51" s="27"/>
      <c r="U51" s="27"/>
      <c r="V51" s="27"/>
      <c r="W51" s="27"/>
      <c r="X51" s="27"/>
      <c r="Y51" s="27"/>
      <c r="Z51" s="27"/>
      <c r="AA51" s="27"/>
      <c r="AB51" s="27"/>
      <c r="AC51" s="27"/>
      <c r="AD51" s="27"/>
      <c r="AE51" s="27"/>
      <c r="AF51" s="27"/>
      <c r="AG51" s="27"/>
      <c r="AH51" s="27"/>
      <c r="AI51" s="27"/>
      <c r="AJ51" s="27"/>
      <c r="AK51" s="27"/>
      <c r="AL51" s="27"/>
      <c r="AM51" s="27"/>
      <c r="AN51" s="27"/>
      <c r="AO51" s="27"/>
      <c r="AP51" s="27"/>
      <c r="AQ51" s="27"/>
      <c r="AR51" s="27"/>
      <c r="AS51" s="27"/>
      <c r="AT51" s="27"/>
      <c r="AU51" s="27"/>
      <c r="AV51" s="27"/>
      <c r="AW51" s="27"/>
      <c r="AX51" s="27"/>
      <c r="AY51" s="27"/>
      <c r="AZ51" s="27"/>
      <c r="BA51" s="27"/>
      <c r="BB51" s="27"/>
      <c r="BC51" s="27"/>
      <c r="BD51" s="27"/>
      <c r="BE51" s="27"/>
      <c r="BF51" s="27"/>
      <c r="BG51" s="27"/>
      <c r="BH51" s="27"/>
      <c r="BI51" s="27"/>
      <c r="BJ51" s="27"/>
      <c r="BK51" s="27"/>
      <c r="BL51" s="27"/>
      <c r="BM51" s="27"/>
      <c r="BN51" s="27"/>
      <c r="BO51" s="27"/>
      <c r="BP51" s="27"/>
      <c r="BQ51" s="27"/>
      <c r="BR51" s="27"/>
      <c r="BS51" s="27"/>
      <c r="BT51" s="27"/>
      <c r="BU51" s="27"/>
      <c r="BV51" s="27"/>
      <c r="BW51" s="27"/>
      <c r="BX51" s="27"/>
      <c r="BY51" s="27"/>
      <c r="BZ51" s="27"/>
      <c r="CA51" s="27"/>
      <c r="CB51" s="27"/>
      <c r="CC51" s="27"/>
      <c r="CD51" s="27"/>
      <c r="CE51" s="27"/>
      <c r="CF51" s="27"/>
      <c r="CG51" s="27"/>
      <c r="CH51" s="27"/>
      <c r="CI51" s="27"/>
      <c r="CJ51" s="27"/>
      <c r="CK51" s="27"/>
      <c r="CL51" s="27"/>
      <c r="CM51" s="27"/>
      <c r="CN51" s="27"/>
      <c r="CO51" s="27"/>
      <c r="CP51" s="27"/>
      <c r="CQ51" s="27"/>
      <c r="CR51" s="27"/>
      <c r="CS51" s="27"/>
      <c r="CT51" s="27"/>
    </row>
    <row r="52" spans="1:98" s="32" customFormat="1" ht="12.75" customHeight="1">
      <c r="A52" s="27"/>
      <c r="B52" s="47" t="s">
        <v>829</v>
      </c>
      <c r="C52" s="30"/>
      <c r="D52" s="30"/>
      <c r="E52" s="30"/>
      <c r="F52" s="30"/>
      <c r="G52" s="30"/>
      <c r="H52" s="36"/>
      <c r="I52" s="30"/>
      <c r="J52" s="30"/>
      <c r="K52" s="30"/>
      <c r="L52" s="30"/>
      <c r="M52" s="30"/>
      <c r="N52" s="30"/>
      <c r="O52" s="27"/>
      <c r="P52" s="27"/>
      <c r="Q52" s="27"/>
      <c r="R52" s="27"/>
      <c r="S52" s="27"/>
      <c r="T52" s="27"/>
      <c r="U52" s="27"/>
      <c r="V52" s="27"/>
      <c r="W52" s="27"/>
      <c r="X52" s="27"/>
      <c r="Y52" s="27"/>
      <c r="Z52" s="27"/>
      <c r="AA52" s="27"/>
      <c r="AB52" s="27"/>
      <c r="AC52" s="27"/>
      <c r="AD52" s="27"/>
      <c r="AE52" s="27"/>
      <c r="AF52" s="27"/>
      <c r="AG52" s="27"/>
      <c r="AH52" s="27"/>
      <c r="AI52" s="27"/>
      <c r="AJ52" s="27"/>
      <c r="AK52" s="27"/>
      <c r="AL52" s="27"/>
      <c r="AM52" s="27"/>
      <c r="AN52" s="27"/>
      <c r="AO52" s="27"/>
      <c r="AP52" s="27"/>
      <c r="AQ52" s="27"/>
      <c r="AR52" s="27"/>
      <c r="AS52" s="27"/>
      <c r="AT52" s="27"/>
      <c r="AU52" s="27"/>
      <c r="AV52" s="27"/>
      <c r="AW52" s="27"/>
      <c r="AX52" s="27"/>
      <c r="AY52" s="27"/>
      <c r="AZ52" s="27"/>
      <c r="BA52" s="27"/>
      <c r="BB52" s="27"/>
      <c r="BC52" s="27"/>
      <c r="BD52" s="27"/>
      <c r="BE52" s="27"/>
      <c r="BF52" s="27"/>
      <c r="BG52" s="27"/>
      <c r="BH52" s="27"/>
      <c r="BI52" s="27"/>
      <c r="BJ52" s="27"/>
      <c r="BK52" s="27"/>
      <c r="BL52" s="27"/>
      <c r="BM52" s="27"/>
      <c r="BN52" s="27"/>
      <c r="BO52" s="27"/>
      <c r="BP52" s="27"/>
      <c r="BQ52" s="27"/>
      <c r="BR52" s="27"/>
      <c r="BS52" s="27"/>
      <c r="BT52" s="27"/>
      <c r="BU52" s="27"/>
      <c r="BV52" s="27"/>
      <c r="BW52" s="27"/>
      <c r="BX52" s="27"/>
      <c r="BY52" s="27"/>
      <c r="BZ52" s="27"/>
      <c r="CA52" s="27"/>
      <c r="CB52" s="27"/>
      <c r="CC52" s="27"/>
      <c r="CD52" s="27"/>
      <c r="CE52" s="27"/>
      <c r="CF52" s="27"/>
      <c r="CG52" s="27"/>
      <c r="CH52" s="27"/>
      <c r="CI52" s="27"/>
      <c r="CJ52" s="27"/>
      <c r="CK52" s="27"/>
      <c r="CL52" s="27"/>
      <c r="CM52" s="27"/>
      <c r="CN52" s="27"/>
      <c r="CO52" s="27"/>
      <c r="CP52" s="27"/>
      <c r="CQ52" s="27"/>
      <c r="CR52" s="27"/>
      <c r="CS52" s="27"/>
      <c r="CT52" s="27"/>
    </row>
    <row r="53" spans="1:98" s="32" customFormat="1">
      <c r="A53" s="27"/>
      <c r="B53" s="47" t="s">
        <v>830</v>
      </c>
      <c r="C53" s="30"/>
      <c r="D53" s="30"/>
      <c r="E53" s="30"/>
      <c r="F53" s="30"/>
      <c r="G53" s="30"/>
      <c r="H53" s="36"/>
      <c r="I53" s="30"/>
      <c r="J53" s="30"/>
      <c r="K53" s="30"/>
      <c r="L53" s="30"/>
      <c r="M53" s="30"/>
      <c r="N53" s="30"/>
      <c r="O53" s="27"/>
      <c r="P53" s="27"/>
      <c r="Q53" s="27"/>
      <c r="R53" s="27"/>
      <c r="S53" s="27"/>
      <c r="T53" s="27"/>
      <c r="U53" s="27"/>
      <c r="V53" s="27"/>
      <c r="W53" s="27"/>
      <c r="X53" s="27"/>
      <c r="Y53" s="27"/>
      <c r="Z53" s="27"/>
      <c r="AA53" s="27"/>
      <c r="AB53" s="27"/>
      <c r="AC53" s="27"/>
      <c r="AD53" s="27"/>
      <c r="AE53" s="27"/>
      <c r="AF53" s="27"/>
      <c r="AG53" s="27"/>
      <c r="AH53" s="27"/>
      <c r="AI53" s="27"/>
      <c r="AJ53" s="27"/>
      <c r="AK53" s="27"/>
      <c r="AL53" s="27"/>
      <c r="AM53" s="27"/>
      <c r="AN53" s="27"/>
      <c r="AO53" s="27"/>
      <c r="AP53" s="27"/>
      <c r="AQ53" s="27"/>
      <c r="AR53" s="27"/>
      <c r="AS53" s="27"/>
      <c r="AT53" s="27"/>
      <c r="AU53" s="27"/>
      <c r="AV53" s="27"/>
      <c r="AW53" s="27"/>
      <c r="AX53" s="27"/>
      <c r="AY53" s="27"/>
      <c r="AZ53" s="27"/>
      <c r="BA53" s="27"/>
      <c r="BB53" s="27"/>
      <c r="BC53" s="27"/>
      <c r="BD53" s="27"/>
      <c r="BE53" s="27"/>
      <c r="BF53" s="27"/>
      <c r="BG53" s="27"/>
      <c r="BH53" s="27"/>
      <c r="BI53" s="27"/>
      <c r="BJ53" s="27"/>
      <c r="BK53" s="27"/>
      <c r="BL53" s="27"/>
      <c r="BM53" s="27"/>
      <c r="BN53" s="27"/>
      <c r="BO53" s="27"/>
      <c r="BP53" s="27"/>
      <c r="BQ53" s="27"/>
      <c r="BR53" s="27"/>
      <c r="BS53" s="27"/>
      <c r="BT53" s="27"/>
      <c r="BU53" s="27"/>
      <c r="BV53" s="27"/>
      <c r="BW53" s="27"/>
      <c r="BX53" s="27"/>
      <c r="BY53" s="27"/>
      <c r="BZ53" s="27"/>
      <c r="CA53" s="27"/>
      <c r="CB53" s="27"/>
      <c r="CC53" s="27"/>
      <c r="CD53" s="27"/>
      <c r="CE53" s="27"/>
      <c r="CF53" s="27"/>
      <c r="CG53" s="27"/>
      <c r="CH53" s="27"/>
      <c r="CI53" s="27"/>
      <c r="CJ53" s="27"/>
      <c r="CK53" s="27"/>
      <c r="CL53" s="27"/>
      <c r="CM53" s="27"/>
      <c r="CN53" s="27"/>
      <c r="CO53" s="27"/>
      <c r="CP53" s="27"/>
      <c r="CQ53" s="27"/>
      <c r="CR53" s="27"/>
      <c r="CS53" s="27"/>
      <c r="CT53" s="27"/>
    </row>
    <row r="54" spans="1:98" s="32" customFormat="1">
      <c r="A54" s="27"/>
      <c r="B54" s="47" t="s">
        <v>831</v>
      </c>
      <c r="C54" s="30"/>
      <c r="D54" s="30"/>
      <c r="E54" s="30"/>
      <c r="F54" s="30"/>
      <c r="G54" s="30"/>
      <c r="H54" s="36"/>
      <c r="I54" s="30"/>
      <c r="J54" s="30"/>
      <c r="K54" s="30"/>
      <c r="L54" s="30"/>
      <c r="M54" s="30"/>
      <c r="N54" s="30"/>
      <c r="O54" s="27"/>
      <c r="P54" s="27"/>
      <c r="Q54" s="27"/>
      <c r="R54" s="27"/>
      <c r="S54" s="27"/>
      <c r="T54" s="27"/>
      <c r="U54" s="27"/>
      <c r="V54" s="27"/>
      <c r="W54" s="27"/>
      <c r="X54" s="27"/>
      <c r="Y54" s="27"/>
      <c r="Z54" s="27"/>
      <c r="AA54" s="27"/>
      <c r="AB54" s="27"/>
      <c r="AC54" s="27"/>
      <c r="AD54" s="27"/>
      <c r="AE54" s="27"/>
      <c r="AF54" s="27"/>
      <c r="AG54" s="27"/>
      <c r="AH54" s="27"/>
      <c r="AI54" s="27"/>
      <c r="AJ54" s="27"/>
      <c r="AK54" s="27"/>
      <c r="AL54" s="27"/>
      <c r="AM54" s="27"/>
      <c r="AN54" s="27"/>
      <c r="AO54" s="27"/>
      <c r="AP54" s="27"/>
      <c r="AQ54" s="27"/>
      <c r="AR54" s="27"/>
      <c r="AS54" s="27"/>
      <c r="AT54" s="27"/>
      <c r="AU54" s="27"/>
      <c r="AV54" s="27"/>
      <c r="AW54" s="27"/>
      <c r="AX54" s="27"/>
      <c r="AY54" s="27"/>
      <c r="AZ54" s="27"/>
      <c r="BA54" s="27"/>
      <c r="BB54" s="27"/>
      <c r="BC54" s="27"/>
      <c r="BD54" s="27"/>
      <c r="BE54" s="27"/>
      <c r="BF54" s="27"/>
      <c r="BG54" s="27"/>
      <c r="BH54" s="27"/>
      <c r="BI54" s="27"/>
      <c r="BJ54" s="27"/>
      <c r="BK54" s="27"/>
      <c r="BL54" s="27"/>
      <c r="BM54" s="27"/>
      <c r="BN54" s="27"/>
      <c r="BO54" s="27"/>
      <c r="BP54" s="27"/>
      <c r="BQ54" s="27"/>
      <c r="BR54" s="27"/>
      <c r="BS54" s="27"/>
      <c r="BT54" s="27"/>
      <c r="BU54" s="27"/>
      <c r="BV54" s="27"/>
      <c r="BW54" s="27"/>
      <c r="BX54" s="27"/>
      <c r="BY54" s="27"/>
      <c r="BZ54" s="27"/>
      <c r="CA54" s="27"/>
      <c r="CB54" s="27"/>
      <c r="CC54" s="27"/>
      <c r="CD54" s="27"/>
      <c r="CE54" s="27"/>
      <c r="CF54" s="27"/>
      <c r="CG54" s="27"/>
      <c r="CH54" s="27"/>
      <c r="CI54" s="27"/>
      <c r="CJ54" s="27"/>
      <c r="CK54" s="27"/>
      <c r="CL54" s="27"/>
      <c r="CM54" s="27"/>
      <c r="CN54" s="27"/>
      <c r="CO54" s="27"/>
      <c r="CP54" s="27"/>
      <c r="CQ54" s="27"/>
      <c r="CR54" s="27"/>
      <c r="CS54" s="27"/>
      <c r="CT54" s="27"/>
    </row>
    <row r="55" spans="1:98" s="32" customFormat="1" ht="12.75" customHeight="1">
      <c r="A55" s="27"/>
      <c r="B55" s="47" t="s">
        <v>832</v>
      </c>
      <c r="C55" s="30"/>
      <c r="D55" s="30"/>
      <c r="E55" s="30"/>
      <c r="F55" s="30"/>
      <c r="G55" s="30"/>
      <c r="H55" s="36"/>
      <c r="I55" s="30"/>
      <c r="J55" s="30"/>
      <c r="K55" s="30"/>
      <c r="L55" s="30"/>
      <c r="M55" s="30"/>
      <c r="N55" s="30"/>
      <c r="O55" s="27"/>
      <c r="P55" s="27"/>
      <c r="Q55" s="27"/>
      <c r="R55" s="27"/>
      <c r="S55" s="27"/>
      <c r="T55" s="27"/>
      <c r="U55" s="27"/>
      <c r="V55" s="27"/>
      <c r="W55" s="27"/>
      <c r="X55" s="27"/>
      <c r="Y55" s="27"/>
      <c r="Z55" s="27"/>
      <c r="AA55" s="27"/>
      <c r="AB55" s="27"/>
      <c r="AC55" s="27"/>
      <c r="AD55" s="27"/>
      <c r="AE55" s="27"/>
      <c r="AF55" s="27"/>
      <c r="AG55" s="27"/>
      <c r="AH55" s="27"/>
      <c r="AI55" s="27"/>
      <c r="AJ55" s="27"/>
      <c r="AK55" s="27"/>
      <c r="AL55" s="27"/>
      <c r="AM55" s="27"/>
      <c r="AN55" s="27"/>
      <c r="AO55" s="27"/>
      <c r="AP55" s="27"/>
      <c r="AQ55" s="27"/>
      <c r="AR55" s="27"/>
      <c r="AS55" s="27"/>
      <c r="AT55" s="27"/>
      <c r="AU55" s="27"/>
      <c r="AV55" s="27"/>
      <c r="AW55" s="27"/>
      <c r="AX55" s="27"/>
      <c r="AY55" s="27"/>
      <c r="AZ55" s="27"/>
      <c r="BA55" s="27"/>
      <c r="BB55" s="27"/>
      <c r="BC55" s="27"/>
      <c r="BD55" s="27"/>
      <c r="BE55" s="27"/>
      <c r="BF55" s="27"/>
      <c r="BG55" s="27"/>
      <c r="BH55" s="27"/>
      <c r="BI55" s="27"/>
      <c r="BJ55" s="27"/>
      <c r="BK55" s="27"/>
      <c r="BL55" s="27"/>
      <c r="BM55" s="27"/>
      <c r="BN55" s="27"/>
      <c r="BO55" s="27"/>
      <c r="BP55" s="27"/>
      <c r="BQ55" s="27"/>
      <c r="BR55" s="27"/>
      <c r="BS55" s="27"/>
      <c r="BT55" s="27"/>
      <c r="BU55" s="27"/>
      <c r="BV55" s="27"/>
      <c r="BW55" s="27"/>
      <c r="BX55" s="27"/>
      <c r="BY55" s="27"/>
      <c r="BZ55" s="27"/>
      <c r="CA55" s="27"/>
      <c r="CB55" s="27"/>
      <c r="CC55" s="27"/>
      <c r="CD55" s="27"/>
      <c r="CE55" s="27"/>
      <c r="CF55" s="27"/>
      <c r="CG55" s="27"/>
      <c r="CH55" s="27"/>
      <c r="CI55" s="27"/>
      <c r="CJ55" s="27"/>
      <c r="CK55" s="27"/>
      <c r="CL55" s="27"/>
      <c r="CM55" s="27"/>
      <c r="CN55" s="27"/>
      <c r="CO55" s="27"/>
      <c r="CP55" s="27"/>
      <c r="CQ55" s="27"/>
      <c r="CR55" s="27"/>
      <c r="CS55" s="27"/>
      <c r="CT55" s="27"/>
    </row>
    <row r="56" spans="1:98" s="32" customFormat="1">
      <c r="A56" s="27"/>
      <c r="B56" s="47" t="s">
        <v>833</v>
      </c>
      <c r="C56" s="30"/>
      <c r="D56" s="30"/>
      <c r="E56" s="30"/>
      <c r="F56" s="30"/>
      <c r="G56" s="30"/>
      <c r="H56" s="36"/>
      <c r="I56" s="30"/>
      <c r="J56" s="30"/>
      <c r="K56" s="30"/>
      <c r="L56" s="30"/>
      <c r="M56" s="30"/>
      <c r="N56" s="30"/>
      <c r="O56" s="27"/>
      <c r="P56" s="27"/>
      <c r="Q56" s="27"/>
      <c r="R56" s="27"/>
      <c r="S56" s="27"/>
      <c r="T56" s="27"/>
      <c r="U56" s="27"/>
      <c r="V56" s="27"/>
      <c r="W56" s="27"/>
      <c r="X56" s="27"/>
      <c r="Y56" s="27"/>
      <c r="Z56" s="27"/>
      <c r="AA56" s="27"/>
      <c r="AB56" s="27"/>
      <c r="AC56" s="27"/>
      <c r="AD56" s="27"/>
      <c r="AE56" s="27"/>
      <c r="AF56" s="27"/>
      <c r="AG56" s="27"/>
      <c r="AH56" s="27"/>
      <c r="AI56" s="27"/>
      <c r="AJ56" s="27"/>
      <c r="AK56" s="27"/>
      <c r="AL56" s="27"/>
      <c r="AM56" s="27"/>
      <c r="AN56" s="27"/>
      <c r="AO56" s="27"/>
      <c r="AP56" s="27"/>
      <c r="AQ56" s="27"/>
      <c r="AR56" s="27"/>
      <c r="AS56" s="27"/>
      <c r="AT56" s="27"/>
      <c r="AU56" s="27"/>
      <c r="AV56" s="27"/>
      <c r="AW56" s="27"/>
      <c r="AX56" s="27"/>
      <c r="AY56" s="27"/>
      <c r="AZ56" s="27"/>
      <c r="BA56" s="27"/>
      <c r="BB56" s="27"/>
      <c r="BC56" s="27"/>
      <c r="BD56" s="27"/>
      <c r="BE56" s="27"/>
      <c r="BF56" s="27"/>
      <c r="BG56" s="27"/>
      <c r="BH56" s="27"/>
      <c r="BI56" s="27"/>
      <c r="BJ56" s="27"/>
      <c r="BK56" s="27"/>
      <c r="BL56" s="27"/>
      <c r="BM56" s="27"/>
      <c r="BN56" s="27"/>
      <c r="BO56" s="27"/>
      <c r="BP56" s="27"/>
      <c r="BQ56" s="27"/>
      <c r="BR56" s="27"/>
      <c r="BS56" s="27"/>
      <c r="BT56" s="27"/>
      <c r="BU56" s="27"/>
      <c r="BV56" s="27"/>
      <c r="BW56" s="27"/>
      <c r="BX56" s="27"/>
      <c r="BY56" s="27"/>
      <c r="BZ56" s="27"/>
      <c r="CA56" s="27"/>
      <c r="CB56" s="27"/>
      <c r="CC56" s="27"/>
      <c r="CD56" s="27"/>
      <c r="CE56" s="27"/>
      <c r="CF56" s="27"/>
      <c r="CG56" s="27"/>
      <c r="CH56" s="27"/>
      <c r="CI56" s="27"/>
      <c r="CJ56" s="27"/>
      <c r="CK56" s="27"/>
      <c r="CL56" s="27"/>
      <c r="CM56" s="27"/>
      <c r="CN56" s="27"/>
      <c r="CO56" s="27"/>
      <c r="CP56" s="27"/>
      <c r="CQ56" s="27"/>
      <c r="CR56" s="27"/>
      <c r="CS56" s="27"/>
      <c r="CT56" s="27"/>
    </row>
    <row r="57" spans="1:98" s="32" customFormat="1" ht="16.25" customHeight="1">
      <c r="A57" s="27"/>
      <c r="B57" s="47" t="s">
        <v>835</v>
      </c>
      <c r="C57" s="30"/>
      <c r="D57" s="30"/>
      <c r="E57" s="30"/>
      <c r="F57" s="30"/>
      <c r="G57" s="30"/>
      <c r="H57" s="36"/>
      <c r="I57" s="30"/>
      <c r="J57" s="30"/>
      <c r="K57" s="30"/>
      <c r="L57" s="30"/>
      <c r="M57" s="30"/>
      <c r="N57" s="30"/>
      <c r="O57" s="27"/>
      <c r="P57" s="27"/>
      <c r="Q57" s="27"/>
      <c r="R57" s="27"/>
      <c r="S57" s="27"/>
      <c r="T57" s="27"/>
      <c r="U57" s="27"/>
      <c r="V57" s="27"/>
      <c r="W57" s="27"/>
      <c r="X57" s="27"/>
      <c r="Y57" s="27"/>
      <c r="Z57" s="27"/>
      <c r="AA57" s="27"/>
      <c r="AB57" s="27"/>
      <c r="AC57" s="27"/>
      <c r="AD57" s="27"/>
      <c r="AE57" s="27"/>
      <c r="AF57" s="27"/>
      <c r="AG57" s="27"/>
      <c r="AH57" s="27"/>
      <c r="AI57" s="27"/>
      <c r="AJ57" s="27"/>
      <c r="AK57" s="27"/>
      <c r="AL57" s="27"/>
      <c r="AM57" s="27"/>
      <c r="AN57" s="27"/>
      <c r="AO57" s="27"/>
      <c r="AP57" s="27"/>
      <c r="AQ57" s="27"/>
      <c r="AR57" s="27"/>
      <c r="AS57" s="27"/>
      <c r="AT57" s="27"/>
      <c r="AU57" s="27"/>
      <c r="AV57" s="27"/>
      <c r="AW57" s="27"/>
      <c r="AX57" s="27"/>
      <c r="AY57" s="27"/>
      <c r="AZ57" s="27"/>
      <c r="BA57" s="27"/>
      <c r="BB57" s="27"/>
      <c r="BC57" s="27"/>
      <c r="BD57" s="27"/>
      <c r="BE57" s="27"/>
      <c r="BF57" s="27"/>
      <c r="BG57" s="27"/>
      <c r="BH57" s="27"/>
      <c r="BI57" s="27"/>
      <c r="BJ57" s="27"/>
      <c r="BK57" s="27"/>
      <c r="BL57" s="27"/>
      <c r="BM57" s="27"/>
      <c r="BN57" s="27"/>
      <c r="BO57" s="27"/>
      <c r="BP57" s="27"/>
      <c r="BQ57" s="27"/>
      <c r="BR57" s="27"/>
      <c r="BS57" s="27"/>
      <c r="BT57" s="27"/>
      <c r="BU57" s="27"/>
      <c r="BV57" s="27"/>
      <c r="BW57" s="27"/>
      <c r="BX57" s="27"/>
      <c r="BY57" s="27"/>
      <c r="BZ57" s="27"/>
      <c r="CA57" s="27"/>
      <c r="CB57" s="27"/>
      <c r="CC57" s="27"/>
      <c r="CD57" s="27"/>
      <c r="CE57" s="27"/>
      <c r="CF57" s="27"/>
      <c r="CG57" s="27"/>
      <c r="CH57" s="27"/>
      <c r="CI57" s="27"/>
      <c r="CJ57" s="27"/>
      <c r="CK57" s="27"/>
      <c r="CL57" s="27"/>
      <c r="CM57" s="27"/>
      <c r="CN57" s="27"/>
      <c r="CO57" s="27"/>
      <c r="CP57" s="27"/>
      <c r="CQ57" s="27"/>
      <c r="CR57" s="27"/>
      <c r="CS57" s="27"/>
      <c r="CT57" s="27"/>
    </row>
    <row r="58" spans="1:98" s="32" customFormat="1">
      <c r="A58" s="27"/>
      <c r="B58" s="47" t="s">
        <v>836</v>
      </c>
      <c r="C58" s="30"/>
      <c r="D58" s="30"/>
      <c r="E58" s="30"/>
      <c r="F58" s="30"/>
      <c r="G58" s="30"/>
      <c r="H58" s="36"/>
      <c r="I58" s="30"/>
      <c r="J58" s="30"/>
      <c r="K58" s="30"/>
      <c r="L58" s="30"/>
      <c r="M58" s="30"/>
      <c r="N58" s="30"/>
      <c r="O58" s="27"/>
      <c r="P58" s="27"/>
      <c r="Q58" s="27"/>
      <c r="R58" s="27"/>
      <c r="S58" s="27"/>
      <c r="T58" s="27"/>
      <c r="U58" s="27"/>
      <c r="V58" s="27"/>
      <c r="W58" s="27"/>
      <c r="X58" s="27"/>
      <c r="Y58" s="27"/>
      <c r="Z58" s="27"/>
      <c r="AA58" s="27"/>
      <c r="AB58" s="27"/>
      <c r="AC58" s="27"/>
      <c r="AD58" s="27"/>
      <c r="AE58" s="27"/>
      <c r="AF58" s="27"/>
      <c r="AG58" s="27"/>
      <c r="AH58" s="27"/>
      <c r="AI58" s="27"/>
      <c r="AJ58" s="27"/>
      <c r="AK58" s="27"/>
      <c r="AL58" s="27"/>
      <c r="AM58" s="27"/>
      <c r="AN58" s="27"/>
      <c r="AO58" s="27"/>
      <c r="AP58" s="27"/>
      <c r="AQ58" s="27"/>
      <c r="AR58" s="27"/>
      <c r="AS58" s="27"/>
      <c r="AT58" s="27"/>
      <c r="AU58" s="27"/>
      <c r="AV58" s="27"/>
      <c r="AW58" s="27"/>
      <c r="AX58" s="27"/>
      <c r="AY58" s="27"/>
      <c r="AZ58" s="27"/>
      <c r="BA58" s="27"/>
      <c r="BB58" s="27"/>
      <c r="BC58" s="27"/>
      <c r="BD58" s="27"/>
      <c r="BE58" s="27"/>
      <c r="BF58" s="27"/>
      <c r="BG58" s="27"/>
      <c r="BH58" s="27"/>
      <c r="BI58" s="27"/>
      <c r="BJ58" s="27"/>
      <c r="BK58" s="27"/>
      <c r="BL58" s="27"/>
      <c r="BM58" s="27"/>
      <c r="BN58" s="27"/>
      <c r="BO58" s="27"/>
      <c r="BP58" s="27"/>
      <c r="BQ58" s="27"/>
      <c r="BR58" s="27"/>
      <c r="BS58" s="27"/>
      <c r="BT58" s="27"/>
      <c r="BU58" s="27"/>
      <c r="BV58" s="27"/>
      <c r="BW58" s="27"/>
      <c r="BX58" s="27"/>
      <c r="BY58" s="27"/>
      <c r="BZ58" s="27"/>
      <c r="CA58" s="27"/>
      <c r="CB58" s="27"/>
      <c r="CC58" s="27"/>
      <c r="CD58" s="27"/>
      <c r="CE58" s="27"/>
      <c r="CF58" s="27"/>
      <c r="CG58" s="27"/>
      <c r="CH58" s="27"/>
      <c r="CI58" s="27"/>
      <c r="CJ58" s="27"/>
      <c r="CK58" s="27"/>
      <c r="CL58" s="27"/>
      <c r="CM58" s="27"/>
      <c r="CN58" s="27"/>
      <c r="CO58" s="27"/>
      <c r="CP58" s="27"/>
      <c r="CQ58" s="27"/>
      <c r="CR58" s="27"/>
      <c r="CS58" s="27"/>
      <c r="CT58" s="27"/>
    </row>
    <row r="59" spans="1:98" s="32" customFormat="1">
      <c r="A59" s="27"/>
      <c r="B59" s="47" t="s">
        <v>839</v>
      </c>
      <c r="C59" s="30"/>
      <c r="D59" s="30"/>
      <c r="E59" s="30"/>
      <c r="F59" s="30"/>
      <c r="G59" s="30"/>
      <c r="H59" s="36"/>
      <c r="I59" s="30"/>
      <c r="J59" s="30"/>
      <c r="K59" s="30"/>
      <c r="L59" s="30"/>
      <c r="M59" s="30"/>
      <c r="N59" s="30"/>
      <c r="O59" s="27"/>
      <c r="P59" s="27"/>
      <c r="Q59" s="27"/>
      <c r="R59" s="27"/>
      <c r="S59" s="27"/>
      <c r="T59" s="27"/>
      <c r="U59" s="27"/>
      <c r="V59" s="27"/>
      <c r="W59" s="27"/>
      <c r="X59" s="27"/>
      <c r="Y59" s="27"/>
      <c r="Z59" s="27"/>
      <c r="AA59" s="27"/>
      <c r="AB59" s="27"/>
      <c r="AC59" s="27"/>
      <c r="AD59" s="27"/>
      <c r="AE59" s="27"/>
      <c r="AF59" s="27"/>
      <c r="AG59" s="27"/>
      <c r="AH59" s="27"/>
      <c r="AI59" s="27"/>
      <c r="AJ59" s="27"/>
      <c r="AK59" s="27"/>
      <c r="AL59" s="27"/>
      <c r="AM59" s="27"/>
      <c r="AN59" s="27"/>
      <c r="AO59" s="27"/>
      <c r="AP59" s="27"/>
      <c r="AQ59" s="27"/>
      <c r="AR59" s="27"/>
      <c r="AS59" s="27"/>
      <c r="AT59" s="27"/>
      <c r="AU59" s="27"/>
      <c r="AV59" s="27"/>
      <c r="AW59" s="27"/>
      <c r="AX59" s="27"/>
      <c r="AY59" s="27"/>
      <c r="AZ59" s="27"/>
      <c r="BA59" s="27"/>
      <c r="BB59" s="27"/>
      <c r="BC59" s="27"/>
      <c r="BD59" s="27"/>
      <c r="BE59" s="27"/>
      <c r="BF59" s="27"/>
      <c r="BG59" s="27"/>
      <c r="BH59" s="27"/>
      <c r="BI59" s="27"/>
      <c r="BJ59" s="27"/>
      <c r="BK59" s="27"/>
      <c r="BL59" s="27"/>
      <c r="BM59" s="27"/>
      <c r="BN59" s="27"/>
      <c r="BO59" s="27"/>
      <c r="BP59" s="27"/>
      <c r="BQ59" s="27"/>
      <c r="BR59" s="27"/>
      <c r="BS59" s="27"/>
      <c r="BT59" s="27"/>
      <c r="BU59" s="27"/>
      <c r="BV59" s="27"/>
      <c r="BW59" s="27"/>
      <c r="BX59" s="27"/>
      <c r="BY59" s="27"/>
      <c r="BZ59" s="27"/>
      <c r="CA59" s="27"/>
      <c r="CB59" s="27"/>
      <c r="CC59" s="27"/>
      <c r="CD59" s="27"/>
      <c r="CE59" s="27"/>
      <c r="CF59" s="27"/>
      <c r="CG59" s="27"/>
      <c r="CH59" s="27"/>
      <c r="CI59" s="27"/>
      <c r="CJ59" s="27"/>
      <c r="CK59" s="27"/>
      <c r="CL59" s="27"/>
      <c r="CM59" s="27"/>
      <c r="CN59" s="27"/>
      <c r="CO59" s="27"/>
      <c r="CP59" s="27"/>
      <c r="CQ59" s="27"/>
      <c r="CR59" s="27"/>
      <c r="CS59" s="27"/>
      <c r="CT59" s="27"/>
    </row>
    <row r="60" spans="1:98" s="32" customFormat="1" ht="12.75" customHeight="1">
      <c r="A60" s="27"/>
      <c r="B60" s="47" t="s">
        <v>840</v>
      </c>
      <c r="C60" s="30"/>
      <c r="D60" s="30"/>
      <c r="E60" s="30"/>
      <c r="F60" s="30"/>
      <c r="G60" s="30"/>
      <c r="H60" s="36"/>
      <c r="I60" s="30"/>
      <c r="J60" s="30"/>
      <c r="K60" s="30"/>
      <c r="L60" s="30"/>
      <c r="M60" s="30"/>
      <c r="N60" s="30"/>
      <c r="O60" s="27"/>
      <c r="P60" s="27"/>
      <c r="Q60" s="27"/>
      <c r="R60" s="27"/>
      <c r="S60" s="27"/>
      <c r="T60" s="27"/>
      <c r="U60" s="27"/>
      <c r="V60" s="27"/>
      <c r="W60" s="27"/>
      <c r="X60" s="27"/>
      <c r="Y60" s="27"/>
      <c r="Z60" s="27"/>
      <c r="AA60" s="27"/>
      <c r="AB60" s="27"/>
      <c r="AC60" s="27"/>
      <c r="AD60" s="27"/>
      <c r="AE60" s="27"/>
      <c r="AF60" s="27"/>
      <c r="AG60" s="27"/>
      <c r="AH60" s="27"/>
      <c r="AI60" s="27"/>
      <c r="AJ60" s="27"/>
      <c r="AK60" s="27"/>
      <c r="AL60" s="27"/>
      <c r="AM60" s="27"/>
      <c r="AN60" s="27"/>
      <c r="AO60" s="27"/>
      <c r="AP60" s="27"/>
      <c r="AQ60" s="27"/>
      <c r="AR60" s="27"/>
      <c r="AS60" s="27"/>
      <c r="AT60" s="27"/>
      <c r="AU60" s="27"/>
      <c r="AV60" s="27"/>
      <c r="AW60" s="27"/>
      <c r="AX60" s="27"/>
      <c r="AY60" s="27"/>
      <c r="AZ60" s="27"/>
      <c r="BA60" s="27"/>
      <c r="BB60" s="27"/>
      <c r="BC60" s="27"/>
      <c r="BD60" s="27"/>
      <c r="BE60" s="27"/>
      <c r="BF60" s="27"/>
      <c r="BG60" s="27"/>
      <c r="BH60" s="27"/>
      <c r="BI60" s="27"/>
      <c r="BJ60" s="27"/>
      <c r="BK60" s="27"/>
      <c r="BL60" s="27"/>
      <c r="BM60" s="27"/>
      <c r="BN60" s="27"/>
      <c r="BO60" s="27"/>
      <c r="BP60" s="27"/>
      <c r="BQ60" s="27"/>
      <c r="BR60" s="27"/>
      <c r="BS60" s="27"/>
      <c r="BT60" s="27"/>
      <c r="BU60" s="27"/>
      <c r="BV60" s="27"/>
      <c r="BW60" s="27"/>
      <c r="BX60" s="27"/>
      <c r="BY60" s="27"/>
      <c r="BZ60" s="27"/>
      <c r="CA60" s="27"/>
      <c r="CB60" s="27"/>
      <c r="CC60" s="27"/>
      <c r="CD60" s="27"/>
      <c r="CE60" s="27"/>
      <c r="CF60" s="27"/>
      <c r="CG60" s="27"/>
      <c r="CH60" s="27"/>
      <c r="CI60" s="27"/>
      <c r="CJ60" s="27"/>
      <c r="CK60" s="27"/>
      <c r="CL60" s="27"/>
      <c r="CM60" s="27"/>
      <c r="CN60" s="27"/>
      <c r="CO60" s="27"/>
      <c r="CP60" s="27"/>
      <c r="CQ60" s="27"/>
      <c r="CR60" s="27"/>
      <c r="CS60" s="27"/>
      <c r="CT60" s="27"/>
    </row>
    <row r="61" spans="1:98" s="32" customFormat="1">
      <c r="A61" s="27"/>
      <c r="B61" s="47" t="s">
        <v>841</v>
      </c>
      <c r="C61" s="30"/>
      <c r="D61" s="30"/>
      <c r="E61" s="30"/>
      <c r="F61" s="30"/>
      <c r="G61" s="30"/>
      <c r="H61" s="36"/>
      <c r="I61" s="30"/>
      <c r="J61" s="30"/>
      <c r="K61" s="30"/>
      <c r="L61" s="30"/>
      <c r="M61" s="30"/>
      <c r="N61" s="30"/>
      <c r="O61" s="27"/>
      <c r="P61" s="27"/>
      <c r="Q61" s="27"/>
      <c r="R61" s="27"/>
      <c r="S61" s="27"/>
      <c r="T61" s="27"/>
      <c r="U61" s="27"/>
      <c r="V61" s="27"/>
      <c r="W61" s="27"/>
      <c r="X61" s="27"/>
      <c r="Y61" s="27"/>
      <c r="Z61" s="27"/>
      <c r="AA61" s="27"/>
      <c r="AB61" s="27"/>
      <c r="AC61" s="27"/>
      <c r="AD61" s="27"/>
      <c r="AE61" s="27"/>
      <c r="AF61" s="27"/>
      <c r="AG61" s="27"/>
      <c r="AH61" s="27"/>
      <c r="AI61" s="27"/>
      <c r="AJ61" s="27"/>
      <c r="AK61" s="27"/>
      <c r="AL61" s="27"/>
      <c r="AM61" s="27"/>
      <c r="AN61" s="27"/>
      <c r="AO61" s="27"/>
      <c r="AP61" s="27"/>
      <c r="AQ61" s="27"/>
      <c r="AR61" s="27"/>
      <c r="AS61" s="27"/>
      <c r="AT61" s="27"/>
      <c r="AU61" s="27"/>
      <c r="AV61" s="27"/>
      <c r="AW61" s="27"/>
      <c r="AX61" s="27"/>
      <c r="AY61" s="27"/>
      <c r="AZ61" s="27"/>
      <c r="BA61" s="27"/>
      <c r="BB61" s="27"/>
      <c r="BC61" s="27"/>
      <c r="BD61" s="27"/>
      <c r="BE61" s="27"/>
      <c r="BF61" s="27"/>
      <c r="BG61" s="27"/>
      <c r="BH61" s="27"/>
      <c r="BI61" s="27"/>
      <c r="BJ61" s="27"/>
      <c r="BK61" s="27"/>
      <c r="BL61" s="27"/>
      <c r="BM61" s="27"/>
      <c r="BN61" s="27"/>
      <c r="BO61" s="27"/>
      <c r="BP61" s="27"/>
      <c r="BQ61" s="27"/>
      <c r="BR61" s="27"/>
      <c r="BS61" s="27"/>
      <c r="BT61" s="27"/>
      <c r="BU61" s="27"/>
      <c r="BV61" s="27"/>
      <c r="BW61" s="27"/>
      <c r="BX61" s="27"/>
      <c r="BY61" s="27"/>
      <c r="BZ61" s="27"/>
      <c r="CA61" s="27"/>
      <c r="CB61" s="27"/>
      <c r="CC61" s="27"/>
      <c r="CD61" s="27"/>
      <c r="CE61" s="27"/>
      <c r="CF61" s="27"/>
      <c r="CG61" s="27"/>
      <c r="CH61" s="27"/>
      <c r="CI61" s="27"/>
      <c r="CJ61" s="27"/>
      <c r="CK61" s="27"/>
      <c r="CL61" s="27"/>
      <c r="CM61" s="27"/>
      <c r="CN61" s="27"/>
      <c r="CO61" s="27"/>
      <c r="CP61" s="27"/>
      <c r="CQ61" s="27"/>
      <c r="CR61" s="27"/>
      <c r="CS61" s="27"/>
      <c r="CT61" s="27"/>
    </row>
    <row r="62" spans="1:98" s="32" customFormat="1">
      <c r="A62" s="27"/>
      <c r="B62" s="47" t="s">
        <v>847</v>
      </c>
      <c r="C62" s="30"/>
      <c r="D62" s="30"/>
      <c r="E62" s="30"/>
      <c r="F62" s="30"/>
      <c r="G62" s="30"/>
      <c r="H62" s="36"/>
      <c r="I62" s="30"/>
      <c r="J62" s="30"/>
      <c r="K62" s="30"/>
      <c r="L62" s="30"/>
      <c r="M62" s="30"/>
      <c r="N62" s="30"/>
      <c r="O62" s="27"/>
      <c r="P62" s="27"/>
      <c r="Q62" s="27"/>
      <c r="R62" s="27"/>
      <c r="S62" s="27"/>
      <c r="T62" s="27"/>
      <c r="U62" s="27"/>
      <c r="V62" s="27"/>
      <c r="W62" s="27"/>
      <c r="X62" s="27"/>
      <c r="Y62" s="27"/>
      <c r="Z62" s="27"/>
      <c r="AA62" s="27"/>
      <c r="AB62" s="27"/>
      <c r="AC62" s="27"/>
      <c r="AD62" s="27"/>
      <c r="AE62" s="27"/>
      <c r="AF62" s="27"/>
      <c r="AG62" s="27"/>
      <c r="AH62" s="27"/>
      <c r="AI62" s="27"/>
      <c r="AJ62" s="27"/>
      <c r="AK62" s="27"/>
      <c r="AL62" s="27"/>
      <c r="AM62" s="27"/>
      <c r="AN62" s="27"/>
      <c r="AO62" s="27"/>
      <c r="AP62" s="27"/>
      <c r="AQ62" s="27"/>
      <c r="AR62" s="27"/>
      <c r="AS62" s="27"/>
      <c r="AT62" s="27"/>
      <c r="AU62" s="27"/>
      <c r="AV62" s="27"/>
      <c r="AW62" s="27"/>
      <c r="AX62" s="27"/>
      <c r="AY62" s="27"/>
      <c r="AZ62" s="27"/>
      <c r="BA62" s="27"/>
      <c r="BB62" s="27"/>
      <c r="BC62" s="27"/>
      <c r="BD62" s="27"/>
      <c r="BE62" s="27"/>
      <c r="BF62" s="27"/>
      <c r="BG62" s="27"/>
      <c r="BH62" s="27"/>
      <c r="BI62" s="27"/>
      <c r="BJ62" s="27"/>
      <c r="BK62" s="27"/>
      <c r="BL62" s="27"/>
      <c r="BM62" s="27"/>
      <c r="BN62" s="27"/>
      <c r="BO62" s="27"/>
      <c r="BP62" s="27"/>
      <c r="BQ62" s="27"/>
      <c r="BR62" s="27"/>
      <c r="BS62" s="27"/>
      <c r="BT62" s="27"/>
      <c r="BU62" s="27"/>
      <c r="BV62" s="27"/>
      <c r="BW62" s="27"/>
      <c r="BX62" s="27"/>
      <c r="BY62" s="27"/>
      <c r="BZ62" s="27"/>
      <c r="CA62" s="27"/>
      <c r="CB62" s="27"/>
      <c r="CC62" s="27"/>
      <c r="CD62" s="27"/>
      <c r="CE62" s="27"/>
      <c r="CF62" s="27"/>
      <c r="CG62" s="27"/>
      <c r="CH62" s="27"/>
      <c r="CI62" s="27"/>
      <c r="CJ62" s="27"/>
      <c r="CK62" s="27"/>
      <c r="CL62" s="27"/>
      <c r="CM62" s="27"/>
      <c r="CN62" s="27"/>
      <c r="CO62" s="27"/>
      <c r="CP62" s="27"/>
      <c r="CQ62" s="27"/>
      <c r="CR62" s="27"/>
      <c r="CS62" s="27"/>
      <c r="CT62" s="27"/>
    </row>
    <row r="63" spans="1:98" s="32" customFormat="1" ht="12.75" customHeight="1">
      <c r="A63" s="27"/>
      <c r="B63" s="47" t="s">
        <v>848</v>
      </c>
      <c r="C63" s="30"/>
      <c r="D63" s="30"/>
      <c r="E63" s="30"/>
      <c r="F63" s="30"/>
      <c r="G63" s="30"/>
      <c r="H63" s="36"/>
      <c r="I63" s="30"/>
      <c r="J63" s="30"/>
      <c r="K63" s="30"/>
      <c r="L63" s="30"/>
      <c r="M63" s="30"/>
      <c r="N63" s="30"/>
      <c r="O63" s="27"/>
      <c r="P63" s="27"/>
      <c r="Q63" s="27"/>
      <c r="R63" s="27"/>
      <c r="S63" s="27"/>
      <c r="T63" s="27"/>
      <c r="U63" s="27"/>
      <c r="V63" s="27"/>
      <c r="W63" s="27"/>
      <c r="X63" s="27"/>
      <c r="Y63" s="27"/>
      <c r="Z63" s="27"/>
      <c r="AA63" s="27"/>
      <c r="AB63" s="27"/>
      <c r="AC63" s="27"/>
      <c r="AD63" s="27"/>
      <c r="AE63" s="27"/>
      <c r="AF63" s="27"/>
      <c r="AG63" s="27"/>
      <c r="AH63" s="27"/>
      <c r="AI63" s="27"/>
      <c r="AJ63" s="27"/>
      <c r="AK63" s="27"/>
      <c r="AL63" s="27"/>
      <c r="AM63" s="27"/>
      <c r="AN63" s="27"/>
      <c r="AO63" s="27"/>
      <c r="AP63" s="27"/>
      <c r="AQ63" s="27"/>
      <c r="AR63" s="27"/>
      <c r="AS63" s="27"/>
      <c r="AT63" s="27"/>
      <c r="AU63" s="27"/>
      <c r="AV63" s="27"/>
      <c r="AW63" s="27"/>
      <c r="AX63" s="27"/>
      <c r="AY63" s="27"/>
      <c r="AZ63" s="27"/>
      <c r="BA63" s="27"/>
      <c r="BB63" s="27"/>
      <c r="BC63" s="27"/>
      <c r="BD63" s="27"/>
      <c r="BE63" s="27"/>
      <c r="BF63" s="27"/>
      <c r="BG63" s="27"/>
      <c r="BH63" s="27"/>
      <c r="BI63" s="27"/>
      <c r="BJ63" s="27"/>
      <c r="BK63" s="27"/>
      <c r="BL63" s="27"/>
      <c r="BM63" s="27"/>
      <c r="BN63" s="27"/>
      <c r="BO63" s="27"/>
      <c r="BP63" s="27"/>
      <c r="BQ63" s="27"/>
      <c r="BR63" s="27"/>
      <c r="BS63" s="27"/>
      <c r="BT63" s="27"/>
      <c r="BU63" s="27"/>
      <c r="BV63" s="27"/>
      <c r="BW63" s="27"/>
      <c r="BX63" s="27"/>
      <c r="BY63" s="27"/>
      <c r="BZ63" s="27"/>
      <c r="CA63" s="27"/>
      <c r="CB63" s="27"/>
      <c r="CC63" s="27"/>
      <c r="CD63" s="27"/>
      <c r="CE63" s="27"/>
      <c r="CF63" s="27"/>
      <c r="CG63" s="27"/>
      <c r="CH63" s="27"/>
      <c r="CI63" s="27"/>
      <c r="CJ63" s="27"/>
      <c r="CK63" s="27"/>
      <c r="CL63" s="27"/>
      <c r="CM63" s="27"/>
      <c r="CN63" s="27"/>
      <c r="CO63" s="27"/>
      <c r="CP63" s="27"/>
      <c r="CQ63" s="27"/>
      <c r="CR63" s="27"/>
      <c r="CS63" s="27"/>
      <c r="CT63" s="27"/>
    </row>
    <row r="64" spans="1:98" s="32" customFormat="1">
      <c r="A64" s="27"/>
      <c r="B64" s="47" t="s">
        <v>849</v>
      </c>
      <c r="C64" s="30"/>
      <c r="D64" s="30"/>
      <c r="E64" s="30"/>
      <c r="F64" s="30"/>
      <c r="G64" s="30"/>
      <c r="H64" s="36"/>
      <c r="I64" s="30"/>
      <c r="J64" s="30"/>
      <c r="K64" s="30"/>
      <c r="L64" s="30"/>
      <c r="M64" s="30"/>
      <c r="N64" s="30"/>
      <c r="O64" s="27"/>
      <c r="P64" s="27"/>
      <c r="Q64" s="27"/>
      <c r="R64" s="27"/>
      <c r="S64" s="27"/>
      <c r="T64" s="27"/>
      <c r="U64" s="27"/>
      <c r="V64" s="27"/>
      <c r="W64" s="27"/>
      <c r="X64" s="27"/>
      <c r="Y64" s="27"/>
      <c r="Z64" s="27"/>
      <c r="AA64" s="27"/>
      <c r="AB64" s="27"/>
      <c r="AC64" s="27"/>
      <c r="AD64" s="27"/>
      <c r="AE64" s="27"/>
      <c r="AF64" s="27"/>
      <c r="AG64" s="27"/>
      <c r="AH64" s="27"/>
      <c r="AI64" s="27"/>
      <c r="AJ64" s="27"/>
      <c r="AK64" s="27"/>
      <c r="AL64" s="27"/>
      <c r="AM64" s="27"/>
      <c r="AN64" s="27"/>
      <c r="AO64" s="27"/>
      <c r="AP64" s="27"/>
      <c r="AQ64" s="27"/>
      <c r="AR64" s="27"/>
      <c r="AS64" s="27"/>
      <c r="AT64" s="27"/>
      <c r="AU64" s="27"/>
      <c r="AV64" s="27"/>
      <c r="AW64" s="27"/>
      <c r="AX64" s="27"/>
      <c r="AY64" s="27"/>
      <c r="AZ64" s="27"/>
      <c r="BA64" s="27"/>
      <c r="BB64" s="27"/>
      <c r="BC64" s="27"/>
      <c r="BD64" s="27"/>
      <c r="BE64" s="27"/>
      <c r="BF64" s="27"/>
      <c r="BG64" s="27"/>
      <c r="BH64" s="27"/>
      <c r="BI64" s="27"/>
      <c r="BJ64" s="27"/>
      <c r="BK64" s="27"/>
      <c r="BL64" s="27"/>
      <c r="BM64" s="27"/>
      <c r="BN64" s="27"/>
      <c r="BO64" s="27"/>
      <c r="BP64" s="27"/>
      <c r="BQ64" s="27"/>
      <c r="BR64" s="27"/>
      <c r="BS64" s="27"/>
      <c r="BT64" s="27"/>
      <c r="BU64" s="27"/>
      <c r="BV64" s="27"/>
      <c r="BW64" s="27"/>
      <c r="BX64" s="27"/>
      <c r="BY64" s="27"/>
      <c r="BZ64" s="27"/>
      <c r="CA64" s="27"/>
      <c r="CB64" s="27"/>
      <c r="CC64" s="27"/>
      <c r="CD64" s="27"/>
      <c r="CE64" s="27"/>
      <c r="CF64" s="27"/>
      <c r="CG64" s="27"/>
      <c r="CH64" s="27"/>
      <c r="CI64" s="27"/>
      <c r="CJ64" s="27"/>
      <c r="CK64" s="27"/>
      <c r="CL64" s="27"/>
      <c r="CM64" s="27"/>
      <c r="CN64" s="27"/>
      <c r="CO64" s="27"/>
      <c r="CP64" s="27"/>
      <c r="CQ64" s="27"/>
      <c r="CR64" s="27"/>
      <c r="CS64" s="27"/>
      <c r="CT64" s="27"/>
    </row>
    <row r="65" spans="1:98" s="32" customFormat="1" ht="12.75" customHeight="1">
      <c r="A65" s="27"/>
      <c r="B65" s="47" t="s">
        <v>850</v>
      </c>
      <c r="C65" s="30"/>
      <c r="D65" s="30"/>
      <c r="E65" s="30"/>
      <c r="F65" s="30"/>
      <c r="G65" s="30"/>
      <c r="H65" s="36"/>
      <c r="I65" s="30"/>
      <c r="J65" s="30"/>
      <c r="K65" s="30"/>
      <c r="L65" s="30"/>
      <c r="M65" s="30"/>
      <c r="N65" s="30"/>
      <c r="O65" s="27"/>
      <c r="P65" s="27"/>
      <c r="Q65" s="27"/>
      <c r="R65" s="27"/>
      <c r="S65" s="27"/>
      <c r="T65" s="27"/>
      <c r="U65" s="27"/>
      <c r="V65" s="27"/>
      <c r="W65" s="27"/>
      <c r="X65" s="27"/>
      <c r="Y65" s="27"/>
      <c r="Z65" s="27"/>
      <c r="AA65" s="27"/>
      <c r="AB65" s="27"/>
      <c r="AC65" s="27"/>
      <c r="AD65" s="27"/>
      <c r="AE65" s="27"/>
      <c r="AF65" s="27"/>
      <c r="AG65" s="27"/>
      <c r="AH65" s="27"/>
      <c r="AI65" s="27"/>
      <c r="AJ65" s="27"/>
      <c r="AK65" s="27"/>
      <c r="AL65" s="27"/>
      <c r="AM65" s="27"/>
      <c r="AN65" s="27"/>
      <c r="AO65" s="27"/>
      <c r="AP65" s="27"/>
      <c r="AQ65" s="27"/>
      <c r="AR65" s="27"/>
      <c r="AS65" s="27"/>
      <c r="AT65" s="27"/>
      <c r="AU65" s="27"/>
      <c r="AV65" s="27"/>
      <c r="AW65" s="27"/>
      <c r="AX65" s="27"/>
      <c r="AY65" s="27"/>
      <c r="AZ65" s="27"/>
      <c r="BA65" s="27"/>
      <c r="BB65" s="27"/>
      <c r="BC65" s="27"/>
      <c r="BD65" s="27"/>
      <c r="BE65" s="27"/>
      <c r="BF65" s="27"/>
      <c r="BG65" s="27"/>
      <c r="BH65" s="27"/>
      <c r="BI65" s="27"/>
      <c r="BJ65" s="27"/>
      <c r="BK65" s="27"/>
      <c r="BL65" s="27"/>
      <c r="BM65" s="27"/>
      <c r="BN65" s="27"/>
      <c r="BO65" s="27"/>
      <c r="BP65" s="27"/>
      <c r="BQ65" s="27"/>
      <c r="BR65" s="27"/>
      <c r="BS65" s="27"/>
      <c r="BT65" s="27"/>
      <c r="BU65" s="27"/>
      <c r="BV65" s="27"/>
      <c r="BW65" s="27"/>
      <c r="BX65" s="27"/>
      <c r="BY65" s="27"/>
      <c r="BZ65" s="27"/>
      <c r="CA65" s="27"/>
      <c r="CB65" s="27"/>
      <c r="CC65" s="27"/>
      <c r="CD65" s="27"/>
      <c r="CE65" s="27"/>
      <c r="CF65" s="27"/>
      <c r="CG65" s="27"/>
      <c r="CH65" s="27"/>
      <c r="CI65" s="27"/>
      <c r="CJ65" s="27"/>
      <c r="CK65" s="27"/>
      <c r="CL65" s="27"/>
      <c r="CM65" s="27"/>
      <c r="CN65" s="27"/>
      <c r="CO65" s="27"/>
      <c r="CP65" s="27"/>
      <c r="CQ65" s="27"/>
      <c r="CR65" s="27"/>
      <c r="CS65" s="27"/>
      <c r="CT65" s="27"/>
    </row>
    <row r="66" spans="1:98" s="32" customFormat="1" ht="12.75" customHeight="1">
      <c r="A66" s="27"/>
      <c r="B66" s="47" t="s">
        <v>851</v>
      </c>
      <c r="C66" s="30"/>
      <c r="D66" s="30"/>
      <c r="E66" s="30"/>
      <c r="F66" s="30"/>
      <c r="G66" s="30"/>
      <c r="H66" s="36"/>
      <c r="I66" s="30"/>
      <c r="J66" s="30"/>
      <c r="K66" s="30"/>
      <c r="L66" s="30"/>
      <c r="M66" s="30"/>
      <c r="N66" s="30"/>
      <c r="O66" s="27"/>
      <c r="P66" s="27"/>
      <c r="Q66" s="27"/>
      <c r="R66" s="27"/>
      <c r="S66" s="27"/>
      <c r="T66" s="27"/>
      <c r="U66" s="27"/>
      <c r="V66" s="27"/>
      <c r="W66" s="27"/>
      <c r="X66" s="27"/>
      <c r="Y66" s="27"/>
      <c r="Z66" s="27"/>
      <c r="AA66" s="27"/>
      <c r="AB66" s="27"/>
      <c r="AC66" s="27"/>
      <c r="AD66" s="27"/>
      <c r="AE66" s="27"/>
      <c r="AF66" s="27"/>
      <c r="AG66" s="27"/>
      <c r="AH66" s="27"/>
      <c r="AI66" s="27"/>
      <c r="AJ66" s="27"/>
      <c r="AK66" s="27"/>
      <c r="AL66" s="27"/>
      <c r="AM66" s="27"/>
      <c r="AN66" s="27"/>
      <c r="AO66" s="27"/>
      <c r="AP66" s="27"/>
      <c r="AQ66" s="27"/>
      <c r="AR66" s="27"/>
      <c r="AS66" s="27"/>
      <c r="AT66" s="27"/>
      <c r="AU66" s="27"/>
      <c r="AV66" s="27"/>
      <c r="AW66" s="27"/>
      <c r="AX66" s="27"/>
      <c r="AY66" s="27"/>
      <c r="AZ66" s="27"/>
      <c r="BA66" s="27"/>
      <c r="BB66" s="27"/>
      <c r="BC66" s="27"/>
      <c r="BD66" s="27"/>
      <c r="BE66" s="27"/>
      <c r="BF66" s="27"/>
      <c r="BG66" s="27"/>
      <c r="BH66" s="27"/>
      <c r="BI66" s="27"/>
      <c r="BJ66" s="27"/>
      <c r="BK66" s="27"/>
      <c r="BL66" s="27"/>
      <c r="BM66" s="27"/>
      <c r="BN66" s="27"/>
      <c r="BO66" s="27"/>
      <c r="BP66" s="27"/>
      <c r="BQ66" s="27"/>
      <c r="BR66" s="27"/>
      <c r="BS66" s="27"/>
      <c r="BT66" s="27"/>
      <c r="BU66" s="27"/>
      <c r="BV66" s="27"/>
      <c r="BW66" s="27"/>
      <c r="BX66" s="27"/>
      <c r="BY66" s="27"/>
      <c r="BZ66" s="27"/>
      <c r="CA66" s="27"/>
      <c r="CB66" s="27"/>
      <c r="CC66" s="27"/>
      <c r="CD66" s="27"/>
      <c r="CE66" s="27"/>
      <c r="CF66" s="27"/>
      <c r="CG66" s="27"/>
      <c r="CH66" s="27"/>
      <c r="CI66" s="27"/>
      <c r="CJ66" s="27"/>
      <c r="CK66" s="27"/>
      <c r="CL66" s="27"/>
      <c r="CM66" s="27"/>
      <c r="CN66" s="27"/>
      <c r="CO66" s="27"/>
      <c r="CP66" s="27"/>
      <c r="CQ66" s="27"/>
      <c r="CR66" s="27"/>
      <c r="CS66" s="27"/>
      <c r="CT66" s="27"/>
    </row>
    <row r="67" spans="1:98" s="32" customFormat="1">
      <c r="A67" s="27"/>
      <c r="B67" s="47" t="s">
        <v>852</v>
      </c>
      <c r="C67" s="30"/>
      <c r="D67" s="30"/>
      <c r="E67" s="30"/>
      <c r="F67" s="30"/>
      <c r="G67" s="30"/>
      <c r="H67" s="36"/>
      <c r="I67" s="30"/>
      <c r="J67" s="30"/>
      <c r="K67" s="30"/>
      <c r="L67" s="30"/>
      <c r="M67" s="30"/>
      <c r="N67" s="30"/>
      <c r="O67" s="27"/>
      <c r="P67" s="27"/>
      <c r="Q67" s="27"/>
      <c r="R67" s="27"/>
      <c r="S67" s="27"/>
      <c r="T67" s="27"/>
      <c r="U67" s="27"/>
      <c r="V67" s="27"/>
      <c r="W67" s="27"/>
      <c r="X67" s="27"/>
      <c r="Y67" s="27"/>
      <c r="Z67" s="27"/>
      <c r="AA67" s="27"/>
      <c r="AB67" s="27"/>
      <c r="AC67" s="27"/>
      <c r="AD67" s="27"/>
      <c r="AE67" s="27"/>
      <c r="AF67" s="27"/>
      <c r="AG67" s="27"/>
      <c r="AH67" s="27"/>
      <c r="AI67" s="27"/>
      <c r="AJ67" s="27"/>
      <c r="AK67" s="27"/>
      <c r="AL67" s="27"/>
      <c r="AM67" s="27"/>
      <c r="AN67" s="27"/>
      <c r="AO67" s="27"/>
      <c r="AP67" s="27"/>
      <c r="AQ67" s="27"/>
      <c r="AR67" s="27"/>
      <c r="AS67" s="27"/>
      <c r="AT67" s="27"/>
      <c r="AU67" s="27"/>
      <c r="AV67" s="27"/>
      <c r="AW67" s="27"/>
      <c r="AX67" s="27"/>
      <c r="AY67" s="27"/>
      <c r="AZ67" s="27"/>
      <c r="BA67" s="27"/>
      <c r="BB67" s="27"/>
      <c r="BC67" s="27"/>
      <c r="BD67" s="27"/>
      <c r="BE67" s="27"/>
      <c r="BF67" s="27"/>
      <c r="BG67" s="27"/>
      <c r="BH67" s="27"/>
      <c r="BI67" s="27"/>
      <c r="BJ67" s="27"/>
      <c r="BK67" s="27"/>
      <c r="BL67" s="27"/>
      <c r="BM67" s="27"/>
      <c r="BN67" s="27"/>
      <c r="BO67" s="27"/>
      <c r="BP67" s="27"/>
      <c r="BQ67" s="27"/>
      <c r="BR67" s="27"/>
      <c r="BS67" s="27"/>
      <c r="BT67" s="27"/>
      <c r="BU67" s="27"/>
      <c r="BV67" s="27"/>
      <c r="BW67" s="27"/>
      <c r="BX67" s="27"/>
      <c r="BY67" s="27"/>
      <c r="BZ67" s="27"/>
      <c r="CA67" s="27"/>
      <c r="CB67" s="27"/>
      <c r="CC67" s="27"/>
      <c r="CD67" s="27"/>
      <c r="CE67" s="27"/>
      <c r="CF67" s="27"/>
      <c r="CG67" s="27"/>
      <c r="CH67" s="27"/>
      <c r="CI67" s="27"/>
      <c r="CJ67" s="27"/>
      <c r="CK67" s="27"/>
      <c r="CL67" s="27"/>
      <c r="CM67" s="27"/>
      <c r="CN67" s="27"/>
      <c r="CO67" s="27"/>
      <c r="CP67" s="27"/>
      <c r="CQ67" s="27"/>
      <c r="CR67" s="27"/>
      <c r="CS67" s="27"/>
      <c r="CT67" s="27"/>
    </row>
    <row r="68" spans="1:98" s="32" customFormat="1">
      <c r="A68" s="27"/>
      <c r="B68" s="47" t="s">
        <v>854</v>
      </c>
      <c r="C68" s="30"/>
      <c r="D68" s="30"/>
      <c r="E68" s="30"/>
      <c r="F68" s="30"/>
      <c r="G68" s="30"/>
      <c r="H68" s="36"/>
      <c r="I68" s="30"/>
      <c r="J68" s="30"/>
      <c r="K68" s="30"/>
      <c r="L68" s="30"/>
      <c r="M68" s="30"/>
      <c r="N68" s="30"/>
      <c r="O68" s="27"/>
      <c r="P68" s="27"/>
      <c r="Q68" s="27"/>
      <c r="R68" s="27"/>
      <c r="S68" s="27"/>
      <c r="T68" s="27"/>
      <c r="U68" s="27"/>
      <c r="V68" s="27"/>
      <c r="W68" s="27"/>
      <c r="X68" s="27"/>
      <c r="Y68" s="27"/>
      <c r="Z68" s="27"/>
      <c r="AA68" s="27"/>
      <c r="AB68" s="27"/>
      <c r="AC68" s="27"/>
      <c r="AD68" s="27"/>
      <c r="AE68" s="27"/>
      <c r="AF68" s="27"/>
      <c r="AG68" s="27"/>
      <c r="AH68" s="27"/>
      <c r="AI68" s="27"/>
      <c r="AJ68" s="27"/>
      <c r="AK68" s="27"/>
      <c r="AL68" s="27"/>
      <c r="AM68" s="27"/>
      <c r="AN68" s="27"/>
      <c r="AO68" s="27"/>
      <c r="AP68" s="27"/>
      <c r="AQ68" s="27"/>
      <c r="AR68" s="27"/>
      <c r="AS68" s="27"/>
      <c r="AT68" s="27"/>
      <c r="AU68" s="27"/>
      <c r="AV68" s="27"/>
      <c r="AW68" s="27"/>
      <c r="AX68" s="27"/>
      <c r="AY68" s="27"/>
      <c r="AZ68" s="27"/>
      <c r="BA68" s="27"/>
      <c r="BB68" s="27"/>
      <c r="BC68" s="27"/>
      <c r="BD68" s="27"/>
      <c r="BE68" s="27"/>
      <c r="BF68" s="27"/>
      <c r="BG68" s="27"/>
      <c r="BH68" s="27"/>
      <c r="BI68" s="27"/>
      <c r="BJ68" s="27"/>
      <c r="BK68" s="27"/>
      <c r="BL68" s="27"/>
      <c r="BM68" s="27"/>
      <c r="BN68" s="27"/>
      <c r="BO68" s="27"/>
      <c r="BP68" s="27"/>
      <c r="BQ68" s="27"/>
      <c r="BR68" s="27"/>
      <c r="BS68" s="27"/>
      <c r="BT68" s="27"/>
      <c r="BU68" s="27"/>
      <c r="BV68" s="27"/>
      <c r="BW68" s="27"/>
      <c r="BX68" s="27"/>
      <c r="BY68" s="27"/>
      <c r="BZ68" s="27"/>
      <c r="CA68" s="27"/>
      <c r="CB68" s="27"/>
      <c r="CC68" s="27"/>
      <c r="CD68" s="27"/>
      <c r="CE68" s="27"/>
      <c r="CF68" s="27"/>
      <c r="CG68" s="27"/>
      <c r="CH68" s="27"/>
      <c r="CI68" s="27"/>
      <c r="CJ68" s="27"/>
      <c r="CK68" s="27"/>
      <c r="CL68" s="27"/>
      <c r="CM68" s="27"/>
      <c r="CN68" s="27"/>
      <c r="CO68" s="27"/>
      <c r="CP68" s="27"/>
      <c r="CQ68" s="27"/>
      <c r="CR68" s="27"/>
      <c r="CS68" s="27"/>
      <c r="CT68" s="27"/>
    </row>
    <row r="69" spans="1:98" s="32" customFormat="1" ht="12.75" customHeight="1">
      <c r="A69" s="27"/>
      <c r="B69" s="47" t="s">
        <v>295</v>
      </c>
      <c r="C69" s="30"/>
      <c r="D69" s="30"/>
      <c r="E69" s="30"/>
      <c r="F69" s="30"/>
      <c r="G69" s="30"/>
      <c r="H69" s="36"/>
      <c r="I69" s="30"/>
      <c r="J69" s="30"/>
      <c r="K69" s="30"/>
      <c r="L69" s="30"/>
      <c r="M69" s="30"/>
      <c r="N69" s="30"/>
      <c r="O69" s="27"/>
      <c r="P69" s="27"/>
      <c r="Q69" s="27"/>
      <c r="R69" s="27"/>
      <c r="S69" s="27"/>
      <c r="T69" s="27"/>
      <c r="U69" s="27"/>
      <c r="V69" s="27"/>
      <c r="W69" s="27"/>
      <c r="X69" s="27"/>
      <c r="Y69" s="27"/>
      <c r="Z69" s="27"/>
      <c r="AA69" s="27"/>
      <c r="AB69" s="27"/>
      <c r="AC69" s="27"/>
      <c r="AD69" s="27"/>
      <c r="AE69" s="27"/>
      <c r="AF69" s="27"/>
      <c r="AG69" s="27"/>
      <c r="AH69" s="27"/>
      <c r="AI69" s="27"/>
      <c r="AJ69" s="27"/>
      <c r="AK69" s="27"/>
      <c r="AL69" s="27"/>
      <c r="AM69" s="27"/>
      <c r="AN69" s="27"/>
      <c r="AO69" s="27"/>
      <c r="AP69" s="27"/>
      <c r="AQ69" s="27"/>
      <c r="AR69" s="27"/>
      <c r="AS69" s="27"/>
      <c r="AT69" s="27"/>
      <c r="AU69" s="27"/>
      <c r="AV69" s="27"/>
      <c r="AW69" s="27"/>
      <c r="AX69" s="27"/>
      <c r="AY69" s="27"/>
      <c r="AZ69" s="27"/>
      <c r="BA69" s="27"/>
      <c r="BB69" s="27"/>
      <c r="BC69" s="27"/>
      <c r="BD69" s="27"/>
      <c r="BE69" s="27"/>
      <c r="BF69" s="27"/>
      <c r="BG69" s="27"/>
      <c r="BH69" s="27"/>
      <c r="BI69" s="27"/>
      <c r="BJ69" s="27"/>
      <c r="BK69" s="27"/>
      <c r="BL69" s="27"/>
      <c r="BM69" s="27"/>
      <c r="BN69" s="27"/>
      <c r="BO69" s="27"/>
      <c r="BP69" s="27"/>
      <c r="BQ69" s="27"/>
      <c r="BR69" s="27"/>
      <c r="BS69" s="27"/>
      <c r="BT69" s="27"/>
      <c r="BU69" s="27"/>
      <c r="BV69" s="27"/>
      <c r="BW69" s="27"/>
      <c r="BX69" s="27"/>
      <c r="BY69" s="27"/>
      <c r="BZ69" s="27"/>
      <c r="CA69" s="27"/>
      <c r="CB69" s="27"/>
      <c r="CC69" s="27"/>
      <c r="CD69" s="27"/>
      <c r="CE69" s="27"/>
      <c r="CF69" s="27"/>
      <c r="CG69" s="27"/>
      <c r="CH69" s="27"/>
      <c r="CI69" s="27"/>
      <c r="CJ69" s="27"/>
      <c r="CK69" s="27"/>
      <c r="CL69" s="27"/>
      <c r="CM69" s="27"/>
      <c r="CN69" s="27"/>
      <c r="CO69" s="27"/>
      <c r="CP69" s="27"/>
      <c r="CQ69" s="27"/>
      <c r="CR69" s="27"/>
      <c r="CS69" s="27"/>
      <c r="CT69" s="27"/>
    </row>
    <row r="70" spans="1:98" s="32" customFormat="1" ht="12.75" customHeight="1">
      <c r="A70" s="27"/>
      <c r="B70" s="47" t="s">
        <v>68</v>
      </c>
      <c r="C70" s="30"/>
      <c r="D70" s="30"/>
      <c r="E70" s="30"/>
      <c r="F70" s="30"/>
      <c r="G70" s="30"/>
      <c r="H70" s="36"/>
      <c r="I70" s="30"/>
      <c r="J70" s="30"/>
      <c r="K70" s="30"/>
      <c r="L70" s="30"/>
      <c r="M70" s="30"/>
      <c r="N70" s="30"/>
      <c r="O70" s="27"/>
      <c r="P70" s="27"/>
      <c r="Q70" s="27"/>
      <c r="R70" s="27"/>
      <c r="S70" s="27"/>
      <c r="T70" s="27"/>
      <c r="U70" s="27"/>
      <c r="V70" s="27"/>
      <c r="W70" s="27"/>
      <c r="X70" s="27"/>
      <c r="Y70" s="27"/>
      <c r="Z70" s="27"/>
      <c r="AA70" s="27"/>
      <c r="AB70" s="27"/>
      <c r="AC70" s="27"/>
      <c r="AD70" s="27"/>
      <c r="AE70" s="27"/>
      <c r="AF70" s="27"/>
      <c r="AG70" s="27"/>
      <c r="AH70" s="27"/>
      <c r="AI70" s="27"/>
      <c r="AJ70" s="27"/>
      <c r="AK70" s="27"/>
      <c r="AL70" s="27"/>
      <c r="AM70" s="27"/>
      <c r="AN70" s="27"/>
      <c r="AO70" s="27"/>
      <c r="AP70" s="27"/>
      <c r="AQ70" s="27"/>
      <c r="AR70" s="27"/>
      <c r="AS70" s="27"/>
      <c r="AT70" s="27"/>
      <c r="AU70" s="27"/>
      <c r="AV70" s="27"/>
      <c r="AW70" s="27"/>
      <c r="AX70" s="27"/>
      <c r="AY70" s="27"/>
      <c r="AZ70" s="27"/>
      <c r="BA70" s="27"/>
      <c r="BB70" s="27"/>
      <c r="BC70" s="27"/>
      <c r="BD70" s="27"/>
      <c r="BE70" s="27"/>
      <c r="BF70" s="27"/>
      <c r="BG70" s="27"/>
      <c r="BH70" s="27"/>
      <c r="BI70" s="27"/>
      <c r="BJ70" s="27"/>
      <c r="BK70" s="27"/>
      <c r="BL70" s="27"/>
      <c r="BM70" s="27"/>
      <c r="BN70" s="27"/>
      <c r="BO70" s="27"/>
      <c r="BP70" s="27"/>
      <c r="BQ70" s="27"/>
      <c r="BR70" s="27"/>
      <c r="BS70" s="27"/>
      <c r="BT70" s="27"/>
      <c r="BU70" s="27"/>
      <c r="BV70" s="27"/>
      <c r="BW70" s="27"/>
      <c r="BX70" s="27"/>
      <c r="BY70" s="27"/>
      <c r="BZ70" s="27"/>
      <c r="CA70" s="27"/>
      <c r="CB70" s="27"/>
      <c r="CC70" s="27"/>
      <c r="CD70" s="27"/>
      <c r="CE70" s="27"/>
      <c r="CF70" s="27"/>
      <c r="CG70" s="27"/>
      <c r="CH70" s="27"/>
      <c r="CI70" s="27"/>
      <c r="CJ70" s="27"/>
      <c r="CK70" s="27"/>
      <c r="CL70" s="27"/>
      <c r="CM70" s="27"/>
      <c r="CN70" s="27"/>
      <c r="CO70" s="27"/>
      <c r="CP70" s="27"/>
      <c r="CQ70" s="27"/>
      <c r="CR70" s="27"/>
      <c r="CS70" s="27"/>
      <c r="CT70" s="27"/>
    </row>
    <row r="71" spans="1:98" s="32" customFormat="1" ht="12.75" customHeight="1">
      <c r="A71" s="27"/>
      <c r="B71" s="47" t="s">
        <v>857</v>
      </c>
      <c r="C71" s="30"/>
      <c r="D71" s="30"/>
      <c r="E71" s="30"/>
      <c r="F71" s="30"/>
      <c r="G71" s="30"/>
      <c r="H71" s="36"/>
      <c r="I71" s="30"/>
      <c r="J71" s="30"/>
      <c r="K71" s="30"/>
      <c r="L71" s="30"/>
      <c r="M71" s="30"/>
      <c r="N71" s="30"/>
      <c r="O71" s="27"/>
      <c r="P71" s="27"/>
      <c r="Q71" s="27"/>
      <c r="R71" s="27"/>
      <c r="S71" s="27"/>
      <c r="T71" s="27"/>
      <c r="U71" s="27"/>
      <c r="V71" s="27"/>
      <c r="W71" s="27"/>
      <c r="X71" s="27"/>
      <c r="Y71" s="27"/>
      <c r="Z71" s="27"/>
      <c r="AA71" s="27"/>
      <c r="AB71" s="27"/>
      <c r="AC71" s="27"/>
      <c r="AD71" s="27"/>
      <c r="AE71" s="27"/>
      <c r="AF71" s="27"/>
      <c r="AG71" s="27"/>
      <c r="AH71" s="27"/>
      <c r="AI71" s="27"/>
      <c r="AJ71" s="27"/>
      <c r="AK71" s="27"/>
      <c r="AL71" s="27"/>
      <c r="AM71" s="27"/>
      <c r="AN71" s="27"/>
      <c r="AO71" s="27"/>
      <c r="AP71" s="27"/>
      <c r="AQ71" s="27"/>
      <c r="AR71" s="27"/>
      <c r="AS71" s="27"/>
      <c r="AT71" s="27"/>
      <c r="AU71" s="27"/>
      <c r="AV71" s="27"/>
      <c r="AW71" s="27"/>
      <c r="AX71" s="27"/>
      <c r="AY71" s="27"/>
      <c r="AZ71" s="27"/>
      <c r="BA71" s="27"/>
      <c r="BB71" s="27"/>
      <c r="BC71" s="27"/>
      <c r="BD71" s="27"/>
      <c r="BE71" s="27"/>
      <c r="BF71" s="27"/>
      <c r="BG71" s="27"/>
      <c r="BH71" s="27"/>
      <c r="BI71" s="27"/>
      <c r="BJ71" s="27"/>
      <c r="BK71" s="27"/>
      <c r="BL71" s="27"/>
      <c r="BM71" s="27"/>
      <c r="BN71" s="27"/>
      <c r="BO71" s="27"/>
      <c r="BP71" s="27"/>
      <c r="BQ71" s="27"/>
      <c r="BR71" s="27"/>
      <c r="BS71" s="27"/>
      <c r="BT71" s="27"/>
      <c r="BU71" s="27"/>
      <c r="BV71" s="27"/>
      <c r="BW71" s="27"/>
      <c r="BX71" s="27"/>
      <c r="BY71" s="27"/>
      <c r="BZ71" s="27"/>
      <c r="CA71" s="27"/>
      <c r="CB71" s="27"/>
      <c r="CC71" s="27"/>
      <c r="CD71" s="27"/>
      <c r="CE71" s="27"/>
      <c r="CF71" s="27"/>
      <c r="CG71" s="27"/>
      <c r="CH71" s="27"/>
      <c r="CI71" s="27"/>
      <c r="CJ71" s="27"/>
      <c r="CK71" s="27"/>
      <c r="CL71" s="27"/>
      <c r="CM71" s="27"/>
      <c r="CN71" s="27"/>
      <c r="CO71" s="27"/>
      <c r="CP71" s="27"/>
      <c r="CQ71" s="27"/>
      <c r="CR71" s="27"/>
      <c r="CS71" s="27"/>
      <c r="CT71" s="27"/>
    </row>
    <row r="72" spans="1:98" s="32" customFormat="1" ht="12.75" customHeight="1">
      <c r="A72" s="27"/>
      <c r="B72" s="47" t="s">
        <v>858</v>
      </c>
      <c r="C72" s="30"/>
      <c r="D72" s="30"/>
      <c r="E72" s="30"/>
      <c r="F72" s="30"/>
      <c r="G72" s="30"/>
      <c r="H72" s="36"/>
      <c r="I72" s="30"/>
      <c r="J72" s="30"/>
      <c r="K72" s="30"/>
      <c r="L72" s="30"/>
      <c r="M72" s="30"/>
      <c r="N72" s="30"/>
      <c r="O72" s="27"/>
      <c r="P72" s="27"/>
      <c r="Q72" s="27"/>
      <c r="R72" s="27"/>
      <c r="S72" s="27"/>
      <c r="T72" s="27"/>
      <c r="U72" s="27"/>
      <c r="V72" s="27"/>
      <c r="W72" s="27"/>
      <c r="X72" s="27"/>
      <c r="Y72" s="27"/>
      <c r="Z72" s="27"/>
      <c r="AA72" s="27"/>
      <c r="AB72" s="27"/>
      <c r="AC72" s="27"/>
      <c r="AD72" s="27"/>
      <c r="AE72" s="27"/>
      <c r="AF72" s="27"/>
      <c r="AG72" s="27"/>
      <c r="AH72" s="27"/>
      <c r="AI72" s="27"/>
      <c r="AJ72" s="27"/>
      <c r="AK72" s="27"/>
      <c r="AL72" s="27"/>
      <c r="AM72" s="27"/>
      <c r="AN72" s="27"/>
      <c r="AO72" s="27"/>
      <c r="AP72" s="27"/>
      <c r="AQ72" s="27"/>
      <c r="AR72" s="27"/>
      <c r="AS72" s="27"/>
      <c r="AT72" s="27"/>
      <c r="AU72" s="27"/>
      <c r="AV72" s="27"/>
      <c r="AW72" s="27"/>
      <c r="AX72" s="27"/>
      <c r="AY72" s="27"/>
      <c r="AZ72" s="27"/>
      <c r="BA72" s="27"/>
      <c r="BB72" s="27"/>
      <c r="BC72" s="27"/>
      <c r="BD72" s="27"/>
      <c r="BE72" s="27"/>
      <c r="BF72" s="27"/>
      <c r="BG72" s="27"/>
      <c r="BH72" s="27"/>
      <c r="BI72" s="27"/>
      <c r="BJ72" s="27"/>
      <c r="BK72" s="27"/>
      <c r="BL72" s="27"/>
      <c r="BM72" s="27"/>
      <c r="BN72" s="27"/>
      <c r="BO72" s="27"/>
      <c r="BP72" s="27"/>
      <c r="BQ72" s="27"/>
      <c r="BR72" s="27"/>
      <c r="BS72" s="27"/>
      <c r="BT72" s="27"/>
      <c r="BU72" s="27"/>
      <c r="BV72" s="27"/>
      <c r="BW72" s="27"/>
      <c r="BX72" s="27"/>
      <c r="BY72" s="27"/>
      <c r="BZ72" s="27"/>
      <c r="CA72" s="27"/>
      <c r="CB72" s="27"/>
      <c r="CC72" s="27"/>
      <c r="CD72" s="27"/>
      <c r="CE72" s="27"/>
      <c r="CF72" s="27"/>
      <c r="CG72" s="27"/>
      <c r="CH72" s="27"/>
      <c r="CI72" s="27"/>
      <c r="CJ72" s="27"/>
      <c r="CK72" s="27"/>
      <c r="CL72" s="27"/>
      <c r="CM72" s="27"/>
      <c r="CN72" s="27"/>
      <c r="CO72" s="27"/>
      <c r="CP72" s="27"/>
      <c r="CQ72" s="27"/>
      <c r="CR72" s="27"/>
      <c r="CS72" s="27"/>
      <c r="CT72" s="27"/>
    </row>
    <row r="73" spans="1:98" s="32" customFormat="1" ht="12.75" customHeight="1">
      <c r="A73" s="27"/>
      <c r="B73" s="47" t="s">
        <v>859</v>
      </c>
      <c r="C73" s="30"/>
      <c r="D73" s="30"/>
      <c r="E73" s="30"/>
      <c r="F73" s="30"/>
      <c r="G73" s="30"/>
      <c r="H73" s="36"/>
      <c r="I73" s="30"/>
      <c r="J73" s="30"/>
      <c r="K73" s="30"/>
      <c r="L73" s="30"/>
      <c r="M73" s="30"/>
      <c r="N73" s="30"/>
      <c r="O73" s="27"/>
      <c r="P73" s="27"/>
      <c r="Q73" s="27"/>
      <c r="R73" s="27"/>
      <c r="S73" s="27"/>
      <c r="T73" s="27"/>
      <c r="U73" s="27"/>
      <c r="V73" s="27"/>
      <c r="W73" s="27"/>
      <c r="X73" s="27"/>
      <c r="Y73" s="27"/>
      <c r="Z73" s="27"/>
      <c r="AA73" s="27"/>
      <c r="AB73" s="27"/>
      <c r="AC73" s="27"/>
      <c r="AD73" s="27"/>
      <c r="AE73" s="27"/>
      <c r="AF73" s="27"/>
      <c r="AG73" s="27"/>
      <c r="AH73" s="27"/>
      <c r="AI73" s="27"/>
      <c r="AJ73" s="27"/>
      <c r="AK73" s="27"/>
      <c r="AL73" s="27"/>
      <c r="AM73" s="27"/>
      <c r="AN73" s="27"/>
      <c r="AO73" s="27"/>
      <c r="AP73" s="27"/>
      <c r="AQ73" s="27"/>
      <c r="AR73" s="27"/>
      <c r="AS73" s="27"/>
      <c r="AT73" s="27"/>
      <c r="AU73" s="27"/>
      <c r="AV73" s="27"/>
      <c r="AW73" s="27"/>
      <c r="AX73" s="27"/>
      <c r="AY73" s="27"/>
      <c r="AZ73" s="27"/>
      <c r="BA73" s="27"/>
      <c r="BB73" s="27"/>
      <c r="BC73" s="27"/>
      <c r="BD73" s="27"/>
      <c r="BE73" s="27"/>
      <c r="BF73" s="27"/>
      <c r="BG73" s="27"/>
      <c r="BH73" s="27"/>
      <c r="BI73" s="27"/>
      <c r="BJ73" s="27"/>
      <c r="BK73" s="27"/>
      <c r="BL73" s="27"/>
      <c r="BM73" s="27"/>
      <c r="BN73" s="27"/>
      <c r="BO73" s="27"/>
      <c r="BP73" s="27"/>
      <c r="BQ73" s="27"/>
      <c r="BR73" s="27"/>
      <c r="BS73" s="27"/>
      <c r="BT73" s="27"/>
      <c r="BU73" s="27"/>
      <c r="BV73" s="27"/>
      <c r="BW73" s="27"/>
      <c r="BX73" s="27"/>
      <c r="BY73" s="27"/>
      <c r="BZ73" s="27"/>
      <c r="CA73" s="27"/>
      <c r="CB73" s="27"/>
      <c r="CC73" s="27"/>
      <c r="CD73" s="27"/>
      <c r="CE73" s="27"/>
      <c r="CF73" s="27"/>
      <c r="CG73" s="27"/>
      <c r="CH73" s="27"/>
      <c r="CI73" s="27"/>
      <c r="CJ73" s="27"/>
      <c r="CK73" s="27"/>
      <c r="CL73" s="27"/>
      <c r="CM73" s="27"/>
      <c r="CN73" s="27"/>
      <c r="CO73" s="27"/>
      <c r="CP73" s="27"/>
      <c r="CQ73" s="27"/>
      <c r="CR73" s="27"/>
      <c r="CS73" s="27"/>
      <c r="CT73" s="27"/>
    </row>
    <row r="74" spans="1:98" s="32" customFormat="1">
      <c r="A74" s="27"/>
      <c r="B74" s="47" t="s">
        <v>860</v>
      </c>
      <c r="C74" s="30"/>
      <c r="D74" s="30"/>
      <c r="E74" s="30"/>
      <c r="F74" s="30"/>
      <c r="G74" s="30"/>
      <c r="H74" s="36"/>
      <c r="I74" s="30"/>
      <c r="J74" s="30"/>
      <c r="K74" s="30"/>
      <c r="L74" s="30"/>
      <c r="M74" s="30"/>
      <c r="N74" s="30"/>
      <c r="O74" s="27"/>
      <c r="P74" s="27"/>
      <c r="Q74" s="27"/>
      <c r="R74" s="27"/>
      <c r="S74" s="27"/>
      <c r="T74" s="27"/>
      <c r="U74" s="27"/>
      <c r="V74" s="27"/>
      <c r="W74" s="27"/>
      <c r="X74" s="27"/>
      <c r="Y74" s="27"/>
      <c r="Z74" s="27"/>
      <c r="AA74" s="27"/>
      <c r="AB74" s="27"/>
      <c r="AC74" s="27"/>
      <c r="AD74" s="27"/>
      <c r="AE74" s="27"/>
      <c r="AF74" s="27"/>
      <c r="AG74" s="27"/>
      <c r="AH74" s="27"/>
      <c r="AI74" s="27"/>
      <c r="AJ74" s="27"/>
      <c r="AK74" s="27"/>
      <c r="AL74" s="27"/>
      <c r="AM74" s="27"/>
      <c r="AN74" s="27"/>
      <c r="AO74" s="27"/>
      <c r="AP74" s="27"/>
      <c r="AQ74" s="27"/>
      <c r="AR74" s="27"/>
      <c r="AS74" s="27"/>
      <c r="AT74" s="27"/>
      <c r="AU74" s="27"/>
      <c r="AV74" s="27"/>
      <c r="AW74" s="27"/>
      <c r="AX74" s="27"/>
      <c r="AY74" s="27"/>
      <c r="AZ74" s="27"/>
      <c r="BA74" s="27"/>
      <c r="BB74" s="27"/>
      <c r="BC74" s="27"/>
      <c r="BD74" s="27"/>
      <c r="BE74" s="27"/>
      <c r="BF74" s="27"/>
      <c r="BG74" s="27"/>
      <c r="BH74" s="27"/>
      <c r="BI74" s="27"/>
      <c r="BJ74" s="27"/>
      <c r="BK74" s="27"/>
      <c r="BL74" s="27"/>
      <c r="BM74" s="27"/>
      <c r="BN74" s="27"/>
      <c r="BO74" s="27"/>
      <c r="BP74" s="27"/>
      <c r="BQ74" s="27"/>
      <c r="BR74" s="27"/>
      <c r="BS74" s="27"/>
      <c r="BT74" s="27"/>
      <c r="BU74" s="27"/>
      <c r="BV74" s="27"/>
      <c r="BW74" s="27"/>
      <c r="BX74" s="27"/>
      <c r="BY74" s="27"/>
      <c r="BZ74" s="27"/>
      <c r="CA74" s="27"/>
      <c r="CB74" s="27"/>
      <c r="CC74" s="27"/>
      <c r="CD74" s="27"/>
      <c r="CE74" s="27"/>
      <c r="CF74" s="27"/>
      <c r="CG74" s="27"/>
      <c r="CH74" s="27"/>
      <c r="CI74" s="27"/>
      <c r="CJ74" s="27"/>
      <c r="CK74" s="27"/>
      <c r="CL74" s="27"/>
      <c r="CM74" s="27"/>
      <c r="CN74" s="27"/>
      <c r="CO74" s="27"/>
      <c r="CP74" s="27"/>
      <c r="CQ74" s="27"/>
      <c r="CR74" s="27"/>
      <c r="CS74" s="27"/>
      <c r="CT74" s="27"/>
    </row>
    <row r="75" spans="1:98" s="32" customFormat="1" ht="12.75" customHeight="1">
      <c r="A75" s="27"/>
      <c r="B75" s="47" t="s">
        <v>861</v>
      </c>
      <c r="C75" s="30"/>
      <c r="D75" s="30"/>
      <c r="E75" s="30"/>
      <c r="F75" s="30"/>
      <c r="G75" s="30"/>
      <c r="H75" s="36"/>
      <c r="I75" s="30"/>
      <c r="J75" s="30"/>
      <c r="K75" s="30"/>
      <c r="L75" s="30"/>
      <c r="M75" s="30"/>
      <c r="N75" s="30"/>
      <c r="O75" s="27"/>
      <c r="P75" s="27"/>
      <c r="Q75" s="27"/>
      <c r="R75" s="27"/>
      <c r="S75" s="27"/>
      <c r="T75" s="27"/>
      <c r="U75" s="27"/>
      <c r="V75" s="27"/>
      <c r="W75" s="27"/>
      <c r="X75" s="27"/>
      <c r="Y75" s="27"/>
      <c r="Z75" s="27"/>
      <c r="AA75" s="27"/>
      <c r="AB75" s="27"/>
      <c r="AC75" s="27"/>
      <c r="AD75" s="27"/>
      <c r="AE75" s="27"/>
      <c r="AF75" s="27"/>
      <c r="AG75" s="27"/>
      <c r="AH75" s="27"/>
      <c r="AI75" s="27"/>
      <c r="AJ75" s="27"/>
      <c r="AK75" s="27"/>
      <c r="AL75" s="27"/>
      <c r="AM75" s="27"/>
      <c r="AN75" s="27"/>
      <c r="AO75" s="27"/>
      <c r="AP75" s="27"/>
      <c r="AQ75" s="27"/>
      <c r="AR75" s="27"/>
      <c r="AS75" s="27"/>
      <c r="AT75" s="27"/>
      <c r="AU75" s="27"/>
      <c r="AV75" s="27"/>
      <c r="AW75" s="27"/>
      <c r="AX75" s="27"/>
      <c r="AY75" s="27"/>
      <c r="AZ75" s="27"/>
      <c r="BA75" s="27"/>
      <c r="BB75" s="27"/>
      <c r="BC75" s="27"/>
      <c r="BD75" s="27"/>
      <c r="BE75" s="27"/>
      <c r="BF75" s="27"/>
      <c r="BG75" s="27"/>
      <c r="BH75" s="27"/>
      <c r="BI75" s="27"/>
      <c r="BJ75" s="27"/>
      <c r="BK75" s="27"/>
      <c r="BL75" s="27"/>
      <c r="BM75" s="27"/>
      <c r="BN75" s="27"/>
      <c r="BO75" s="27"/>
      <c r="BP75" s="27"/>
      <c r="BQ75" s="27"/>
      <c r="BR75" s="27"/>
      <c r="BS75" s="27"/>
      <c r="BT75" s="27"/>
      <c r="BU75" s="27"/>
      <c r="BV75" s="27"/>
      <c r="BW75" s="27"/>
      <c r="BX75" s="27"/>
      <c r="BY75" s="27"/>
      <c r="BZ75" s="27"/>
      <c r="CA75" s="27"/>
      <c r="CB75" s="27"/>
      <c r="CC75" s="27"/>
      <c r="CD75" s="27"/>
      <c r="CE75" s="27"/>
      <c r="CF75" s="27"/>
      <c r="CG75" s="27"/>
      <c r="CH75" s="27"/>
      <c r="CI75" s="27"/>
      <c r="CJ75" s="27"/>
      <c r="CK75" s="27"/>
      <c r="CL75" s="27"/>
      <c r="CM75" s="27"/>
      <c r="CN75" s="27"/>
      <c r="CO75" s="27"/>
      <c r="CP75" s="27"/>
      <c r="CQ75" s="27"/>
      <c r="CR75" s="27"/>
      <c r="CS75" s="27"/>
      <c r="CT75" s="27"/>
    </row>
    <row r="76" spans="1:98" s="32" customFormat="1" ht="12.75" customHeight="1">
      <c r="A76" s="27"/>
      <c r="B76" s="47" t="s">
        <v>862</v>
      </c>
      <c r="C76" s="30"/>
      <c r="D76" s="30"/>
      <c r="E76" s="30"/>
      <c r="F76" s="30"/>
      <c r="G76" s="30"/>
      <c r="H76" s="36"/>
      <c r="I76" s="30"/>
      <c r="J76" s="30"/>
      <c r="K76" s="30"/>
      <c r="L76" s="30"/>
      <c r="M76" s="30"/>
      <c r="N76" s="30"/>
      <c r="O76" s="27"/>
      <c r="P76" s="27"/>
      <c r="Q76" s="27"/>
      <c r="R76" s="27"/>
      <c r="S76" s="27"/>
      <c r="T76" s="27"/>
      <c r="U76" s="27"/>
      <c r="V76" s="27"/>
      <c r="W76" s="27"/>
      <c r="X76" s="27"/>
      <c r="Y76" s="27"/>
      <c r="Z76" s="27"/>
      <c r="AA76" s="27"/>
      <c r="AB76" s="27"/>
      <c r="AC76" s="27"/>
      <c r="AD76" s="27"/>
      <c r="AE76" s="27"/>
      <c r="AF76" s="27"/>
      <c r="AG76" s="27"/>
      <c r="AH76" s="27"/>
      <c r="AI76" s="27"/>
      <c r="AJ76" s="27"/>
      <c r="AK76" s="27"/>
      <c r="AL76" s="27"/>
      <c r="AM76" s="27"/>
      <c r="AN76" s="27"/>
      <c r="AO76" s="27"/>
      <c r="AP76" s="27"/>
      <c r="AQ76" s="27"/>
      <c r="AR76" s="27"/>
      <c r="AS76" s="27"/>
      <c r="AT76" s="27"/>
      <c r="AU76" s="27"/>
      <c r="AV76" s="27"/>
      <c r="AW76" s="27"/>
      <c r="AX76" s="27"/>
      <c r="AY76" s="27"/>
      <c r="AZ76" s="27"/>
      <c r="BA76" s="27"/>
      <c r="BB76" s="27"/>
      <c r="BC76" s="27"/>
      <c r="BD76" s="27"/>
      <c r="BE76" s="27"/>
      <c r="BF76" s="27"/>
      <c r="BG76" s="27"/>
      <c r="BH76" s="27"/>
      <c r="BI76" s="27"/>
      <c r="BJ76" s="27"/>
      <c r="BK76" s="27"/>
      <c r="BL76" s="27"/>
      <c r="BM76" s="27"/>
      <c r="BN76" s="27"/>
      <c r="BO76" s="27"/>
      <c r="BP76" s="27"/>
      <c r="BQ76" s="27"/>
      <c r="BR76" s="27"/>
      <c r="BS76" s="27"/>
      <c r="BT76" s="27"/>
      <c r="BU76" s="27"/>
      <c r="BV76" s="27"/>
      <c r="BW76" s="27"/>
      <c r="BX76" s="27"/>
      <c r="BY76" s="27"/>
      <c r="BZ76" s="27"/>
      <c r="CA76" s="27"/>
      <c r="CB76" s="27"/>
      <c r="CC76" s="27"/>
      <c r="CD76" s="27"/>
      <c r="CE76" s="27"/>
      <c r="CF76" s="27"/>
      <c r="CG76" s="27"/>
      <c r="CH76" s="27"/>
      <c r="CI76" s="27"/>
      <c r="CJ76" s="27"/>
      <c r="CK76" s="27"/>
      <c r="CL76" s="27"/>
      <c r="CM76" s="27"/>
      <c r="CN76" s="27"/>
      <c r="CO76" s="27"/>
      <c r="CP76" s="27"/>
      <c r="CQ76" s="27"/>
      <c r="CR76" s="27"/>
      <c r="CS76" s="27"/>
      <c r="CT76" s="27"/>
    </row>
    <row r="77" spans="1:98" s="32" customFormat="1" ht="12.75" customHeight="1">
      <c r="A77" s="27"/>
      <c r="B77" s="47" t="s">
        <v>863</v>
      </c>
      <c r="C77" s="30"/>
      <c r="D77" s="30"/>
      <c r="E77" s="30"/>
      <c r="F77" s="30"/>
      <c r="G77" s="30"/>
      <c r="H77" s="36"/>
      <c r="I77" s="30"/>
      <c r="J77" s="30"/>
      <c r="K77" s="30"/>
      <c r="L77" s="30"/>
      <c r="M77" s="30"/>
      <c r="N77" s="30"/>
      <c r="O77" s="27"/>
      <c r="P77" s="27"/>
      <c r="Q77" s="27"/>
      <c r="R77" s="27"/>
      <c r="S77" s="27"/>
      <c r="T77" s="27"/>
      <c r="U77" s="27"/>
      <c r="V77" s="27"/>
      <c r="W77" s="27"/>
      <c r="X77" s="27"/>
      <c r="Y77" s="27"/>
      <c r="Z77" s="27"/>
      <c r="AA77" s="27"/>
      <c r="AB77" s="27"/>
      <c r="AC77" s="27"/>
      <c r="AD77" s="27"/>
      <c r="AE77" s="27"/>
      <c r="AF77" s="27"/>
      <c r="AG77" s="27"/>
      <c r="AH77" s="27"/>
      <c r="AI77" s="27"/>
      <c r="AJ77" s="27"/>
      <c r="AK77" s="27"/>
      <c r="AL77" s="27"/>
      <c r="AM77" s="27"/>
      <c r="AN77" s="27"/>
      <c r="AO77" s="27"/>
      <c r="AP77" s="27"/>
      <c r="AQ77" s="27"/>
      <c r="AR77" s="27"/>
      <c r="AS77" s="27"/>
      <c r="AT77" s="27"/>
      <c r="AU77" s="27"/>
      <c r="AV77" s="27"/>
      <c r="AW77" s="27"/>
      <c r="AX77" s="27"/>
      <c r="AY77" s="27"/>
      <c r="AZ77" s="27"/>
      <c r="BA77" s="27"/>
      <c r="BB77" s="27"/>
      <c r="BC77" s="27"/>
      <c r="BD77" s="27"/>
      <c r="BE77" s="27"/>
      <c r="BF77" s="27"/>
      <c r="BG77" s="27"/>
      <c r="BH77" s="27"/>
      <c r="BI77" s="27"/>
      <c r="BJ77" s="27"/>
      <c r="BK77" s="27"/>
      <c r="BL77" s="27"/>
      <c r="BM77" s="27"/>
      <c r="BN77" s="27"/>
      <c r="BO77" s="27"/>
      <c r="BP77" s="27"/>
      <c r="BQ77" s="27"/>
      <c r="BR77" s="27"/>
      <c r="BS77" s="27"/>
      <c r="BT77" s="27"/>
      <c r="BU77" s="27"/>
      <c r="BV77" s="27"/>
      <c r="BW77" s="27"/>
      <c r="BX77" s="27"/>
      <c r="BY77" s="27"/>
      <c r="BZ77" s="27"/>
      <c r="CA77" s="27"/>
      <c r="CB77" s="27"/>
      <c r="CC77" s="27"/>
      <c r="CD77" s="27"/>
      <c r="CE77" s="27"/>
      <c r="CF77" s="27"/>
      <c r="CG77" s="27"/>
      <c r="CH77" s="27"/>
      <c r="CI77" s="27"/>
      <c r="CJ77" s="27"/>
      <c r="CK77" s="27"/>
      <c r="CL77" s="27"/>
      <c r="CM77" s="27"/>
      <c r="CN77" s="27"/>
      <c r="CO77" s="27"/>
      <c r="CP77" s="27"/>
      <c r="CQ77" s="27"/>
      <c r="CR77" s="27"/>
      <c r="CS77" s="27"/>
      <c r="CT77" s="27"/>
    </row>
    <row r="78" spans="1:98" s="32" customFormat="1" ht="12.75" customHeight="1">
      <c r="A78" s="27"/>
      <c r="B78" s="47" t="s">
        <v>864</v>
      </c>
      <c r="C78" s="30"/>
      <c r="D78" s="30"/>
      <c r="E78" s="30"/>
      <c r="F78" s="30"/>
      <c r="G78" s="30"/>
      <c r="H78" s="36"/>
      <c r="I78" s="30"/>
      <c r="J78" s="30"/>
      <c r="K78" s="30"/>
      <c r="L78" s="30"/>
      <c r="M78" s="30"/>
      <c r="N78" s="30"/>
      <c r="O78" s="27"/>
      <c r="P78" s="27"/>
      <c r="Q78" s="27"/>
      <c r="R78" s="27"/>
      <c r="S78" s="27"/>
      <c r="T78" s="27"/>
      <c r="U78" s="27"/>
      <c r="V78" s="27"/>
      <c r="W78" s="27"/>
      <c r="X78" s="27"/>
      <c r="Y78" s="27"/>
      <c r="Z78" s="27"/>
      <c r="AA78" s="27"/>
      <c r="AB78" s="27"/>
      <c r="AC78" s="27"/>
      <c r="AD78" s="27"/>
      <c r="AE78" s="27"/>
      <c r="AF78" s="27"/>
      <c r="AG78" s="27"/>
      <c r="AH78" s="27"/>
      <c r="AI78" s="27"/>
      <c r="AJ78" s="27"/>
      <c r="AK78" s="27"/>
      <c r="AL78" s="27"/>
      <c r="AM78" s="27"/>
      <c r="AN78" s="27"/>
      <c r="AO78" s="27"/>
      <c r="AP78" s="27"/>
      <c r="AQ78" s="27"/>
      <c r="AR78" s="27"/>
      <c r="AS78" s="27"/>
      <c r="AT78" s="27"/>
      <c r="AU78" s="27"/>
      <c r="AV78" s="27"/>
      <c r="AW78" s="27"/>
      <c r="AX78" s="27"/>
      <c r="AY78" s="27"/>
      <c r="AZ78" s="27"/>
      <c r="BA78" s="27"/>
      <c r="BB78" s="27"/>
      <c r="BC78" s="27"/>
      <c r="BD78" s="27"/>
      <c r="BE78" s="27"/>
      <c r="BF78" s="27"/>
      <c r="BG78" s="27"/>
      <c r="BH78" s="27"/>
      <c r="BI78" s="27"/>
      <c r="BJ78" s="27"/>
      <c r="BK78" s="27"/>
      <c r="BL78" s="27"/>
      <c r="BM78" s="27"/>
      <c r="BN78" s="27"/>
      <c r="BO78" s="27"/>
      <c r="BP78" s="27"/>
      <c r="BQ78" s="27"/>
      <c r="BR78" s="27"/>
      <c r="BS78" s="27"/>
      <c r="BT78" s="27"/>
      <c r="BU78" s="27"/>
      <c r="BV78" s="27"/>
      <c r="BW78" s="27"/>
      <c r="BX78" s="27"/>
      <c r="BY78" s="27"/>
      <c r="BZ78" s="27"/>
      <c r="CA78" s="27"/>
      <c r="CB78" s="27"/>
      <c r="CC78" s="27"/>
      <c r="CD78" s="27"/>
      <c r="CE78" s="27"/>
      <c r="CF78" s="27"/>
      <c r="CG78" s="27"/>
      <c r="CH78" s="27"/>
      <c r="CI78" s="27"/>
      <c r="CJ78" s="27"/>
      <c r="CK78" s="27"/>
      <c r="CL78" s="27"/>
      <c r="CM78" s="27"/>
      <c r="CN78" s="27"/>
      <c r="CO78" s="27"/>
      <c r="CP78" s="27"/>
      <c r="CQ78" s="27"/>
      <c r="CR78" s="27"/>
      <c r="CS78" s="27"/>
      <c r="CT78" s="27"/>
    </row>
    <row r="79" spans="1:98" s="32" customFormat="1" ht="12.75" customHeight="1">
      <c r="A79" s="27"/>
      <c r="B79" s="47" t="s">
        <v>865</v>
      </c>
      <c r="C79" s="30"/>
      <c r="D79" s="30"/>
      <c r="E79" s="30"/>
      <c r="F79" s="30"/>
      <c r="G79" s="30"/>
      <c r="H79" s="36"/>
      <c r="I79" s="30"/>
      <c r="J79" s="30"/>
      <c r="K79" s="30"/>
      <c r="L79" s="30"/>
      <c r="M79" s="30"/>
      <c r="N79" s="30"/>
      <c r="O79" s="27"/>
      <c r="P79" s="27"/>
      <c r="Q79" s="27"/>
      <c r="R79" s="27"/>
      <c r="S79" s="27"/>
      <c r="T79" s="27"/>
      <c r="U79" s="27"/>
      <c r="V79" s="27"/>
      <c r="W79" s="27"/>
      <c r="X79" s="27"/>
      <c r="Y79" s="27"/>
      <c r="Z79" s="27"/>
      <c r="AA79" s="27"/>
      <c r="AB79" s="27"/>
      <c r="AC79" s="27"/>
      <c r="AD79" s="27"/>
      <c r="AE79" s="27"/>
      <c r="AF79" s="27"/>
      <c r="AG79" s="27"/>
      <c r="AH79" s="27"/>
      <c r="AI79" s="27"/>
      <c r="AJ79" s="27"/>
      <c r="AK79" s="27"/>
      <c r="AL79" s="27"/>
      <c r="AM79" s="27"/>
      <c r="AN79" s="27"/>
      <c r="AO79" s="27"/>
      <c r="AP79" s="27"/>
      <c r="AQ79" s="27"/>
      <c r="AR79" s="27"/>
      <c r="AS79" s="27"/>
      <c r="AT79" s="27"/>
      <c r="AU79" s="27"/>
      <c r="AV79" s="27"/>
      <c r="AW79" s="27"/>
      <c r="AX79" s="27"/>
      <c r="AY79" s="27"/>
      <c r="AZ79" s="27"/>
      <c r="BA79" s="27"/>
      <c r="BB79" s="27"/>
      <c r="BC79" s="27"/>
      <c r="BD79" s="27"/>
      <c r="BE79" s="27"/>
      <c r="BF79" s="27"/>
      <c r="BG79" s="27"/>
      <c r="BH79" s="27"/>
      <c r="BI79" s="27"/>
      <c r="BJ79" s="27"/>
      <c r="BK79" s="27"/>
      <c r="BL79" s="27"/>
      <c r="BM79" s="27"/>
      <c r="BN79" s="27"/>
      <c r="BO79" s="27"/>
      <c r="BP79" s="27"/>
      <c r="BQ79" s="27"/>
      <c r="BR79" s="27"/>
      <c r="BS79" s="27"/>
      <c r="BT79" s="27"/>
      <c r="BU79" s="27"/>
      <c r="BV79" s="27"/>
      <c r="BW79" s="27"/>
      <c r="BX79" s="27"/>
      <c r="BY79" s="27"/>
      <c r="BZ79" s="27"/>
      <c r="CA79" s="27"/>
      <c r="CB79" s="27"/>
      <c r="CC79" s="27"/>
      <c r="CD79" s="27"/>
      <c r="CE79" s="27"/>
      <c r="CF79" s="27"/>
      <c r="CG79" s="27"/>
      <c r="CH79" s="27"/>
      <c r="CI79" s="27"/>
      <c r="CJ79" s="27"/>
      <c r="CK79" s="27"/>
      <c r="CL79" s="27"/>
      <c r="CM79" s="27"/>
      <c r="CN79" s="27"/>
      <c r="CO79" s="27"/>
      <c r="CP79" s="27"/>
      <c r="CQ79" s="27"/>
      <c r="CR79" s="27"/>
      <c r="CS79" s="27"/>
      <c r="CT79" s="27"/>
    </row>
    <row r="80" spans="1:98" s="32" customFormat="1">
      <c r="A80" s="27"/>
      <c r="B80" s="47" t="s">
        <v>866</v>
      </c>
      <c r="C80" s="30"/>
      <c r="D80" s="30"/>
      <c r="E80" s="30"/>
      <c r="F80" s="30"/>
      <c r="G80" s="30"/>
      <c r="H80" s="36"/>
      <c r="I80" s="30"/>
      <c r="J80" s="30"/>
      <c r="K80" s="30"/>
      <c r="L80" s="30"/>
      <c r="M80" s="30"/>
      <c r="N80" s="30"/>
      <c r="O80" s="27"/>
      <c r="P80" s="27"/>
      <c r="Q80" s="27"/>
      <c r="R80" s="27"/>
      <c r="S80" s="27"/>
      <c r="T80" s="27"/>
      <c r="U80" s="27"/>
      <c r="V80" s="27"/>
      <c r="W80" s="27"/>
      <c r="X80" s="27"/>
      <c r="Y80" s="27"/>
      <c r="Z80" s="27"/>
      <c r="AA80" s="27"/>
      <c r="AB80" s="27"/>
      <c r="AC80" s="27"/>
      <c r="AD80" s="27"/>
      <c r="AE80" s="27"/>
      <c r="AF80" s="27"/>
      <c r="AG80" s="27"/>
      <c r="AH80" s="27"/>
      <c r="AI80" s="27"/>
      <c r="AJ80" s="27"/>
      <c r="AK80" s="27"/>
      <c r="AL80" s="27"/>
      <c r="AM80" s="27"/>
      <c r="AN80" s="27"/>
      <c r="AO80" s="27"/>
      <c r="AP80" s="27"/>
      <c r="AQ80" s="27"/>
      <c r="AR80" s="27"/>
      <c r="AS80" s="27"/>
      <c r="AT80" s="27"/>
      <c r="AU80" s="27"/>
      <c r="AV80" s="27"/>
      <c r="AW80" s="27"/>
      <c r="AX80" s="27"/>
      <c r="AY80" s="27"/>
      <c r="AZ80" s="27"/>
      <c r="BA80" s="27"/>
      <c r="BB80" s="27"/>
      <c r="BC80" s="27"/>
      <c r="BD80" s="27"/>
      <c r="BE80" s="27"/>
      <c r="BF80" s="27"/>
      <c r="BG80" s="27"/>
      <c r="BH80" s="27"/>
      <c r="BI80" s="27"/>
      <c r="BJ80" s="27"/>
      <c r="BK80" s="27"/>
      <c r="BL80" s="27"/>
      <c r="BM80" s="27"/>
      <c r="BN80" s="27"/>
      <c r="BO80" s="27"/>
      <c r="BP80" s="27"/>
      <c r="BQ80" s="27"/>
      <c r="BR80" s="27"/>
      <c r="BS80" s="27"/>
      <c r="BT80" s="27"/>
      <c r="BU80" s="27"/>
      <c r="BV80" s="27"/>
      <c r="BW80" s="27"/>
      <c r="BX80" s="27"/>
      <c r="BY80" s="27"/>
      <c r="BZ80" s="27"/>
      <c r="CA80" s="27"/>
      <c r="CB80" s="27"/>
      <c r="CC80" s="27"/>
      <c r="CD80" s="27"/>
      <c r="CE80" s="27"/>
      <c r="CF80" s="27"/>
      <c r="CG80" s="27"/>
      <c r="CH80" s="27"/>
      <c r="CI80" s="27"/>
      <c r="CJ80" s="27"/>
      <c r="CK80" s="27"/>
      <c r="CL80" s="27"/>
      <c r="CM80" s="27"/>
      <c r="CN80" s="27"/>
      <c r="CO80" s="27"/>
      <c r="CP80" s="27"/>
      <c r="CQ80" s="27"/>
      <c r="CR80" s="27"/>
      <c r="CS80" s="27"/>
      <c r="CT80" s="27"/>
    </row>
    <row r="81" spans="1:98" s="32" customFormat="1">
      <c r="A81" s="27"/>
      <c r="B81" s="47" t="s">
        <v>867</v>
      </c>
      <c r="C81" s="30"/>
      <c r="D81" s="30"/>
      <c r="E81" s="30"/>
      <c r="F81" s="30"/>
      <c r="G81" s="30"/>
      <c r="H81" s="36"/>
      <c r="I81" s="30"/>
      <c r="J81" s="30"/>
      <c r="K81" s="30"/>
      <c r="L81" s="30"/>
      <c r="M81" s="30"/>
      <c r="N81" s="30"/>
      <c r="O81" s="27"/>
      <c r="P81" s="27"/>
      <c r="Q81" s="27"/>
      <c r="R81" s="27"/>
      <c r="S81" s="27"/>
      <c r="T81" s="27"/>
      <c r="U81" s="27"/>
      <c r="V81" s="27"/>
      <c r="W81" s="27"/>
      <c r="X81" s="27"/>
      <c r="Y81" s="27"/>
      <c r="Z81" s="27"/>
      <c r="AA81" s="27"/>
      <c r="AB81" s="27"/>
      <c r="AC81" s="27"/>
      <c r="AD81" s="27"/>
      <c r="AE81" s="27"/>
      <c r="AF81" s="27"/>
      <c r="AG81" s="27"/>
      <c r="AH81" s="27"/>
      <c r="AI81" s="27"/>
      <c r="AJ81" s="27"/>
      <c r="AK81" s="27"/>
      <c r="AL81" s="27"/>
      <c r="AM81" s="27"/>
      <c r="AN81" s="27"/>
      <c r="AO81" s="27"/>
      <c r="AP81" s="27"/>
      <c r="AQ81" s="27"/>
      <c r="AR81" s="27"/>
      <c r="AS81" s="27"/>
      <c r="AT81" s="27"/>
      <c r="AU81" s="27"/>
      <c r="AV81" s="27"/>
      <c r="AW81" s="27"/>
      <c r="AX81" s="27"/>
      <c r="AY81" s="27"/>
      <c r="AZ81" s="27"/>
      <c r="BA81" s="27"/>
      <c r="BB81" s="27"/>
      <c r="BC81" s="27"/>
      <c r="BD81" s="27"/>
      <c r="BE81" s="27"/>
      <c r="BF81" s="27"/>
      <c r="BG81" s="27"/>
      <c r="BH81" s="27"/>
      <c r="BI81" s="27"/>
      <c r="BJ81" s="27"/>
      <c r="BK81" s="27"/>
      <c r="BL81" s="27"/>
      <c r="BM81" s="27"/>
      <c r="BN81" s="27"/>
      <c r="BO81" s="27"/>
      <c r="BP81" s="27"/>
      <c r="BQ81" s="27"/>
      <c r="BR81" s="27"/>
      <c r="BS81" s="27"/>
      <c r="BT81" s="27"/>
      <c r="BU81" s="27"/>
      <c r="BV81" s="27"/>
      <c r="BW81" s="27"/>
      <c r="BX81" s="27"/>
      <c r="BY81" s="27"/>
      <c r="BZ81" s="27"/>
      <c r="CA81" s="27"/>
      <c r="CB81" s="27"/>
      <c r="CC81" s="27"/>
      <c r="CD81" s="27"/>
      <c r="CE81" s="27"/>
      <c r="CF81" s="27"/>
      <c r="CG81" s="27"/>
      <c r="CH81" s="27"/>
      <c r="CI81" s="27"/>
      <c r="CJ81" s="27"/>
      <c r="CK81" s="27"/>
      <c r="CL81" s="27"/>
      <c r="CM81" s="27"/>
      <c r="CN81" s="27"/>
      <c r="CO81" s="27"/>
      <c r="CP81" s="27"/>
      <c r="CQ81" s="27"/>
      <c r="CR81" s="27"/>
      <c r="CS81" s="27"/>
      <c r="CT81" s="27"/>
    </row>
    <row r="82" spans="1:98" s="32" customFormat="1">
      <c r="A82" s="27"/>
      <c r="B82" s="47" t="s">
        <v>868</v>
      </c>
      <c r="C82" s="30"/>
      <c r="D82" s="30"/>
      <c r="E82" s="30"/>
      <c r="F82" s="30"/>
      <c r="G82" s="30"/>
      <c r="H82" s="36"/>
      <c r="I82" s="30"/>
      <c r="J82" s="30"/>
      <c r="K82" s="30"/>
      <c r="L82" s="30"/>
      <c r="M82" s="30"/>
      <c r="N82" s="30"/>
      <c r="O82" s="27"/>
      <c r="P82" s="27"/>
      <c r="Q82" s="27"/>
      <c r="R82" s="27"/>
      <c r="S82" s="27"/>
      <c r="T82" s="27"/>
      <c r="U82" s="27"/>
      <c r="V82" s="27"/>
      <c r="W82" s="27"/>
      <c r="X82" s="27"/>
      <c r="Y82" s="27"/>
      <c r="Z82" s="27"/>
      <c r="AA82" s="27"/>
      <c r="AB82" s="27"/>
      <c r="AC82" s="27"/>
      <c r="AD82" s="27"/>
      <c r="AE82" s="27"/>
      <c r="AF82" s="27"/>
      <c r="AG82" s="27"/>
      <c r="AH82" s="27"/>
      <c r="AI82" s="27"/>
      <c r="AJ82" s="27"/>
      <c r="AK82" s="27"/>
      <c r="AL82" s="27"/>
      <c r="AM82" s="27"/>
      <c r="AN82" s="27"/>
      <c r="AO82" s="27"/>
      <c r="AP82" s="27"/>
      <c r="AQ82" s="27"/>
      <c r="AR82" s="27"/>
      <c r="AS82" s="27"/>
      <c r="AT82" s="27"/>
      <c r="AU82" s="27"/>
      <c r="AV82" s="27"/>
      <c r="AW82" s="27"/>
      <c r="AX82" s="27"/>
      <c r="AY82" s="27"/>
      <c r="AZ82" s="27"/>
      <c r="BA82" s="27"/>
      <c r="BB82" s="27"/>
      <c r="BC82" s="27"/>
      <c r="BD82" s="27"/>
      <c r="BE82" s="27"/>
      <c r="BF82" s="27"/>
      <c r="BG82" s="27"/>
      <c r="BH82" s="27"/>
      <c r="BI82" s="27"/>
      <c r="BJ82" s="27"/>
      <c r="BK82" s="27"/>
      <c r="BL82" s="27"/>
      <c r="BM82" s="27"/>
      <c r="BN82" s="27"/>
      <c r="BO82" s="27"/>
      <c r="BP82" s="27"/>
      <c r="BQ82" s="27"/>
      <c r="BR82" s="27"/>
      <c r="BS82" s="27"/>
      <c r="BT82" s="27"/>
      <c r="BU82" s="27"/>
      <c r="BV82" s="27"/>
      <c r="BW82" s="27"/>
      <c r="BX82" s="27"/>
      <c r="BY82" s="27"/>
      <c r="BZ82" s="27"/>
      <c r="CA82" s="27"/>
      <c r="CB82" s="27"/>
      <c r="CC82" s="27"/>
      <c r="CD82" s="27"/>
      <c r="CE82" s="27"/>
      <c r="CF82" s="27"/>
      <c r="CG82" s="27"/>
      <c r="CH82" s="27"/>
      <c r="CI82" s="27"/>
      <c r="CJ82" s="27"/>
      <c r="CK82" s="27"/>
      <c r="CL82" s="27"/>
      <c r="CM82" s="27"/>
      <c r="CN82" s="27"/>
      <c r="CO82" s="27"/>
      <c r="CP82" s="27"/>
      <c r="CQ82" s="27"/>
      <c r="CR82" s="27"/>
      <c r="CS82" s="27"/>
      <c r="CT82" s="27"/>
    </row>
    <row r="83" spans="1:98" s="32" customFormat="1">
      <c r="A83" s="27"/>
      <c r="B83" s="47" t="s">
        <v>870</v>
      </c>
      <c r="C83" s="30"/>
      <c r="D83" s="30"/>
      <c r="E83" s="30"/>
      <c r="F83" s="30"/>
      <c r="G83" s="30"/>
      <c r="H83" s="36"/>
      <c r="I83" s="30"/>
      <c r="J83" s="30"/>
      <c r="K83" s="30"/>
      <c r="L83" s="30"/>
      <c r="M83" s="30"/>
      <c r="N83" s="30"/>
      <c r="O83" s="27"/>
      <c r="P83" s="27"/>
      <c r="Q83" s="27"/>
      <c r="R83" s="27"/>
      <c r="S83" s="27"/>
      <c r="T83" s="27"/>
      <c r="U83" s="27"/>
      <c r="V83" s="27"/>
      <c r="W83" s="27"/>
      <c r="X83" s="27"/>
      <c r="Y83" s="27"/>
      <c r="Z83" s="27"/>
      <c r="AA83" s="27"/>
      <c r="AB83" s="27"/>
      <c r="AC83" s="27"/>
      <c r="AD83" s="27"/>
      <c r="AE83" s="27"/>
      <c r="AF83" s="27"/>
      <c r="AG83" s="27"/>
      <c r="AH83" s="27"/>
      <c r="AI83" s="27"/>
      <c r="AJ83" s="27"/>
      <c r="AK83" s="27"/>
      <c r="AL83" s="27"/>
      <c r="AM83" s="27"/>
      <c r="AN83" s="27"/>
      <c r="AO83" s="27"/>
      <c r="AP83" s="27"/>
      <c r="AQ83" s="27"/>
      <c r="AR83" s="27"/>
      <c r="AS83" s="27"/>
      <c r="AT83" s="27"/>
      <c r="AU83" s="27"/>
      <c r="AV83" s="27"/>
      <c r="AW83" s="27"/>
      <c r="AX83" s="27"/>
      <c r="AY83" s="27"/>
      <c r="AZ83" s="27"/>
      <c r="BA83" s="27"/>
      <c r="BB83" s="27"/>
      <c r="BC83" s="27"/>
      <c r="BD83" s="27"/>
      <c r="BE83" s="27"/>
      <c r="BF83" s="27"/>
      <c r="BG83" s="27"/>
      <c r="BH83" s="27"/>
      <c r="BI83" s="27"/>
      <c r="BJ83" s="27"/>
      <c r="BK83" s="27"/>
      <c r="BL83" s="27"/>
      <c r="BM83" s="27"/>
      <c r="BN83" s="27"/>
      <c r="BO83" s="27"/>
      <c r="BP83" s="27"/>
      <c r="BQ83" s="27"/>
      <c r="BR83" s="27"/>
      <c r="BS83" s="27"/>
      <c r="BT83" s="27"/>
      <c r="BU83" s="27"/>
      <c r="BV83" s="27"/>
      <c r="BW83" s="27"/>
      <c r="BX83" s="27"/>
      <c r="BY83" s="27"/>
      <c r="BZ83" s="27"/>
      <c r="CA83" s="27"/>
      <c r="CB83" s="27"/>
      <c r="CC83" s="27"/>
      <c r="CD83" s="27"/>
      <c r="CE83" s="27"/>
      <c r="CF83" s="27"/>
      <c r="CG83" s="27"/>
      <c r="CH83" s="27"/>
      <c r="CI83" s="27"/>
      <c r="CJ83" s="27"/>
      <c r="CK83" s="27"/>
      <c r="CL83" s="27"/>
      <c r="CM83" s="27"/>
      <c r="CN83" s="27"/>
      <c r="CO83" s="27"/>
      <c r="CP83" s="27"/>
      <c r="CQ83" s="27"/>
      <c r="CR83" s="27"/>
      <c r="CS83" s="27"/>
      <c r="CT83" s="27"/>
    </row>
    <row r="84" spans="1:98" s="32" customFormat="1">
      <c r="A84" s="27"/>
      <c r="B84" s="47" t="s">
        <v>871</v>
      </c>
      <c r="C84" s="30"/>
      <c r="D84" s="30"/>
      <c r="E84" s="30"/>
      <c r="F84" s="30"/>
      <c r="G84" s="30"/>
      <c r="H84" s="36"/>
      <c r="I84" s="30"/>
      <c r="J84" s="30"/>
      <c r="K84" s="30"/>
      <c r="L84" s="30"/>
      <c r="M84" s="30"/>
      <c r="N84" s="30"/>
      <c r="O84" s="27"/>
      <c r="P84" s="27"/>
      <c r="Q84" s="27"/>
      <c r="R84" s="27"/>
      <c r="S84" s="27"/>
      <c r="T84" s="27"/>
      <c r="U84" s="27"/>
      <c r="V84" s="27"/>
      <c r="W84" s="27"/>
      <c r="X84" s="27"/>
      <c r="Y84" s="27"/>
      <c r="Z84" s="27"/>
      <c r="AA84" s="27"/>
      <c r="AB84" s="27"/>
      <c r="AC84" s="27"/>
      <c r="AD84" s="27"/>
      <c r="AE84" s="27"/>
      <c r="AF84" s="27"/>
      <c r="AG84" s="27"/>
      <c r="AH84" s="27"/>
      <c r="AI84" s="27"/>
      <c r="AJ84" s="27"/>
      <c r="AK84" s="27"/>
      <c r="AL84" s="27"/>
      <c r="AM84" s="27"/>
      <c r="AN84" s="27"/>
      <c r="AO84" s="27"/>
      <c r="AP84" s="27"/>
      <c r="AQ84" s="27"/>
      <c r="AR84" s="27"/>
      <c r="AS84" s="27"/>
      <c r="AT84" s="27"/>
      <c r="AU84" s="27"/>
      <c r="AV84" s="27"/>
      <c r="AW84" s="27"/>
      <c r="AX84" s="27"/>
      <c r="AY84" s="27"/>
      <c r="AZ84" s="27"/>
      <c r="BA84" s="27"/>
      <c r="BB84" s="27"/>
      <c r="BC84" s="27"/>
      <c r="BD84" s="27"/>
      <c r="BE84" s="27"/>
      <c r="BF84" s="27"/>
      <c r="BG84" s="27"/>
      <c r="BH84" s="27"/>
      <c r="BI84" s="27"/>
      <c r="BJ84" s="27"/>
      <c r="BK84" s="27"/>
      <c r="BL84" s="27"/>
      <c r="BM84" s="27"/>
      <c r="BN84" s="27"/>
      <c r="BO84" s="27"/>
      <c r="BP84" s="27"/>
      <c r="BQ84" s="27"/>
      <c r="BR84" s="27"/>
      <c r="BS84" s="27"/>
      <c r="BT84" s="27"/>
      <c r="BU84" s="27"/>
      <c r="BV84" s="27"/>
      <c r="BW84" s="27"/>
      <c r="BX84" s="27"/>
      <c r="BY84" s="27"/>
      <c r="BZ84" s="27"/>
      <c r="CA84" s="27"/>
      <c r="CB84" s="27"/>
      <c r="CC84" s="27"/>
      <c r="CD84" s="27"/>
      <c r="CE84" s="27"/>
      <c r="CF84" s="27"/>
      <c r="CG84" s="27"/>
      <c r="CH84" s="27"/>
      <c r="CI84" s="27"/>
      <c r="CJ84" s="27"/>
      <c r="CK84" s="27"/>
      <c r="CL84" s="27"/>
      <c r="CM84" s="27"/>
      <c r="CN84" s="27"/>
      <c r="CO84" s="27"/>
      <c r="CP84" s="27"/>
      <c r="CQ84" s="27"/>
      <c r="CR84" s="27"/>
      <c r="CS84" s="27"/>
      <c r="CT84" s="27"/>
    </row>
    <row r="85" spans="1:98" s="32" customFormat="1" ht="12.75" customHeight="1">
      <c r="A85" s="27"/>
      <c r="B85" s="47" t="s">
        <v>872</v>
      </c>
      <c r="C85" s="30"/>
      <c r="D85" s="30"/>
      <c r="E85" s="30"/>
      <c r="F85" s="30"/>
      <c r="G85" s="30"/>
      <c r="H85" s="36"/>
      <c r="I85" s="30"/>
      <c r="J85" s="30"/>
      <c r="K85" s="30"/>
      <c r="L85" s="30"/>
      <c r="M85" s="30"/>
      <c r="N85" s="30"/>
      <c r="O85" s="27"/>
      <c r="P85" s="27"/>
      <c r="Q85" s="27"/>
      <c r="R85" s="27"/>
      <c r="S85" s="27"/>
      <c r="T85" s="27"/>
      <c r="U85" s="27"/>
      <c r="V85" s="27"/>
      <c r="W85" s="27"/>
      <c r="X85" s="27"/>
      <c r="Y85" s="27"/>
      <c r="Z85" s="27"/>
      <c r="AA85" s="27"/>
      <c r="AB85" s="27"/>
      <c r="AC85" s="27"/>
      <c r="AD85" s="27"/>
      <c r="AE85" s="27"/>
      <c r="AF85" s="27"/>
      <c r="AG85" s="27"/>
      <c r="AH85" s="27"/>
      <c r="AI85" s="27"/>
      <c r="AJ85" s="27"/>
      <c r="AK85" s="27"/>
      <c r="AL85" s="27"/>
      <c r="AM85" s="27"/>
      <c r="AN85" s="27"/>
      <c r="AO85" s="27"/>
      <c r="AP85" s="27"/>
      <c r="AQ85" s="27"/>
      <c r="AR85" s="27"/>
      <c r="AS85" s="27"/>
      <c r="AT85" s="27"/>
      <c r="AU85" s="27"/>
      <c r="AV85" s="27"/>
      <c r="AW85" s="27"/>
      <c r="AX85" s="27"/>
      <c r="AY85" s="27"/>
      <c r="AZ85" s="27"/>
      <c r="BA85" s="27"/>
      <c r="BB85" s="27"/>
      <c r="BC85" s="27"/>
      <c r="BD85" s="27"/>
      <c r="BE85" s="27"/>
      <c r="BF85" s="27"/>
      <c r="BG85" s="27"/>
      <c r="BH85" s="27"/>
      <c r="BI85" s="27"/>
      <c r="BJ85" s="27"/>
      <c r="BK85" s="27"/>
      <c r="BL85" s="27"/>
      <c r="BM85" s="27"/>
      <c r="BN85" s="27"/>
      <c r="BO85" s="27"/>
      <c r="BP85" s="27"/>
      <c r="BQ85" s="27"/>
      <c r="BR85" s="27"/>
      <c r="BS85" s="27"/>
      <c r="BT85" s="27"/>
      <c r="BU85" s="27"/>
      <c r="BV85" s="27"/>
      <c r="BW85" s="27"/>
      <c r="BX85" s="27"/>
      <c r="BY85" s="27"/>
      <c r="BZ85" s="27"/>
      <c r="CA85" s="27"/>
      <c r="CB85" s="27"/>
      <c r="CC85" s="27"/>
      <c r="CD85" s="27"/>
      <c r="CE85" s="27"/>
      <c r="CF85" s="27"/>
      <c r="CG85" s="27"/>
      <c r="CH85" s="27"/>
      <c r="CI85" s="27"/>
      <c r="CJ85" s="27"/>
      <c r="CK85" s="27"/>
      <c r="CL85" s="27"/>
      <c r="CM85" s="27"/>
      <c r="CN85" s="27"/>
      <c r="CO85" s="27"/>
      <c r="CP85" s="27"/>
      <c r="CQ85" s="27"/>
      <c r="CR85" s="27"/>
      <c r="CS85" s="27"/>
      <c r="CT85" s="27"/>
    </row>
    <row r="86" spans="1:98" s="32" customFormat="1">
      <c r="A86" s="27"/>
      <c r="B86" s="47" t="s">
        <v>873</v>
      </c>
      <c r="C86" s="30"/>
      <c r="D86" s="30"/>
      <c r="E86" s="30"/>
      <c r="F86" s="30"/>
      <c r="G86" s="30"/>
      <c r="H86" s="36"/>
      <c r="I86" s="30"/>
      <c r="J86" s="30"/>
      <c r="K86" s="30"/>
      <c r="L86" s="30"/>
      <c r="M86" s="30"/>
      <c r="N86" s="30"/>
      <c r="O86" s="27"/>
      <c r="P86" s="27"/>
      <c r="Q86" s="27"/>
      <c r="R86" s="27"/>
      <c r="S86" s="27"/>
      <c r="T86" s="27"/>
      <c r="U86" s="27"/>
      <c r="V86" s="27"/>
      <c r="W86" s="27"/>
      <c r="X86" s="27"/>
      <c r="Y86" s="27"/>
      <c r="Z86" s="27"/>
      <c r="AA86" s="27"/>
      <c r="AB86" s="27"/>
      <c r="AC86" s="27"/>
      <c r="AD86" s="27"/>
      <c r="AE86" s="27"/>
      <c r="AF86" s="27"/>
      <c r="AG86" s="27"/>
      <c r="AH86" s="27"/>
      <c r="AI86" s="27"/>
      <c r="AJ86" s="27"/>
      <c r="AK86" s="27"/>
      <c r="AL86" s="27"/>
      <c r="AM86" s="27"/>
      <c r="AN86" s="27"/>
      <c r="AO86" s="27"/>
      <c r="AP86" s="27"/>
      <c r="AQ86" s="27"/>
      <c r="AR86" s="27"/>
      <c r="AS86" s="27"/>
      <c r="AT86" s="27"/>
      <c r="AU86" s="27"/>
      <c r="AV86" s="27"/>
      <c r="AW86" s="27"/>
      <c r="AX86" s="27"/>
      <c r="AY86" s="27"/>
      <c r="AZ86" s="27"/>
      <c r="BA86" s="27"/>
      <c r="BB86" s="27"/>
      <c r="BC86" s="27"/>
      <c r="BD86" s="27"/>
      <c r="BE86" s="27"/>
      <c r="BF86" s="27"/>
      <c r="BG86" s="27"/>
      <c r="BH86" s="27"/>
      <c r="BI86" s="27"/>
      <c r="BJ86" s="27"/>
      <c r="BK86" s="27"/>
      <c r="BL86" s="27"/>
      <c r="BM86" s="27"/>
      <c r="BN86" s="27"/>
      <c r="BO86" s="27"/>
      <c r="BP86" s="27"/>
      <c r="BQ86" s="27"/>
      <c r="BR86" s="27"/>
      <c r="BS86" s="27"/>
      <c r="BT86" s="27"/>
      <c r="BU86" s="27"/>
      <c r="BV86" s="27"/>
      <c r="BW86" s="27"/>
      <c r="BX86" s="27"/>
      <c r="BY86" s="27"/>
      <c r="BZ86" s="27"/>
      <c r="CA86" s="27"/>
      <c r="CB86" s="27"/>
      <c r="CC86" s="27"/>
      <c r="CD86" s="27"/>
      <c r="CE86" s="27"/>
      <c r="CF86" s="27"/>
      <c r="CG86" s="27"/>
      <c r="CH86" s="27"/>
      <c r="CI86" s="27"/>
      <c r="CJ86" s="27"/>
      <c r="CK86" s="27"/>
      <c r="CL86" s="27"/>
      <c r="CM86" s="27"/>
      <c r="CN86" s="27"/>
      <c r="CO86" s="27"/>
      <c r="CP86" s="27"/>
      <c r="CQ86" s="27"/>
      <c r="CR86" s="27"/>
      <c r="CS86" s="27"/>
      <c r="CT86" s="27"/>
    </row>
    <row r="87" spans="1:98" s="32" customFormat="1" ht="12.75" customHeight="1">
      <c r="A87" s="27"/>
      <c r="B87" s="47" t="s">
        <v>874</v>
      </c>
      <c r="C87" s="30"/>
      <c r="D87" s="30"/>
      <c r="E87" s="30"/>
      <c r="F87" s="30"/>
      <c r="G87" s="30"/>
      <c r="H87" s="36"/>
      <c r="I87" s="30"/>
      <c r="J87" s="30"/>
      <c r="K87" s="30"/>
      <c r="L87" s="30"/>
      <c r="M87" s="30"/>
      <c r="N87" s="30"/>
      <c r="O87" s="27"/>
      <c r="P87" s="27"/>
      <c r="Q87" s="27"/>
      <c r="R87" s="27"/>
      <c r="S87" s="27"/>
      <c r="T87" s="27"/>
      <c r="U87" s="27"/>
      <c r="V87" s="27"/>
      <c r="W87" s="27"/>
      <c r="X87" s="27"/>
      <c r="Y87" s="27"/>
      <c r="Z87" s="27"/>
      <c r="AA87" s="27"/>
      <c r="AB87" s="27"/>
      <c r="AC87" s="27"/>
      <c r="AD87" s="27"/>
      <c r="AE87" s="27"/>
      <c r="AF87" s="27"/>
      <c r="AG87" s="27"/>
      <c r="AH87" s="27"/>
      <c r="AI87" s="27"/>
      <c r="AJ87" s="27"/>
      <c r="AK87" s="27"/>
      <c r="AL87" s="27"/>
      <c r="AM87" s="27"/>
      <c r="AN87" s="27"/>
      <c r="AO87" s="27"/>
      <c r="AP87" s="27"/>
      <c r="AQ87" s="27"/>
      <c r="AR87" s="27"/>
      <c r="AS87" s="27"/>
      <c r="AT87" s="27"/>
      <c r="AU87" s="27"/>
      <c r="AV87" s="27"/>
      <c r="AW87" s="27"/>
      <c r="AX87" s="27"/>
      <c r="AY87" s="27"/>
      <c r="AZ87" s="27"/>
      <c r="BA87" s="27"/>
      <c r="BB87" s="27"/>
      <c r="BC87" s="27"/>
      <c r="BD87" s="27"/>
      <c r="BE87" s="27"/>
      <c r="BF87" s="27"/>
      <c r="BG87" s="27"/>
      <c r="BH87" s="27"/>
      <c r="BI87" s="27"/>
      <c r="BJ87" s="27"/>
      <c r="BK87" s="27"/>
      <c r="BL87" s="27"/>
      <c r="BM87" s="27"/>
      <c r="BN87" s="27"/>
      <c r="BO87" s="27"/>
      <c r="BP87" s="27"/>
      <c r="BQ87" s="27"/>
      <c r="BR87" s="27"/>
      <c r="BS87" s="27"/>
      <c r="BT87" s="27"/>
      <c r="BU87" s="27"/>
      <c r="BV87" s="27"/>
      <c r="BW87" s="27"/>
      <c r="BX87" s="27"/>
      <c r="BY87" s="27"/>
      <c r="BZ87" s="27"/>
      <c r="CA87" s="27"/>
      <c r="CB87" s="27"/>
      <c r="CC87" s="27"/>
      <c r="CD87" s="27"/>
      <c r="CE87" s="27"/>
      <c r="CF87" s="27"/>
      <c r="CG87" s="27"/>
      <c r="CH87" s="27"/>
      <c r="CI87" s="27"/>
      <c r="CJ87" s="27"/>
      <c r="CK87" s="27"/>
      <c r="CL87" s="27"/>
      <c r="CM87" s="27"/>
      <c r="CN87" s="27"/>
      <c r="CO87" s="27"/>
      <c r="CP87" s="27"/>
      <c r="CQ87" s="27"/>
      <c r="CR87" s="27"/>
      <c r="CS87" s="27"/>
      <c r="CT87" s="27"/>
    </row>
    <row r="88" spans="1:98" s="32" customFormat="1">
      <c r="A88" s="27"/>
      <c r="B88" s="47" t="s">
        <v>875</v>
      </c>
      <c r="C88" s="30"/>
      <c r="D88" s="30"/>
      <c r="E88" s="30"/>
      <c r="F88" s="30"/>
      <c r="G88" s="30"/>
      <c r="H88" s="36"/>
      <c r="I88" s="30"/>
      <c r="J88" s="30"/>
      <c r="K88" s="30"/>
      <c r="L88" s="30"/>
      <c r="M88" s="30"/>
      <c r="N88" s="30"/>
      <c r="O88" s="27"/>
      <c r="P88" s="27"/>
      <c r="Q88" s="27"/>
      <c r="R88" s="27"/>
      <c r="S88" s="27"/>
      <c r="T88" s="27"/>
      <c r="U88" s="27"/>
      <c r="V88" s="27"/>
      <c r="W88" s="27"/>
      <c r="X88" s="27"/>
      <c r="Y88" s="27"/>
      <c r="Z88" s="27"/>
      <c r="AA88" s="27"/>
      <c r="AB88" s="27"/>
      <c r="AC88" s="27"/>
      <c r="AD88" s="27"/>
      <c r="AE88" s="27"/>
      <c r="AF88" s="27"/>
      <c r="AG88" s="27"/>
      <c r="AH88" s="27"/>
      <c r="AI88" s="27"/>
      <c r="AJ88" s="27"/>
      <c r="AK88" s="27"/>
      <c r="AL88" s="27"/>
      <c r="AM88" s="27"/>
      <c r="AN88" s="27"/>
      <c r="AO88" s="27"/>
      <c r="AP88" s="27"/>
      <c r="AQ88" s="27"/>
      <c r="AR88" s="27"/>
      <c r="AS88" s="27"/>
      <c r="AT88" s="27"/>
      <c r="AU88" s="27"/>
      <c r="AV88" s="27"/>
      <c r="AW88" s="27"/>
      <c r="AX88" s="27"/>
      <c r="AY88" s="27"/>
      <c r="AZ88" s="27"/>
      <c r="BA88" s="27"/>
      <c r="BB88" s="27"/>
      <c r="BC88" s="27"/>
      <c r="BD88" s="27"/>
      <c r="BE88" s="27"/>
      <c r="BF88" s="27"/>
      <c r="BG88" s="27"/>
      <c r="BH88" s="27"/>
      <c r="BI88" s="27"/>
      <c r="BJ88" s="27"/>
      <c r="BK88" s="27"/>
      <c r="BL88" s="27"/>
      <c r="BM88" s="27"/>
      <c r="BN88" s="27"/>
      <c r="BO88" s="27"/>
      <c r="BP88" s="27"/>
      <c r="BQ88" s="27"/>
      <c r="BR88" s="27"/>
      <c r="BS88" s="27"/>
      <c r="BT88" s="27"/>
      <c r="BU88" s="27"/>
      <c r="BV88" s="27"/>
      <c r="BW88" s="27"/>
      <c r="BX88" s="27"/>
      <c r="BY88" s="27"/>
      <c r="BZ88" s="27"/>
      <c r="CA88" s="27"/>
      <c r="CB88" s="27"/>
      <c r="CC88" s="27"/>
      <c r="CD88" s="27"/>
      <c r="CE88" s="27"/>
      <c r="CF88" s="27"/>
      <c r="CG88" s="27"/>
      <c r="CH88" s="27"/>
      <c r="CI88" s="27"/>
      <c r="CJ88" s="27"/>
      <c r="CK88" s="27"/>
      <c r="CL88" s="27"/>
      <c r="CM88" s="27"/>
      <c r="CN88" s="27"/>
      <c r="CO88" s="27"/>
      <c r="CP88" s="27"/>
      <c r="CQ88" s="27"/>
      <c r="CR88" s="27"/>
      <c r="CS88" s="27"/>
      <c r="CT88" s="27"/>
    </row>
    <row r="89" spans="1:98" s="32" customFormat="1">
      <c r="A89" s="27"/>
      <c r="B89" s="47" t="s">
        <v>876</v>
      </c>
      <c r="C89" s="30"/>
      <c r="D89" s="30"/>
      <c r="E89" s="30"/>
      <c r="F89" s="30"/>
      <c r="G89" s="30"/>
      <c r="H89" s="36"/>
      <c r="I89" s="30"/>
      <c r="J89" s="30"/>
      <c r="K89" s="30"/>
      <c r="L89" s="30"/>
      <c r="M89" s="30"/>
      <c r="N89" s="30"/>
      <c r="O89" s="27"/>
      <c r="P89" s="27"/>
      <c r="Q89" s="27"/>
      <c r="R89" s="27"/>
      <c r="S89" s="27"/>
      <c r="T89" s="27"/>
      <c r="U89" s="27"/>
      <c r="V89" s="27"/>
      <c r="W89" s="27"/>
      <c r="X89" s="27"/>
      <c r="Y89" s="27"/>
      <c r="Z89" s="27"/>
      <c r="AA89" s="27"/>
      <c r="AB89" s="27"/>
      <c r="AC89" s="27"/>
      <c r="AD89" s="27"/>
      <c r="AE89" s="27"/>
      <c r="AF89" s="27"/>
      <c r="AG89" s="27"/>
      <c r="AH89" s="27"/>
      <c r="AI89" s="27"/>
      <c r="AJ89" s="27"/>
      <c r="AK89" s="27"/>
      <c r="AL89" s="27"/>
      <c r="AM89" s="27"/>
      <c r="AN89" s="27"/>
      <c r="AO89" s="27"/>
      <c r="AP89" s="27"/>
      <c r="AQ89" s="27"/>
      <c r="AR89" s="27"/>
      <c r="AS89" s="27"/>
      <c r="AT89" s="27"/>
      <c r="AU89" s="27"/>
      <c r="AV89" s="27"/>
      <c r="AW89" s="27"/>
      <c r="AX89" s="27"/>
      <c r="AY89" s="27"/>
      <c r="AZ89" s="27"/>
      <c r="BA89" s="27"/>
      <c r="BB89" s="27"/>
      <c r="BC89" s="27"/>
      <c r="BD89" s="27"/>
      <c r="BE89" s="27"/>
      <c r="BF89" s="27"/>
      <c r="BG89" s="27"/>
      <c r="BH89" s="27"/>
      <c r="BI89" s="27"/>
      <c r="BJ89" s="27"/>
      <c r="BK89" s="27"/>
      <c r="BL89" s="27"/>
      <c r="BM89" s="27"/>
      <c r="BN89" s="27"/>
      <c r="BO89" s="27"/>
      <c r="BP89" s="27"/>
      <c r="BQ89" s="27"/>
      <c r="BR89" s="27"/>
      <c r="BS89" s="27"/>
      <c r="BT89" s="27"/>
      <c r="BU89" s="27"/>
      <c r="BV89" s="27"/>
      <c r="BW89" s="27"/>
      <c r="BX89" s="27"/>
      <c r="BY89" s="27"/>
      <c r="BZ89" s="27"/>
      <c r="CA89" s="27"/>
      <c r="CB89" s="27"/>
      <c r="CC89" s="27"/>
      <c r="CD89" s="27"/>
      <c r="CE89" s="27"/>
      <c r="CF89" s="27"/>
      <c r="CG89" s="27"/>
      <c r="CH89" s="27"/>
      <c r="CI89" s="27"/>
      <c r="CJ89" s="27"/>
      <c r="CK89" s="27"/>
      <c r="CL89" s="27"/>
      <c r="CM89" s="27"/>
      <c r="CN89" s="27"/>
      <c r="CO89" s="27"/>
      <c r="CP89" s="27"/>
      <c r="CQ89" s="27"/>
      <c r="CR89" s="27"/>
      <c r="CS89" s="27"/>
      <c r="CT89" s="27"/>
    </row>
    <row r="90" spans="1:98" s="32" customFormat="1">
      <c r="A90" s="27"/>
      <c r="B90" s="47" t="s">
        <v>877</v>
      </c>
      <c r="C90" s="30"/>
      <c r="D90" s="30"/>
      <c r="E90" s="30"/>
      <c r="F90" s="30"/>
      <c r="G90" s="30"/>
      <c r="H90" s="36"/>
      <c r="I90" s="30"/>
      <c r="J90" s="30"/>
      <c r="K90" s="30"/>
      <c r="L90" s="30"/>
      <c r="M90" s="30"/>
      <c r="N90" s="30"/>
      <c r="O90" s="27"/>
      <c r="P90" s="27"/>
      <c r="Q90" s="27"/>
      <c r="R90" s="27"/>
      <c r="S90" s="27"/>
      <c r="T90" s="27"/>
      <c r="U90" s="27"/>
      <c r="V90" s="27"/>
      <c r="W90" s="27"/>
      <c r="X90" s="27"/>
      <c r="Y90" s="27"/>
      <c r="Z90" s="27"/>
      <c r="AA90" s="27"/>
      <c r="AB90" s="27"/>
      <c r="AC90" s="27"/>
      <c r="AD90" s="27"/>
      <c r="AE90" s="27"/>
      <c r="AF90" s="27"/>
      <c r="AG90" s="27"/>
      <c r="AH90" s="27"/>
      <c r="AI90" s="27"/>
      <c r="AJ90" s="27"/>
      <c r="AK90" s="27"/>
      <c r="AL90" s="27"/>
      <c r="AM90" s="27"/>
      <c r="AN90" s="27"/>
      <c r="AO90" s="27"/>
      <c r="AP90" s="27"/>
      <c r="AQ90" s="27"/>
      <c r="AR90" s="27"/>
      <c r="AS90" s="27"/>
      <c r="AT90" s="27"/>
      <c r="AU90" s="27"/>
      <c r="AV90" s="27"/>
      <c r="AW90" s="27"/>
      <c r="AX90" s="27"/>
      <c r="AY90" s="27"/>
      <c r="AZ90" s="27"/>
      <c r="BA90" s="27"/>
      <c r="BB90" s="27"/>
      <c r="BC90" s="27"/>
      <c r="BD90" s="27"/>
      <c r="BE90" s="27"/>
      <c r="BF90" s="27"/>
      <c r="BG90" s="27"/>
      <c r="BH90" s="27"/>
      <c r="BI90" s="27"/>
      <c r="BJ90" s="27"/>
      <c r="BK90" s="27"/>
      <c r="BL90" s="27"/>
      <c r="BM90" s="27"/>
      <c r="BN90" s="27"/>
      <c r="BO90" s="27"/>
      <c r="BP90" s="27"/>
      <c r="BQ90" s="27"/>
      <c r="BR90" s="27"/>
      <c r="BS90" s="27"/>
      <c r="BT90" s="27"/>
      <c r="BU90" s="27"/>
      <c r="BV90" s="27"/>
      <c r="BW90" s="27"/>
      <c r="BX90" s="27"/>
      <c r="BY90" s="27"/>
      <c r="BZ90" s="27"/>
      <c r="CA90" s="27"/>
      <c r="CB90" s="27"/>
      <c r="CC90" s="27"/>
      <c r="CD90" s="27"/>
      <c r="CE90" s="27"/>
      <c r="CF90" s="27"/>
      <c r="CG90" s="27"/>
      <c r="CH90" s="27"/>
      <c r="CI90" s="27"/>
      <c r="CJ90" s="27"/>
      <c r="CK90" s="27"/>
      <c r="CL90" s="27"/>
      <c r="CM90" s="27"/>
      <c r="CN90" s="27"/>
      <c r="CO90" s="27"/>
      <c r="CP90" s="27"/>
      <c r="CQ90" s="27"/>
      <c r="CR90" s="27"/>
      <c r="CS90" s="27"/>
      <c r="CT90" s="27"/>
    </row>
    <row r="91" spans="1:98" s="32" customFormat="1" ht="12.75" customHeight="1">
      <c r="A91" s="27"/>
      <c r="B91" s="47" t="s">
        <v>878</v>
      </c>
      <c r="C91" s="30"/>
      <c r="D91" s="30"/>
      <c r="E91" s="30"/>
      <c r="F91" s="30"/>
      <c r="G91" s="30"/>
      <c r="H91" s="36"/>
      <c r="I91" s="30"/>
      <c r="J91" s="30"/>
      <c r="K91" s="30"/>
      <c r="L91" s="30"/>
      <c r="M91" s="30"/>
      <c r="N91" s="30"/>
      <c r="O91" s="27"/>
      <c r="P91" s="27"/>
      <c r="Q91" s="27"/>
      <c r="R91" s="27"/>
      <c r="S91" s="27"/>
      <c r="T91" s="27"/>
      <c r="U91" s="27"/>
      <c r="V91" s="27"/>
      <c r="W91" s="27"/>
      <c r="X91" s="27"/>
      <c r="Y91" s="27"/>
      <c r="Z91" s="27"/>
      <c r="AA91" s="27"/>
      <c r="AB91" s="27"/>
      <c r="AC91" s="27"/>
      <c r="AD91" s="27"/>
      <c r="AE91" s="27"/>
      <c r="AF91" s="27"/>
      <c r="AG91" s="27"/>
      <c r="AH91" s="27"/>
      <c r="AI91" s="27"/>
      <c r="AJ91" s="27"/>
      <c r="AK91" s="27"/>
      <c r="AL91" s="27"/>
      <c r="AM91" s="27"/>
      <c r="AN91" s="27"/>
      <c r="AO91" s="27"/>
      <c r="AP91" s="27"/>
      <c r="AQ91" s="27"/>
      <c r="AR91" s="27"/>
      <c r="AS91" s="27"/>
      <c r="AT91" s="27"/>
      <c r="AU91" s="27"/>
      <c r="AV91" s="27"/>
      <c r="AW91" s="27"/>
      <c r="AX91" s="27"/>
      <c r="AY91" s="27"/>
      <c r="AZ91" s="27"/>
      <c r="BA91" s="27"/>
      <c r="BB91" s="27"/>
      <c r="BC91" s="27"/>
      <c r="BD91" s="27"/>
      <c r="BE91" s="27"/>
      <c r="BF91" s="27"/>
      <c r="BG91" s="27"/>
      <c r="BH91" s="27"/>
      <c r="BI91" s="27"/>
      <c r="BJ91" s="27"/>
      <c r="BK91" s="27"/>
      <c r="BL91" s="27"/>
      <c r="BM91" s="27"/>
      <c r="BN91" s="27"/>
      <c r="BO91" s="27"/>
      <c r="BP91" s="27"/>
      <c r="BQ91" s="27"/>
      <c r="BR91" s="27"/>
      <c r="BS91" s="27"/>
      <c r="BT91" s="27"/>
      <c r="BU91" s="27"/>
      <c r="BV91" s="27"/>
      <c r="BW91" s="27"/>
      <c r="BX91" s="27"/>
      <c r="BY91" s="27"/>
      <c r="BZ91" s="27"/>
      <c r="CA91" s="27"/>
      <c r="CB91" s="27"/>
      <c r="CC91" s="27"/>
      <c r="CD91" s="27"/>
      <c r="CE91" s="27"/>
      <c r="CF91" s="27"/>
      <c r="CG91" s="27"/>
      <c r="CH91" s="27"/>
      <c r="CI91" s="27"/>
      <c r="CJ91" s="27"/>
      <c r="CK91" s="27"/>
      <c r="CL91" s="27"/>
      <c r="CM91" s="27"/>
      <c r="CN91" s="27"/>
      <c r="CO91" s="27"/>
      <c r="CP91" s="27"/>
      <c r="CQ91" s="27"/>
      <c r="CR91" s="27"/>
      <c r="CS91" s="27"/>
      <c r="CT91" s="27"/>
    </row>
    <row r="92" spans="1:98" s="32" customFormat="1">
      <c r="A92" s="27"/>
      <c r="B92" s="47" t="s">
        <v>879</v>
      </c>
      <c r="C92" s="30"/>
      <c r="D92" s="30"/>
      <c r="E92" s="30"/>
      <c r="F92" s="30"/>
      <c r="G92" s="30"/>
      <c r="H92" s="36"/>
      <c r="I92" s="30"/>
      <c r="J92" s="30"/>
      <c r="K92" s="30"/>
      <c r="L92" s="30"/>
      <c r="M92" s="30"/>
      <c r="N92" s="30"/>
      <c r="O92" s="27"/>
      <c r="P92" s="27"/>
      <c r="Q92" s="27"/>
      <c r="R92" s="27"/>
      <c r="S92" s="27"/>
      <c r="T92" s="27"/>
      <c r="U92" s="27"/>
      <c r="V92" s="27"/>
      <c r="W92" s="27"/>
      <c r="X92" s="27"/>
      <c r="Y92" s="27"/>
      <c r="Z92" s="27"/>
      <c r="AA92" s="27"/>
      <c r="AB92" s="27"/>
      <c r="AC92" s="27"/>
      <c r="AD92" s="27"/>
      <c r="AE92" s="27"/>
      <c r="AF92" s="27"/>
      <c r="AG92" s="27"/>
      <c r="AH92" s="27"/>
      <c r="AI92" s="27"/>
      <c r="AJ92" s="27"/>
      <c r="AK92" s="27"/>
      <c r="AL92" s="27"/>
      <c r="AM92" s="27"/>
      <c r="AN92" s="27"/>
      <c r="AO92" s="27"/>
      <c r="AP92" s="27"/>
      <c r="AQ92" s="27"/>
      <c r="AR92" s="27"/>
      <c r="AS92" s="27"/>
      <c r="AT92" s="27"/>
      <c r="AU92" s="27"/>
      <c r="AV92" s="27"/>
      <c r="AW92" s="27"/>
      <c r="AX92" s="27"/>
      <c r="AY92" s="27"/>
      <c r="AZ92" s="27"/>
      <c r="BA92" s="27"/>
      <c r="BB92" s="27"/>
      <c r="BC92" s="27"/>
      <c r="BD92" s="27"/>
      <c r="BE92" s="27"/>
      <c r="BF92" s="27"/>
      <c r="BG92" s="27"/>
      <c r="BH92" s="27"/>
      <c r="BI92" s="27"/>
      <c r="BJ92" s="27"/>
      <c r="BK92" s="27"/>
      <c r="BL92" s="27"/>
      <c r="BM92" s="27"/>
      <c r="BN92" s="27"/>
      <c r="BO92" s="27"/>
      <c r="BP92" s="27"/>
      <c r="BQ92" s="27"/>
      <c r="BR92" s="27"/>
      <c r="BS92" s="27"/>
      <c r="BT92" s="27"/>
      <c r="BU92" s="27"/>
      <c r="BV92" s="27"/>
      <c r="BW92" s="27"/>
      <c r="BX92" s="27"/>
      <c r="BY92" s="27"/>
      <c r="BZ92" s="27"/>
      <c r="CA92" s="27"/>
      <c r="CB92" s="27"/>
      <c r="CC92" s="27"/>
      <c r="CD92" s="27"/>
      <c r="CE92" s="27"/>
      <c r="CF92" s="27"/>
      <c r="CG92" s="27"/>
      <c r="CH92" s="27"/>
      <c r="CI92" s="27"/>
      <c r="CJ92" s="27"/>
      <c r="CK92" s="27"/>
      <c r="CL92" s="27"/>
      <c r="CM92" s="27"/>
      <c r="CN92" s="27"/>
      <c r="CO92" s="27"/>
      <c r="CP92" s="27"/>
      <c r="CQ92" s="27"/>
      <c r="CR92" s="27"/>
      <c r="CS92" s="27"/>
      <c r="CT92" s="27"/>
    </row>
    <row r="93" spans="1:98" s="32" customFormat="1" ht="12.75" customHeight="1">
      <c r="A93" s="27"/>
      <c r="B93" s="47" t="s">
        <v>884</v>
      </c>
      <c r="C93" s="30"/>
      <c r="D93" s="30"/>
      <c r="E93" s="30"/>
      <c r="F93" s="30"/>
      <c r="G93" s="30"/>
      <c r="H93" s="36"/>
      <c r="I93" s="30"/>
      <c r="J93" s="30"/>
      <c r="K93" s="30"/>
      <c r="L93" s="30"/>
      <c r="M93" s="30"/>
      <c r="N93" s="30"/>
      <c r="O93" s="27"/>
      <c r="P93" s="27"/>
      <c r="Q93" s="27"/>
      <c r="R93" s="27"/>
      <c r="S93" s="27"/>
      <c r="T93" s="27"/>
      <c r="U93" s="27"/>
      <c r="V93" s="27"/>
      <c r="W93" s="27"/>
      <c r="X93" s="27"/>
      <c r="Y93" s="27"/>
      <c r="Z93" s="27"/>
      <c r="AA93" s="27"/>
      <c r="AB93" s="27"/>
      <c r="AC93" s="27"/>
      <c r="AD93" s="27"/>
      <c r="AE93" s="27"/>
      <c r="AF93" s="27"/>
      <c r="AG93" s="27"/>
      <c r="AH93" s="27"/>
      <c r="AI93" s="27"/>
      <c r="AJ93" s="27"/>
      <c r="AK93" s="27"/>
      <c r="AL93" s="27"/>
      <c r="AM93" s="27"/>
      <c r="AN93" s="27"/>
      <c r="AO93" s="27"/>
      <c r="AP93" s="27"/>
      <c r="AQ93" s="27"/>
      <c r="AR93" s="27"/>
      <c r="AS93" s="27"/>
      <c r="AT93" s="27"/>
      <c r="AU93" s="27"/>
      <c r="AV93" s="27"/>
      <c r="AW93" s="27"/>
      <c r="AX93" s="27"/>
      <c r="AY93" s="27"/>
      <c r="AZ93" s="27"/>
      <c r="BA93" s="27"/>
      <c r="BB93" s="27"/>
      <c r="BC93" s="27"/>
      <c r="BD93" s="27"/>
      <c r="BE93" s="27"/>
      <c r="BF93" s="27"/>
      <c r="BG93" s="27"/>
      <c r="BH93" s="27"/>
      <c r="BI93" s="27"/>
      <c r="BJ93" s="27"/>
      <c r="BK93" s="27"/>
      <c r="BL93" s="27"/>
      <c r="BM93" s="27"/>
      <c r="BN93" s="27"/>
      <c r="BO93" s="27"/>
      <c r="BP93" s="27"/>
      <c r="BQ93" s="27"/>
      <c r="BR93" s="27"/>
      <c r="BS93" s="27"/>
      <c r="BT93" s="27"/>
      <c r="BU93" s="27"/>
      <c r="BV93" s="27"/>
      <c r="BW93" s="27"/>
      <c r="BX93" s="27"/>
      <c r="BY93" s="27"/>
      <c r="BZ93" s="27"/>
      <c r="CA93" s="27"/>
      <c r="CB93" s="27"/>
      <c r="CC93" s="27"/>
      <c r="CD93" s="27"/>
      <c r="CE93" s="27"/>
      <c r="CF93" s="27"/>
      <c r="CG93" s="27"/>
      <c r="CH93" s="27"/>
      <c r="CI93" s="27"/>
      <c r="CJ93" s="27"/>
      <c r="CK93" s="27"/>
      <c r="CL93" s="27"/>
      <c r="CM93" s="27"/>
      <c r="CN93" s="27"/>
      <c r="CO93" s="27"/>
      <c r="CP93" s="27"/>
      <c r="CQ93" s="27"/>
      <c r="CR93" s="27"/>
      <c r="CS93" s="27"/>
      <c r="CT93" s="27"/>
    </row>
    <row r="94" spans="1:98" s="32" customFormat="1">
      <c r="A94" s="27"/>
      <c r="B94" s="47" t="s">
        <v>886</v>
      </c>
      <c r="C94" s="30"/>
      <c r="D94" s="30"/>
      <c r="E94" s="30"/>
      <c r="F94" s="30"/>
      <c r="G94" s="30"/>
      <c r="H94" s="36"/>
      <c r="I94" s="30"/>
      <c r="J94" s="30"/>
      <c r="K94" s="30"/>
      <c r="L94" s="30"/>
      <c r="M94" s="30"/>
      <c r="N94" s="30"/>
      <c r="O94" s="27"/>
      <c r="P94" s="27"/>
      <c r="Q94" s="27"/>
      <c r="R94" s="27"/>
      <c r="S94" s="27"/>
      <c r="T94" s="27"/>
      <c r="U94" s="27"/>
      <c r="V94" s="27"/>
      <c r="W94" s="27"/>
      <c r="X94" s="27"/>
      <c r="Y94" s="27"/>
      <c r="Z94" s="27"/>
      <c r="AA94" s="27"/>
      <c r="AB94" s="27"/>
      <c r="AC94" s="27"/>
      <c r="AD94" s="27"/>
      <c r="AE94" s="27"/>
      <c r="AF94" s="27"/>
      <c r="AG94" s="27"/>
      <c r="AH94" s="27"/>
      <c r="AI94" s="27"/>
      <c r="AJ94" s="27"/>
      <c r="AK94" s="27"/>
      <c r="AL94" s="27"/>
      <c r="AM94" s="27"/>
      <c r="AN94" s="27"/>
      <c r="AO94" s="27"/>
      <c r="AP94" s="27"/>
      <c r="AQ94" s="27"/>
      <c r="AR94" s="27"/>
      <c r="AS94" s="27"/>
      <c r="AT94" s="27"/>
      <c r="AU94" s="27"/>
      <c r="AV94" s="27"/>
      <c r="AW94" s="27"/>
      <c r="AX94" s="27"/>
      <c r="AY94" s="27"/>
      <c r="AZ94" s="27"/>
      <c r="BA94" s="27"/>
      <c r="BB94" s="27"/>
      <c r="BC94" s="27"/>
      <c r="BD94" s="27"/>
      <c r="BE94" s="27"/>
      <c r="BF94" s="27"/>
      <c r="BG94" s="27"/>
      <c r="BH94" s="27"/>
      <c r="BI94" s="27"/>
      <c r="BJ94" s="27"/>
      <c r="BK94" s="27"/>
      <c r="BL94" s="27"/>
      <c r="BM94" s="27"/>
      <c r="BN94" s="27"/>
      <c r="BO94" s="27"/>
      <c r="BP94" s="27"/>
      <c r="BQ94" s="27"/>
      <c r="BR94" s="27"/>
      <c r="BS94" s="27"/>
      <c r="BT94" s="27"/>
      <c r="BU94" s="27"/>
      <c r="BV94" s="27"/>
      <c r="BW94" s="27"/>
      <c r="BX94" s="27"/>
      <c r="BY94" s="27"/>
      <c r="BZ94" s="27"/>
      <c r="CA94" s="27"/>
      <c r="CB94" s="27"/>
      <c r="CC94" s="27"/>
      <c r="CD94" s="27"/>
      <c r="CE94" s="27"/>
      <c r="CF94" s="27"/>
      <c r="CG94" s="27"/>
      <c r="CH94" s="27"/>
      <c r="CI94" s="27"/>
      <c r="CJ94" s="27"/>
      <c r="CK94" s="27"/>
      <c r="CL94" s="27"/>
      <c r="CM94" s="27"/>
      <c r="CN94" s="27"/>
      <c r="CO94" s="27"/>
      <c r="CP94" s="27"/>
      <c r="CQ94" s="27"/>
      <c r="CR94" s="27"/>
      <c r="CS94" s="27"/>
      <c r="CT94" s="27"/>
    </row>
    <row r="95" spans="1:98" s="32" customFormat="1">
      <c r="A95" s="27"/>
      <c r="B95" s="47" t="s">
        <v>887</v>
      </c>
      <c r="C95" s="30"/>
      <c r="D95" s="30"/>
      <c r="E95" s="30"/>
      <c r="F95" s="30"/>
      <c r="G95" s="30"/>
      <c r="H95" s="36"/>
      <c r="I95" s="30"/>
      <c r="J95" s="30"/>
      <c r="K95" s="30"/>
      <c r="L95" s="30"/>
      <c r="M95" s="30"/>
      <c r="N95" s="30"/>
      <c r="O95" s="27"/>
      <c r="P95" s="27"/>
      <c r="Q95" s="27"/>
      <c r="R95" s="27"/>
      <c r="S95" s="27"/>
      <c r="T95" s="27"/>
      <c r="U95" s="27"/>
      <c r="V95" s="27"/>
      <c r="W95" s="27"/>
      <c r="X95" s="27"/>
      <c r="Y95" s="27"/>
      <c r="Z95" s="27"/>
      <c r="AA95" s="27"/>
      <c r="AB95" s="27"/>
      <c r="AC95" s="27"/>
      <c r="AD95" s="27"/>
      <c r="AE95" s="27"/>
      <c r="AF95" s="27"/>
      <c r="AG95" s="27"/>
      <c r="AH95" s="27"/>
      <c r="AI95" s="27"/>
      <c r="AJ95" s="27"/>
      <c r="AK95" s="27"/>
      <c r="AL95" s="27"/>
      <c r="AM95" s="27"/>
      <c r="AN95" s="27"/>
      <c r="AO95" s="27"/>
      <c r="AP95" s="27"/>
      <c r="AQ95" s="27"/>
      <c r="AR95" s="27"/>
      <c r="AS95" s="27"/>
      <c r="AT95" s="27"/>
      <c r="AU95" s="27"/>
      <c r="AV95" s="27"/>
      <c r="AW95" s="27"/>
      <c r="AX95" s="27"/>
      <c r="AY95" s="27"/>
      <c r="AZ95" s="27"/>
      <c r="BA95" s="27"/>
      <c r="BB95" s="27"/>
      <c r="BC95" s="27"/>
      <c r="BD95" s="27"/>
      <c r="BE95" s="27"/>
      <c r="BF95" s="27"/>
      <c r="BG95" s="27"/>
      <c r="BH95" s="27"/>
      <c r="BI95" s="27"/>
      <c r="BJ95" s="27"/>
      <c r="BK95" s="27"/>
      <c r="BL95" s="27"/>
      <c r="BM95" s="27"/>
      <c r="BN95" s="27"/>
      <c r="BO95" s="27"/>
      <c r="BP95" s="27"/>
      <c r="BQ95" s="27"/>
      <c r="BR95" s="27"/>
      <c r="BS95" s="27"/>
      <c r="BT95" s="27"/>
      <c r="BU95" s="27"/>
      <c r="BV95" s="27"/>
      <c r="BW95" s="27"/>
      <c r="BX95" s="27"/>
      <c r="BY95" s="27"/>
      <c r="BZ95" s="27"/>
      <c r="CA95" s="27"/>
      <c r="CB95" s="27"/>
      <c r="CC95" s="27"/>
      <c r="CD95" s="27"/>
      <c r="CE95" s="27"/>
      <c r="CF95" s="27"/>
      <c r="CG95" s="27"/>
      <c r="CH95" s="27"/>
      <c r="CI95" s="27"/>
      <c r="CJ95" s="27"/>
      <c r="CK95" s="27"/>
      <c r="CL95" s="27"/>
      <c r="CM95" s="27"/>
      <c r="CN95" s="27"/>
      <c r="CO95" s="27"/>
      <c r="CP95" s="27"/>
      <c r="CQ95" s="27"/>
      <c r="CR95" s="27"/>
      <c r="CS95" s="27"/>
      <c r="CT95" s="27"/>
    </row>
    <row r="96" spans="1:98" s="32" customFormat="1">
      <c r="A96" s="27"/>
      <c r="B96" s="47" t="s">
        <v>889</v>
      </c>
      <c r="C96" s="30"/>
      <c r="D96" s="30"/>
      <c r="E96" s="30"/>
      <c r="F96" s="30"/>
      <c r="G96" s="30"/>
      <c r="H96" s="36"/>
      <c r="I96" s="30"/>
      <c r="J96" s="30"/>
      <c r="K96" s="30"/>
      <c r="L96" s="30"/>
      <c r="M96" s="30"/>
      <c r="N96" s="30"/>
      <c r="O96" s="27"/>
      <c r="P96" s="27"/>
      <c r="Q96" s="27"/>
      <c r="R96" s="27"/>
      <c r="S96" s="27"/>
      <c r="T96" s="27"/>
      <c r="U96" s="27"/>
      <c r="V96" s="27"/>
      <c r="W96" s="27"/>
      <c r="X96" s="27"/>
      <c r="Y96" s="27"/>
      <c r="Z96" s="27"/>
      <c r="AA96" s="27"/>
      <c r="AB96" s="27"/>
      <c r="AC96" s="27"/>
      <c r="AD96" s="27"/>
      <c r="AE96" s="27"/>
      <c r="AF96" s="27"/>
      <c r="AG96" s="27"/>
      <c r="AH96" s="27"/>
      <c r="AI96" s="27"/>
      <c r="AJ96" s="27"/>
      <c r="AK96" s="27"/>
      <c r="AL96" s="27"/>
      <c r="AM96" s="27"/>
      <c r="AN96" s="27"/>
      <c r="AO96" s="27"/>
      <c r="AP96" s="27"/>
      <c r="AQ96" s="27"/>
      <c r="AR96" s="27"/>
      <c r="AS96" s="27"/>
      <c r="AT96" s="27"/>
      <c r="AU96" s="27"/>
      <c r="AV96" s="27"/>
      <c r="AW96" s="27"/>
      <c r="AX96" s="27"/>
      <c r="AY96" s="27"/>
      <c r="AZ96" s="27"/>
      <c r="BA96" s="27"/>
      <c r="BB96" s="27"/>
      <c r="BC96" s="27"/>
      <c r="BD96" s="27"/>
      <c r="BE96" s="27"/>
      <c r="BF96" s="27"/>
      <c r="BG96" s="27"/>
      <c r="BH96" s="27"/>
      <c r="BI96" s="27"/>
      <c r="BJ96" s="27"/>
      <c r="BK96" s="27"/>
      <c r="BL96" s="27"/>
      <c r="BM96" s="27"/>
      <c r="BN96" s="27"/>
      <c r="BO96" s="27"/>
      <c r="BP96" s="27"/>
      <c r="BQ96" s="27"/>
      <c r="BR96" s="27"/>
      <c r="BS96" s="27"/>
      <c r="BT96" s="27"/>
      <c r="BU96" s="27"/>
      <c r="BV96" s="27"/>
      <c r="BW96" s="27"/>
      <c r="BX96" s="27"/>
      <c r="BY96" s="27"/>
      <c r="BZ96" s="27"/>
      <c r="CA96" s="27"/>
      <c r="CB96" s="27"/>
      <c r="CC96" s="27"/>
      <c r="CD96" s="27"/>
      <c r="CE96" s="27"/>
      <c r="CF96" s="27"/>
      <c r="CG96" s="27"/>
      <c r="CH96" s="27"/>
      <c r="CI96" s="27"/>
      <c r="CJ96" s="27"/>
      <c r="CK96" s="27"/>
      <c r="CL96" s="27"/>
      <c r="CM96" s="27"/>
      <c r="CN96" s="27"/>
      <c r="CO96" s="27"/>
      <c r="CP96" s="27"/>
      <c r="CQ96" s="27"/>
      <c r="CR96" s="27"/>
      <c r="CS96" s="27"/>
      <c r="CT96" s="27"/>
    </row>
    <row r="97" spans="1:98" s="32" customFormat="1" ht="12.75" customHeight="1">
      <c r="A97" s="27"/>
      <c r="B97" s="47" t="s">
        <v>890</v>
      </c>
      <c r="C97" s="30"/>
      <c r="D97" s="30"/>
      <c r="E97" s="30"/>
      <c r="F97" s="30"/>
      <c r="G97" s="30"/>
      <c r="H97" s="36"/>
      <c r="I97" s="30"/>
      <c r="J97" s="30"/>
      <c r="K97" s="30"/>
      <c r="L97" s="30"/>
      <c r="M97" s="30"/>
      <c r="N97" s="30"/>
      <c r="O97" s="27"/>
      <c r="P97" s="27"/>
      <c r="Q97" s="27"/>
      <c r="R97" s="27"/>
      <c r="S97" s="27"/>
      <c r="T97" s="27"/>
      <c r="U97" s="27"/>
      <c r="V97" s="27"/>
      <c r="W97" s="27"/>
      <c r="X97" s="27"/>
      <c r="Y97" s="27"/>
      <c r="Z97" s="27"/>
      <c r="AA97" s="27"/>
      <c r="AB97" s="27"/>
      <c r="AC97" s="27"/>
      <c r="AD97" s="27"/>
      <c r="AE97" s="27"/>
      <c r="AF97" s="27"/>
      <c r="AG97" s="27"/>
      <c r="AH97" s="27"/>
      <c r="AI97" s="27"/>
      <c r="AJ97" s="27"/>
      <c r="AK97" s="27"/>
      <c r="AL97" s="27"/>
      <c r="AM97" s="27"/>
      <c r="AN97" s="27"/>
      <c r="AO97" s="27"/>
      <c r="AP97" s="27"/>
      <c r="AQ97" s="27"/>
      <c r="AR97" s="27"/>
      <c r="AS97" s="27"/>
      <c r="AT97" s="27"/>
      <c r="AU97" s="27"/>
      <c r="AV97" s="27"/>
      <c r="AW97" s="27"/>
      <c r="AX97" s="27"/>
      <c r="AY97" s="27"/>
      <c r="AZ97" s="27"/>
      <c r="BA97" s="27"/>
      <c r="BB97" s="27"/>
      <c r="BC97" s="27"/>
      <c r="BD97" s="27"/>
      <c r="BE97" s="27"/>
      <c r="BF97" s="27"/>
      <c r="BG97" s="27"/>
      <c r="BH97" s="27"/>
      <c r="BI97" s="27"/>
      <c r="BJ97" s="27"/>
      <c r="BK97" s="27"/>
      <c r="BL97" s="27"/>
      <c r="BM97" s="27"/>
      <c r="BN97" s="27"/>
      <c r="BO97" s="27"/>
      <c r="BP97" s="27"/>
      <c r="BQ97" s="27"/>
      <c r="BR97" s="27"/>
      <c r="BS97" s="27"/>
      <c r="BT97" s="27"/>
      <c r="BU97" s="27"/>
      <c r="BV97" s="27"/>
      <c r="BW97" s="27"/>
      <c r="BX97" s="27"/>
      <c r="BY97" s="27"/>
      <c r="BZ97" s="27"/>
      <c r="CA97" s="27"/>
      <c r="CB97" s="27"/>
      <c r="CC97" s="27"/>
      <c r="CD97" s="27"/>
      <c r="CE97" s="27"/>
      <c r="CF97" s="27"/>
      <c r="CG97" s="27"/>
      <c r="CH97" s="27"/>
      <c r="CI97" s="27"/>
      <c r="CJ97" s="27"/>
      <c r="CK97" s="27"/>
      <c r="CL97" s="27"/>
      <c r="CM97" s="27"/>
      <c r="CN97" s="27"/>
      <c r="CO97" s="27"/>
      <c r="CP97" s="27"/>
      <c r="CQ97" s="27"/>
      <c r="CR97" s="27"/>
      <c r="CS97" s="27"/>
      <c r="CT97" s="27"/>
    </row>
    <row r="98" spans="1:98" s="32" customFormat="1">
      <c r="A98" s="27"/>
      <c r="B98" s="47" t="s">
        <v>891</v>
      </c>
      <c r="C98" s="30"/>
      <c r="D98" s="30"/>
      <c r="E98" s="30"/>
      <c r="F98" s="30"/>
      <c r="G98" s="30"/>
      <c r="H98" s="36"/>
      <c r="I98" s="30"/>
      <c r="J98" s="30"/>
      <c r="K98" s="30"/>
      <c r="L98" s="30"/>
      <c r="M98" s="30"/>
      <c r="N98" s="30"/>
      <c r="O98" s="27"/>
      <c r="P98" s="27"/>
      <c r="Q98" s="27"/>
      <c r="R98" s="27"/>
      <c r="S98" s="27"/>
      <c r="T98" s="27"/>
      <c r="U98" s="27"/>
      <c r="V98" s="27"/>
      <c r="W98" s="27"/>
      <c r="X98" s="27"/>
      <c r="Y98" s="27"/>
      <c r="Z98" s="27"/>
      <c r="AA98" s="27"/>
      <c r="AB98" s="27"/>
      <c r="AC98" s="27"/>
      <c r="AD98" s="27"/>
      <c r="AE98" s="27"/>
      <c r="AF98" s="27"/>
      <c r="AG98" s="27"/>
      <c r="AH98" s="27"/>
      <c r="AI98" s="27"/>
      <c r="AJ98" s="27"/>
      <c r="AK98" s="27"/>
      <c r="AL98" s="27"/>
      <c r="AM98" s="27"/>
      <c r="AN98" s="27"/>
      <c r="AO98" s="27"/>
      <c r="AP98" s="27"/>
      <c r="AQ98" s="27"/>
      <c r="AR98" s="27"/>
      <c r="AS98" s="27"/>
      <c r="AT98" s="27"/>
      <c r="AU98" s="27"/>
      <c r="AV98" s="27"/>
      <c r="AW98" s="27"/>
      <c r="AX98" s="27"/>
      <c r="AY98" s="27"/>
      <c r="AZ98" s="27"/>
      <c r="BA98" s="27"/>
      <c r="BB98" s="27"/>
      <c r="BC98" s="27"/>
      <c r="BD98" s="27"/>
      <c r="BE98" s="27"/>
      <c r="BF98" s="27"/>
      <c r="BG98" s="27"/>
      <c r="BH98" s="27"/>
      <c r="BI98" s="27"/>
      <c r="BJ98" s="27"/>
      <c r="BK98" s="27"/>
      <c r="BL98" s="27"/>
      <c r="BM98" s="27"/>
      <c r="BN98" s="27"/>
      <c r="BO98" s="27"/>
      <c r="BP98" s="27"/>
      <c r="BQ98" s="27"/>
      <c r="BR98" s="27"/>
      <c r="BS98" s="27"/>
      <c r="BT98" s="27"/>
      <c r="BU98" s="27"/>
      <c r="BV98" s="27"/>
      <c r="BW98" s="27"/>
      <c r="BX98" s="27"/>
      <c r="BY98" s="27"/>
      <c r="BZ98" s="27"/>
      <c r="CA98" s="27"/>
      <c r="CB98" s="27"/>
      <c r="CC98" s="27"/>
      <c r="CD98" s="27"/>
      <c r="CE98" s="27"/>
      <c r="CF98" s="27"/>
      <c r="CG98" s="27"/>
      <c r="CH98" s="27"/>
      <c r="CI98" s="27"/>
      <c r="CJ98" s="27"/>
      <c r="CK98" s="27"/>
      <c r="CL98" s="27"/>
      <c r="CM98" s="27"/>
      <c r="CN98" s="27"/>
      <c r="CO98" s="27"/>
      <c r="CP98" s="27"/>
      <c r="CQ98" s="27"/>
      <c r="CR98" s="27"/>
      <c r="CS98" s="27"/>
      <c r="CT98" s="27"/>
    </row>
    <row r="99" spans="1:98" s="32" customFormat="1">
      <c r="A99" s="27"/>
      <c r="B99" s="47" t="s">
        <v>892</v>
      </c>
      <c r="C99" s="30"/>
      <c r="D99" s="30"/>
      <c r="E99" s="30"/>
      <c r="F99" s="30"/>
      <c r="G99" s="30"/>
      <c r="H99" s="36"/>
      <c r="I99" s="30"/>
      <c r="J99" s="30"/>
      <c r="K99" s="30"/>
      <c r="L99" s="30"/>
      <c r="M99" s="30"/>
      <c r="N99" s="30"/>
      <c r="O99" s="27"/>
      <c r="P99" s="27"/>
      <c r="Q99" s="27"/>
      <c r="R99" s="27"/>
      <c r="S99" s="27"/>
      <c r="T99" s="27"/>
      <c r="U99" s="27"/>
      <c r="V99" s="27"/>
      <c r="W99" s="27"/>
      <c r="X99" s="27"/>
      <c r="Y99" s="27"/>
      <c r="Z99" s="27"/>
      <c r="AA99" s="27"/>
      <c r="AB99" s="27"/>
      <c r="AC99" s="27"/>
      <c r="AD99" s="27"/>
      <c r="AE99" s="27"/>
      <c r="AF99" s="27"/>
      <c r="AG99" s="27"/>
      <c r="AH99" s="27"/>
      <c r="AI99" s="27"/>
      <c r="AJ99" s="27"/>
      <c r="AK99" s="27"/>
      <c r="AL99" s="27"/>
      <c r="AM99" s="27"/>
      <c r="AN99" s="27"/>
      <c r="AO99" s="27"/>
      <c r="AP99" s="27"/>
      <c r="AQ99" s="27"/>
      <c r="AR99" s="27"/>
      <c r="AS99" s="27"/>
      <c r="AT99" s="27"/>
      <c r="AU99" s="27"/>
      <c r="AV99" s="27"/>
      <c r="AW99" s="27"/>
      <c r="AX99" s="27"/>
      <c r="AY99" s="27"/>
      <c r="AZ99" s="27"/>
      <c r="BA99" s="27"/>
      <c r="BB99" s="27"/>
      <c r="BC99" s="27"/>
      <c r="BD99" s="27"/>
      <c r="BE99" s="27"/>
      <c r="BF99" s="27"/>
      <c r="BG99" s="27"/>
      <c r="BH99" s="27"/>
      <c r="BI99" s="27"/>
      <c r="BJ99" s="27"/>
      <c r="BK99" s="27"/>
      <c r="BL99" s="27"/>
      <c r="BM99" s="27"/>
      <c r="BN99" s="27"/>
      <c r="BO99" s="27"/>
      <c r="BP99" s="27"/>
      <c r="BQ99" s="27"/>
      <c r="BR99" s="27"/>
      <c r="BS99" s="27"/>
      <c r="BT99" s="27"/>
      <c r="BU99" s="27"/>
      <c r="BV99" s="27"/>
      <c r="BW99" s="27"/>
      <c r="BX99" s="27"/>
      <c r="BY99" s="27"/>
      <c r="BZ99" s="27"/>
      <c r="CA99" s="27"/>
      <c r="CB99" s="27"/>
      <c r="CC99" s="27"/>
      <c r="CD99" s="27"/>
      <c r="CE99" s="27"/>
      <c r="CF99" s="27"/>
      <c r="CG99" s="27"/>
      <c r="CH99" s="27"/>
      <c r="CI99" s="27"/>
      <c r="CJ99" s="27"/>
      <c r="CK99" s="27"/>
      <c r="CL99" s="27"/>
      <c r="CM99" s="27"/>
      <c r="CN99" s="27"/>
      <c r="CO99" s="27"/>
      <c r="CP99" s="27"/>
      <c r="CQ99" s="27"/>
      <c r="CR99" s="27"/>
      <c r="CS99" s="27"/>
      <c r="CT99" s="27"/>
    </row>
    <row r="100" spans="1:98" s="32" customFormat="1">
      <c r="A100" s="27"/>
      <c r="B100" s="47" t="s">
        <v>894</v>
      </c>
      <c r="C100" s="30"/>
      <c r="D100" s="30"/>
      <c r="E100" s="30"/>
      <c r="F100" s="30"/>
      <c r="G100" s="30"/>
      <c r="H100" s="36"/>
      <c r="I100" s="30"/>
      <c r="J100" s="30"/>
      <c r="K100" s="30"/>
      <c r="L100" s="30"/>
      <c r="M100" s="30"/>
      <c r="N100" s="30"/>
      <c r="O100" s="27"/>
      <c r="P100" s="27"/>
      <c r="Q100" s="27"/>
      <c r="R100" s="27"/>
      <c r="S100" s="27"/>
      <c r="T100" s="27"/>
      <c r="U100" s="27"/>
      <c r="V100" s="27"/>
      <c r="W100" s="27"/>
      <c r="X100" s="27"/>
      <c r="Y100" s="27"/>
      <c r="Z100" s="27"/>
      <c r="AA100" s="27"/>
      <c r="AB100" s="27"/>
      <c r="AC100" s="27"/>
      <c r="AD100" s="27"/>
      <c r="AE100" s="27"/>
      <c r="AF100" s="27"/>
      <c r="AG100" s="27"/>
      <c r="AH100" s="27"/>
      <c r="AI100" s="27"/>
      <c r="AJ100" s="27"/>
      <c r="AK100" s="27"/>
      <c r="AL100" s="27"/>
      <c r="AM100" s="27"/>
      <c r="AN100" s="27"/>
      <c r="AO100" s="27"/>
      <c r="AP100" s="27"/>
      <c r="AQ100" s="27"/>
      <c r="AR100" s="27"/>
      <c r="AS100" s="27"/>
      <c r="AT100" s="27"/>
      <c r="AU100" s="27"/>
      <c r="AV100" s="27"/>
      <c r="AW100" s="27"/>
      <c r="AX100" s="27"/>
      <c r="AY100" s="27"/>
      <c r="AZ100" s="27"/>
      <c r="BA100" s="27"/>
      <c r="BB100" s="27"/>
      <c r="BC100" s="27"/>
      <c r="BD100" s="27"/>
      <c r="BE100" s="27"/>
      <c r="BF100" s="27"/>
      <c r="BG100" s="27"/>
      <c r="BH100" s="27"/>
      <c r="BI100" s="27"/>
      <c r="BJ100" s="27"/>
      <c r="BK100" s="27"/>
      <c r="BL100" s="27"/>
      <c r="BM100" s="27"/>
      <c r="BN100" s="27"/>
      <c r="BO100" s="27"/>
      <c r="BP100" s="27"/>
      <c r="BQ100" s="27"/>
      <c r="BR100" s="27"/>
      <c r="BS100" s="27"/>
      <c r="BT100" s="27"/>
      <c r="BU100" s="27"/>
      <c r="BV100" s="27"/>
      <c r="BW100" s="27"/>
      <c r="BX100" s="27"/>
      <c r="BY100" s="27"/>
      <c r="BZ100" s="27"/>
      <c r="CA100" s="27"/>
      <c r="CB100" s="27"/>
      <c r="CC100" s="27"/>
      <c r="CD100" s="27"/>
      <c r="CE100" s="27"/>
      <c r="CF100" s="27"/>
      <c r="CG100" s="27"/>
      <c r="CH100" s="27"/>
      <c r="CI100" s="27"/>
      <c r="CJ100" s="27"/>
      <c r="CK100" s="27"/>
      <c r="CL100" s="27"/>
      <c r="CM100" s="27"/>
      <c r="CN100" s="27"/>
      <c r="CO100" s="27"/>
      <c r="CP100" s="27"/>
      <c r="CQ100" s="27"/>
      <c r="CR100" s="27"/>
      <c r="CS100" s="27"/>
      <c r="CT100" s="27"/>
    </row>
    <row r="101" spans="1:98" s="32" customFormat="1">
      <c r="A101" s="27"/>
      <c r="B101" s="47" t="s">
        <v>895</v>
      </c>
      <c r="C101" s="30"/>
      <c r="D101" s="30"/>
      <c r="E101" s="30"/>
      <c r="F101" s="30"/>
      <c r="G101" s="30"/>
      <c r="H101" s="36"/>
      <c r="I101" s="30"/>
      <c r="J101" s="30"/>
      <c r="K101" s="30"/>
      <c r="L101" s="30"/>
      <c r="M101" s="30"/>
      <c r="N101" s="30"/>
      <c r="O101" s="27"/>
      <c r="P101" s="27"/>
      <c r="Q101" s="27"/>
      <c r="R101" s="27"/>
      <c r="S101" s="27"/>
      <c r="T101" s="27"/>
      <c r="U101" s="27"/>
      <c r="V101" s="27"/>
      <c r="W101" s="27"/>
      <c r="X101" s="27"/>
      <c r="Y101" s="27"/>
      <c r="Z101" s="27"/>
      <c r="AA101" s="27"/>
      <c r="AB101" s="27"/>
      <c r="AC101" s="27"/>
      <c r="AD101" s="27"/>
      <c r="AE101" s="27"/>
      <c r="AF101" s="27"/>
      <c r="AG101" s="27"/>
      <c r="AH101" s="27"/>
      <c r="AI101" s="27"/>
      <c r="AJ101" s="27"/>
      <c r="AK101" s="27"/>
      <c r="AL101" s="27"/>
      <c r="AM101" s="27"/>
      <c r="AN101" s="27"/>
      <c r="AO101" s="27"/>
      <c r="AP101" s="27"/>
      <c r="AQ101" s="27"/>
      <c r="AR101" s="27"/>
      <c r="AS101" s="27"/>
      <c r="AT101" s="27"/>
      <c r="AU101" s="27"/>
      <c r="AV101" s="27"/>
      <c r="AW101" s="27"/>
      <c r="AX101" s="27"/>
      <c r="AY101" s="27"/>
      <c r="AZ101" s="27"/>
      <c r="BA101" s="27"/>
      <c r="BB101" s="27"/>
      <c r="BC101" s="27"/>
      <c r="BD101" s="27"/>
      <c r="BE101" s="27"/>
      <c r="BF101" s="27"/>
      <c r="BG101" s="27"/>
      <c r="BH101" s="27"/>
      <c r="BI101" s="27"/>
      <c r="BJ101" s="27"/>
      <c r="BK101" s="27"/>
      <c r="BL101" s="27"/>
      <c r="BM101" s="27"/>
      <c r="BN101" s="27"/>
      <c r="BO101" s="27"/>
      <c r="BP101" s="27"/>
      <c r="BQ101" s="27"/>
      <c r="BR101" s="27"/>
      <c r="BS101" s="27"/>
      <c r="BT101" s="27"/>
      <c r="BU101" s="27"/>
      <c r="BV101" s="27"/>
      <c r="BW101" s="27"/>
      <c r="BX101" s="27"/>
      <c r="BY101" s="27"/>
      <c r="BZ101" s="27"/>
      <c r="CA101" s="27"/>
      <c r="CB101" s="27"/>
      <c r="CC101" s="27"/>
      <c r="CD101" s="27"/>
      <c r="CE101" s="27"/>
      <c r="CF101" s="27"/>
      <c r="CG101" s="27"/>
      <c r="CH101" s="27"/>
      <c r="CI101" s="27"/>
      <c r="CJ101" s="27"/>
      <c r="CK101" s="27"/>
      <c r="CL101" s="27"/>
      <c r="CM101" s="27"/>
      <c r="CN101" s="27"/>
      <c r="CO101" s="27"/>
      <c r="CP101" s="27"/>
      <c r="CQ101" s="27"/>
      <c r="CR101" s="27"/>
      <c r="CS101" s="27"/>
      <c r="CT101" s="27"/>
    </row>
    <row r="102" spans="1:98" s="32" customFormat="1">
      <c r="A102" s="27"/>
      <c r="B102" s="47" t="s">
        <v>896</v>
      </c>
      <c r="C102" s="30"/>
      <c r="D102" s="30"/>
      <c r="E102" s="30"/>
      <c r="F102" s="30"/>
      <c r="G102" s="30"/>
      <c r="H102" s="36"/>
      <c r="I102" s="30"/>
      <c r="J102" s="30"/>
      <c r="K102" s="30"/>
      <c r="L102" s="30"/>
      <c r="M102" s="30"/>
      <c r="N102" s="30"/>
      <c r="O102" s="27"/>
      <c r="P102" s="27"/>
      <c r="Q102" s="27"/>
      <c r="R102" s="27"/>
      <c r="S102" s="27"/>
      <c r="T102" s="27"/>
      <c r="U102" s="27"/>
      <c r="V102" s="27"/>
      <c r="W102" s="27"/>
      <c r="X102" s="27"/>
      <c r="Y102" s="27"/>
      <c r="Z102" s="27"/>
      <c r="AA102" s="27"/>
      <c r="AB102" s="27"/>
      <c r="AC102" s="27"/>
      <c r="AD102" s="27"/>
      <c r="AE102" s="27"/>
      <c r="AF102" s="27"/>
      <c r="AG102" s="27"/>
      <c r="AH102" s="27"/>
      <c r="AI102" s="27"/>
      <c r="AJ102" s="27"/>
      <c r="AK102" s="27"/>
      <c r="AL102" s="27"/>
      <c r="AM102" s="27"/>
      <c r="AN102" s="27"/>
      <c r="AO102" s="27"/>
      <c r="AP102" s="27"/>
      <c r="AQ102" s="27"/>
      <c r="AR102" s="27"/>
      <c r="AS102" s="27"/>
      <c r="AT102" s="27"/>
      <c r="AU102" s="27"/>
      <c r="AV102" s="27"/>
      <c r="AW102" s="27"/>
      <c r="AX102" s="27"/>
      <c r="AY102" s="27"/>
      <c r="AZ102" s="27"/>
      <c r="BA102" s="27"/>
      <c r="BB102" s="27"/>
      <c r="BC102" s="27"/>
      <c r="BD102" s="27"/>
      <c r="BE102" s="27"/>
      <c r="BF102" s="27"/>
      <c r="BG102" s="27"/>
      <c r="BH102" s="27"/>
      <c r="BI102" s="27"/>
      <c r="BJ102" s="27"/>
      <c r="BK102" s="27"/>
      <c r="BL102" s="27"/>
      <c r="BM102" s="27"/>
      <c r="BN102" s="27"/>
      <c r="BO102" s="27"/>
      <c r="BP102" s="27"/>
      <c r="BQ102" s="27"/>
      <c r="BR102" s="27"/>
      <c r="BS102" s="27"/>
      <c r="BT102" s="27"/>
      <c r="BU102" s="27"/>
      <c r="BV102" s="27"/>
      <c r="BW102" s="27"/>
      <c r="BX102" s="27"/>
      <c r="BY102" s="27"/>
      <c r="BZ102" s="27"/>
      <c r="CA102" s="27"/>
      <c r="CB102" s="27"/>
      <c r="CC102" s="27"/>
      <c r="CD102" s="27"/>
      <c r="CE102" s="27"/>
      <c r="CF102" s="27"/>
      <c r="CG102" s="27"/>
      <c r="CH102" s="27"/>
      <c r="CI102" s="27"/>
      <c r="CJ102" s="27"/>
      <c r="CK102" s="27"/>
      <c r="CL102" s="27"/>
      <c r="CM102" s="27"/>
      <c r="CN102" s="27"/>
      <c r="CO102" s="27"/>
      <c r="CP102" s="27"/>
      <c r="CQ102" s="27"/>
      <c r="CR102" s="27"/>
      <c r="CS102" s="27"/>
      <c r="CT102" s="27"/>
    </row>
    <row r="103" spans="1:98" s="32" customFormat="1">
      <c r="A103" s="27"/>
      <c r="B103" s="47" t="s">
        <v>897</v>
      </c>
      <c r="C103" s="30"/>
      <c r="D103" s="30"/>
      <c r="E103" s="30"/>
      <c r="F103" s="30"/>
      <c r="G103" s="30"/>
      <c r="H103" s="36"/>
      <c r="I103" s="30"/>
      <c r="J103" s="30"/>
      <c r="K103" s="30"/>
      <c r="L103" s="30"/>
      <c r="M103" s="30"/>
      <c r="N103" s="30"/>
      <c r="O103" s="27"/>
      <c r="P103" s="27"/>
      <c r="Q103" s="27"/>
      <c r="R103" s="27"/>
      <c r="S103" s="27"/>
      <c r="T103" s="27"/>
      <c r="U103" s="27"/>
      <c r="V103" s="27"/>
      <c r="W103" s="27"/>
      <c r="X103" s="27"/>
      <c r="Y103" s="27"/>
      <c r="Z103" s="27"/>
      <c r="AA103" s="27"/>
      <c r="AB103" s="27"/>
      <c r="AC103" s="27"/>
      <c r="AD103" s="27"/>
      <c r="AE103" s="27"/>
      <c r="AF103" s="27"/>
      <c r="AG103" s="27"/>
      <c r="AH103" s="27"/>
      <c r="AI103" s="27"/>
      <c r="AJ103" s="27"/>
      <c r="AK103" s="27"/>
      <c r="AL103" s="27"/>
      <c r="AM103" s="27"/>
      <c r="AN103" s="27"/>
      <c r="AO103" s="27"/>
      <c r="AP103" s="27"/>
      <c r="AQ103" s="27"/>
      <c r="AR103" s="27"/>
      <c r="AS103" s="27"/>
      <c r="AT103" s="27"/>
      <c r="AU103" s="27"/>
      <c r="AV103" s="27"/>
      <c r="AW103" s="27"/>
      <c r="AX103" s="27"/>
      <c r="AY103" s="27"/>
      <c r="AZ103" s="27"/>
      <c r="BA103" s="27"/>
      <c r="BB103" s="27"/>
      <c r="BC103" s="27"/>
      <c r="BD103" s="27"/>
      <c r="BE103" s="27"/>
      <c r="BF103" s="27"/>
      <c r="BG103" s="27"/>
      <c r="BH103" s="27"/>
      <c r="BI103" s="27"/>
      <c r="BJ103" s="27"/>
      <c r="BK103" s="27"/>
      <c r="BL103" s="27"/>
      <c r="BM103" s="27"/>
      <c r="BN103" s="27"/>
      <c r="BO103" s="27"/>
      <c r="BP103" s="27"/>
      <c r="BQ103" s="27"/>
      <c r="BR103" s="27"/>
      <c r="BS103" s="27"/>
      <c r="BT103" s="27"/>
      <c r="BU103" s="27"/>
      <c r="BV103" s="27"/>
      <c r="BW103" s="27"/>
      <c r="BX103" s="27"/>
      <c r="BY103" s="27"/>
      <c r="BZ103" s="27"/>
      <c r="CA103" s="27"/>
      <c r="CB103" s="27"/>
      <c r="CC103" s="27"/>
      <c r="CD103" s="27"/>
      <c r="CE103" s="27"/>
      <c r="CF103" s="27"/>
      <c r="CG103" s="27"/>
      <c r="CH103" s="27"/>
      <c r="CI103" s="27"/>
      <c r="CJ103" s="27"/>
      <c r="CK103" s="27"/>
      <c r="CL103" s="27"/>
      <c r="CM103" s="27"/>
      <c r="CN103" s="27"/>
      <c r="CO103" s="27"/>
      <c r="CP103" s="27"/>
      <c r="CQ103" s="27"/>
      <c r="CR103" s="27"/>
      <c r="CS103" s="27"/>
      <c r="CT103" s="27"/>
    </row>
    <row r="104" spans="1:98" s="32" customFormat="1">
      <c r="A104" s="27"/>
      <c r="B104" s="47" t="s">
        <v>898</v>
      </c>
      <c r="C104" s="30"/>
      <c r="D104" s="30"/>
      <c r="E104" s="30"/>
      <c r="F104" s="30"/>
      <c r="G104" s="30"/>
      <c r="H104" s="36"/>
      <c r="I104" s="30"/>
      <c r="J104" s="30"/>
      <c r="K104" s="30"/>
      <c r="L104" s="30"/>
      <c r="M104" s="30"/>
      <c r="N104" s="30"/>
      <c r="O104" s="27"/>
      <c r="P104" s="27"/>
      <c r="Q104" s="27"/>
      <c r="R104" s="27"/>
      <c r="S104" s="27"/>
      <c r="T104" s="27"/>
      <c r="U104" s="27"/>
      <c r="V104" s="27"/>
      <c r="W104" s="27"/>
      <c r="X104" s="27"/>
      <c r="Y104" s="27"/>
      <c r="Z104" s="27"/>
      <c r="AA104" s="27"/>
      <c r="AB104" s="27"/>
      <c r="AC104" s="27"/>
      <c r="AD104" s="27"/>
      <c r="AE104" s="27"/>
      <c r="AF104" s="27"/>
      <c r="AG104" s="27"/>
      <c r="AH104" s="27"/>
      <c r="AI104" s="27"/>
      <c r="AJ104" s="27"/>
      <c r="AK104" s="27"/>
      <c r="AL104" s="27"/>
      <c r="AM104" s="27"/>
      <c r="AN104" s="27"/>
      <c r="AO104" s="27"/>
      <c r="AP104" s="27"/>
      <c r="AQ104" s="27"/>
      <c r="AR104" s="27"/>
      <c r="AS104" s="27"/>
      <c r="AT104" s="27"/>
      <c r="AU104" s="27"/>
      <c r="AV104" s="27"/>
      <c r="AW104" s="27"/>
      <c r="AX104" s="27"/>
      <c r="AY104" s="27"/>
      <c r="AZ104" s="27"/>
      <c r="BA104" s="27"/>
      <c r="BB104" s="27"/>
      <c r="BC104" s="27"/>
      <c r="BD104" s="27"/>
      <c r="BE104" s="27"/>
      <c r="BF104" s="27"/>
      <c r="BG104" s="27"/>
      <c r="BH104" s="27"/>
      <c r="BI104" s="27"/>
      <c r="BJ104" s="27"/>
      <c r="BK104" s="27"/>
      <c r="BL104" s="27"/>
      <c r="BM104" s="27"/>
      <c r="BN104" s="27"/>
      <c r="BO104" s="27"/>
      <c r="BP104" s="27"/>
      <c r="BQ104" s="27"/>
      <c r="BR104" s="27"/>
      <c r="BS104" s="27"/>
      <c r="BT104" s="27"/>
      <c r="BU104" s="27"/>
      <c r="BV104" s="27"/>
      <c r="BW104" s="27"/>
      <c r="BX104" s="27"/>
      <c r="BY104" s="27"/>
      <c r="BZ104" s="27"/>
      <c r="CA104" s="27"/>
      <c r="CB104" s="27"/>
      <c r="CC104" s="27"/>
      <c r="CD104" s="27"/>
      <c r="CE104" s="27"/>
      <c r="CF104" s="27"/>
      <c r="CG104" s="27"/>
      <c r="CH104" s="27"/>
      <c r="CI104" s="27"/>
      <c r="CJ104" s="27"/>
      <c r="CK104" s="27"/>
      <c r="CL104" s="27"/>
      <c r="CM104" s="27"/>
      <c r="CN104" s="27"/>
      <c r="CO104" s="27"/>
      <c r="CP104" s="27"/>
      <c r="CQ104" s="27"/>
      <c r="CR104" s="27"/>
      <c r="CS104" s="27"/>
      <c r="CT104" s="27"/>
    </row>
    <row r="105" spans="1:98" s="32" customFormat="1" ht="12.75" customHeight="1">
      <c r="A105" s="27"/>
      <c r="B105" s="47" t="s">
        <v>899</v>
      </c>
      <c r="C105" s="30"/>
      <c r="D105" s="30"/>
      <c r="E105" s="30"/>
      <c r="F105" s="30"/>
      <c r="G105" s="30"/>
      <c r="H105" s="36"/>
      <c r="I105" s="30"/>
      <c r="J105" s="30"/>
      <c r="K105" s="30"/>
      <c r="L105" s="30"/>
      <c r="M105" s="30"/>
      <c r="N105" s="30"/>
      <c r="O105" s="27"/>
      <c r="P105" s="27"/>
      <c r="Q105" s="27"/>
      <c r="R105" s="27"/>
      <c r="S105" s="27"/>
      <c r="T105" s="27"/>
      <c r="U105" s="27"/>
      <c r="V105" s="27"/>
      <c r="W105" s="27"/>
      <c r="X105" s="27"/>
      <c r="Y105" s="27"/>
      <c r="Z105" s="27"/>
      <c r="AA105" s="27"/>
      <c r="AB105" s="27"/>
      <c r="AC105" s="27"/>
      <c r="AD105" s="27"/>
      <c r="AE105" s="27"/>
      <c r="AF105" s="27"/>
      <c r="AG105" s="27"/>
      <c r="AH105" s="27"/>
      <c r="AI105" s="27"/>
      <c r="AJ105" s="27"/>
      <c r="AK105" s="27"/>
      <c r="AL105" s="27"/>
      <c r="AM105" s="27"/>
      <c r="AN105" s="27"/>
      <c r="AO105" s="27"/>
      <c r="AP105" s="27"/>
      <c r="AQ105" s="27"/>
      <c r="AR105" s="27"/>
      <c r="AS105" s="27"/>
      <c r="AT105" s="27"/>
      <c r="AU105" s="27"/>
      <c r="AV105" s="27"/>
      <c r="AW105" s="27"/>
      <c r="AX105" s="27"/>
      <c r="AY105" s="27"/>
      <c r="AZ105" s="27"/>
      <c r="BA105" s="27"/>
      <c r="BB105" s="27"/>
      <c r="BC105" s="27"/>
      <c r="BD105" s="27"/>
      <c r="BE105" s="27"/>
      <c r="BF105" s="27"/>
      <c r="BG105" s="27"/>
      <c r="BH105" s="27"/>
      <c r="BI105" s="27"/>
      <c r="BJ105" s="27"/>
      <c r="BK105" s="27"/>
      <c r="BL105" s="27"/>
      <c r="BM105" s="27"/>
      <c r="BN105" s="27"/>
      <c r="BO105" s="27"/>
      <c r="BP105" s="27"/>
      <c r="BQ105" s="27"/>
      <c r="BR105" s="27"/>
      <c r="BS105" s="27"/>
      <c r="BT105" s="27"/>
      <c r="BU105" s="27"/>
      <c r="BV105" s="27"/>
      <c r="BW105" s="27"/>
      <c r="BX105" s="27"/>
      <c r="BY105" s="27"/>
      <c r="BZ105" s="27"/>
      <c r="CA105" s="27"/>
      <c r="CB105" s="27"/>
      <c r="CC105" s="27"/>
      <c r="CD105" s="27"/>
      <c r="CE105" s="27"/>
      <c r="CF105" s="27"/>
      <c r="CG105" s="27"/>
      <c r="CH105" s="27"/>
      <c r="CI105" s="27"/>
      <c r="CJ105" s="27"/>
      <c r="CK105" s="27"/>
      <c r="CL105" s="27"/>
      <c r="CM105" s="27"/>
      <c r="CN105" s="27"/>
      <c r="CO105" s="27"/>
      <c r="CP105" s="27"/>
      <c r="CQ105" s="27"/>
      <c r="CR105" s="27"/>
      <c r="CS105" s="27"/>
      <c r="CT105" s="27"/>
    </row>
    <row r="106" spans="1:98" s="32" customFormat="1" ht="12.75" customHeight="1">
      <c r="A106" s="27"/>
      <c r="B106" s="47" t="s">
        <v>901</v>
      </c>
      <c r="C106" s="30"/>
      <c r="D106" s="30"/>
      <c r="E106" s="30"/>
      <c r="F106" s="30"/>
      <c r="G106" s="30"/>
      <c r="H106" s="36"/>
      <c r="I106" s="30"/>
      <c r="J106" s="30"/>
      <c r="K106" s="30"/>
      <c r="L106" s="30"/>
      <c r="M106" s="30"/>
      <c r="N106" s="30"/>
      <c r="O106" s="27"/>
      <c r="P106" s="27"/>
      <c r="Q106" s="27"/>
      <c r="R106" s="27"/>
      <c r="S106" s="27"/>
      <c r="T106" s="27"/>
      <c r="U106" s="27"/>
      <c r="V106" s="27"/>
      <c r="W106" s="27"/>
      <c r="X106" s="27"/>
      <c r="Y106" s="27"/>
      <c r="Z106" s="27"/>
      <c r="AA106" s="27"/>
      <c r="AB106" s="27"/>
      <c r="AC106" s="27"/>
      <c r="AD106" s="27"/>
      <c r="AE106" s="27"/>
      <c r="AF106" s="27"/>
      <c r="AG106" s="27"/>
      <c r="AH106" s="27"/>
      <c r="AI106" s="27"/>
      <c r="AJ106" s="27"/>
      <c r="AK106" s="27"/>
      <c r="AL106" s="27"/>
      <c r="AM106" s="27"/>
      <c r="AN106" s="27"/>
      <c r="AO106" s="27"/>
      <c r="AP106" s="27"/>
      <c r="AQ106" s="27"/>
      <c r="AR106" s="27"/>
      <c r="AS106" s="27"/>
      <c r="AT106" s="27"/>
      <c r="AU106" s="27"/>
      <c r="AV106" s="27"/>
      <c r="AW106" s="27"/>
      <c r="AX106" s="27"/>
      <c r="AY106" s="27"/>
      <c r="AZ106" s="27"/>
      <c r="BA106" s="27"/>
      <c r="BB106" s="27"/>
      <c r="BC106" s="27"/>
      <c r="BD106" s="27"/>
      <c r="BE106" s="27"/>
      <c r="BF106" s="27"/>
      <c r="BG106" s="27"/>
      <c r="BH106" s="27"/>
      <c r="BI106" s="27"/>
      <c r="BJ106" s="27"/>
      <c r="BK106" s="27"/>
      <c r="BL106" s="27"/>
      <c r="BM106" s="27"/>
      <c r="BN106" s="27"/>
      <c r="BO106" s="27"/>
      <c r="BP106" s="27"/>
      <c r="BQ106" s="27"/>
      <c r="BR106" s="27"/>
      <c r="BS106" s="27"/>
      <c r="BT106" s="27"/>
      <c r="BU106" s="27"/>
      <c r="BV106" s="27"/>
      <c r="BW106" s="27"/>
      <c r="BX106" s="27"/>
      <c r="BY106" s="27"/>
      <c r="BZ106" s="27"/>
      <c r="CA106" s="27"/>
      <c r="CB106" s="27"/>
      <c r="CC106" s="27"/>
      <c r="CD106" s="27"/>
      <c r="CE106" s="27"/>
      <c r="CF106" s="27"/>
      <c r="CG106" s="27"/>
      <c r="CH106" s="27"/>
      <c r="CI106" s="27"/>
      <c r="CJ106" s="27"/>
      <c r="CK106" s="27"/>
      <c r="CL106" s="27"/>
      <c r="CM106" s="27"/>
      <c r="CN106" s="27"/>
      <c r="CO106" s="27"/>
      <c r="CP106" s="27"/>
      <c r="CQ106" s="27"/>
      <c r="CR106" s="27"/>
      <c r="CS106" s="27"/>
      <c r="CT106" s="27"/>
    </row>
    <row r="107" spans="1:98" s="32" customFormat="1">
      <c r="A107" s="27"/>
      <c r="B107" s="47" t="s">
        <v>903</v>
      </c>
      <c r="C107" s="30"/>
      <c r="D107" s="30"/>
      <c r="E107" s="30"/>
      <c r="F107" s="30"/>
      <c r="G107" s="30"/>
      <c r="H107" s="36"/>
      <c r="I107" s="30"/>
      <c r="J107" s="30"/>
      <c r="K107" s="30"/>
      <c r="L107" s="30"/>
      <c r="M107" s="30"/>
      <c r="N107" s="30"/>
      <c r="O107" s="27"/>
      <c r="P107" s="27"/>
      <c r="Q107" s="27"/>
      <c r="R107" s="27"/>
      <c r="S107" s="27"/>
      <c r="T107" s="27"/>
      <c r="U107" s="27"/>
      <c r="V107" s="27"/>
      <c r="W107" s="27"/>
      <c r="X107" s="27"/>
      <c r="Y107" s="27"/>
      <c r="Z107" s="27"/>
      <c r="AA107" s="27"/>
      <c r="AB107" s="27"/>
      <c r="AC107" s="27"/>
      <c r="AD107" s="27"/>
      <c r="AE107" s="27"/>
      <c r="AF107" s="27"/>
      <c r="AG107" s="27"/>
      <c r="AH107" s="27"/>
      <c r="AI107" s="27"/>
      <c r="AJ107" s="27"/>
      <c r="AK107" s="27"/>
      <c r="AL107" s="27"/>
      <c r="AM107" s="27"/>
      <c r="AN107" s="27"/>
      <c r="AO107" s="27"/>
      <c r="AP107" s="27"/>
      <c r="AQ107" s="27"/>
      <c r="AR107" s="27"/>
      <c r="AS107" s="27"/>
      <c r="AT107" s="27"/>
      <c r="AU107" s="27"/>
      <c r="AV107" s="27"/>
      <c r="AW107" s="27"/>
      <c r="AX107" s="27"/>
      <c r="AY107" s="27"/>
      <c r="AZ107" s="27"/>
      <c r="BA107" s="27"/>
      <c r="BB107" s="27"/>
      <c r="BC107" s="27"/>
      <c r="BD107" s="27"/>
      <c r="BE107" s="27"/>
      <c r="BF107" s="27"/>
      <c r="BG107" s="27"/>
      <c r="BH107" s="27"/>
      <c r="BI107" s="27"/>
      <c r="BJ107" s="27"/>
      <c r="BK107" s="27"/>
      <c r="BL107" s="27"/>
      <c r="BM107" s="27"/>
      <c r="BN107" s="27"/>
      <c r="BO107" s="27"/>
      <c r="BP107" s="27"/>
      <c r="BQ107" s="27"/>
      <c r="BR107" s="27"/>
      <c r="BS107" s="27"/>
      <c r="BT107" s="27"/>
      <c r="BU107" s="27"/>
      <c r="BV107" s="27"/>
      <c r="BW107" s="27"/>
      <c r="BX107" s="27"/>
      <c r="BY107" s="27"/>
      <c r="BZ107" s="27"/>
      <c r="CA107" s="27"/>
      <c r="CB107" s="27"/>
      <c r="CC107" s="27"/>
      <c r="CD107" s="27"/>
      <c r="CE107" s="27"/>
      <c r="CF107" s="27"/>
      <c r="CG107" s="27"/>
      <c r="CH107" s="27"/>
      <c r="CI107" s="27"/>
      <c r="CJ107" s="27"/>
      <c r="CK107" s="27"/>
      <c r="CL107" s="27"/>
      <c r="CM107" s="27"/>
      <c r="CN107" s="27"/>
      <c r="CO107" s="27"/>
      <c r="CP107" s="27"/>
      <c r="CQ107" s="27"/>
      <c r="CR107" s="27"/>
      <c r="CS107" s="27"/>
      <c r="CT107" s="27"/>
    </row>
    <row r="108" spans="1:98" s="32" customFormat="1">
      <c r="A108" s="27"/>
      <c r="B108" s="47" t="s">
        <v>904</v>
      </c>
      <c r="C108" s="30"/>
      <c r="D108" s="30"/>
      <c r="E108" s="30"/>
      <c r="F108" s="30"/>
      <c r="G108" s="30"/>
      <c r="H108" s="36"/>
      <c r="I108" s="30"/>
      <c r="J108" s="30"/>
      <c r="K108" s="30"/>
      <c r="L108" s="30"/>
      <c r="M108" s="30"/>
      <c r="N108" s="30"/>
      <c r="O108" s="27"/>
      <c r="P108" s="27"/>
      <c r="Q108" s="27"/>
      <c r="R108" s="27"/>
      <c r="S108" s="27"/>
      <c r="T108" s="27"/>
      <c r="U108" s="27"/>
      <c r="V108" s="27"/>
      <c r="W108" s="27"/>
      <c r="X108" s="27"/>
      <c r="Y108" s="27"/>
      <c r="Z108" s="27"/>
      <c r="AA108" s="27"/>
      <c r="AB108" s="27"/>
      <c r="AC108" s="27"/>
      <c r="AD108" s="27"/>
      <c r="AE108" s="27"/>
      <c r="AF108" s="27"/>
      <c r="AG108" s="27"/>
      <c r="AH108" s="27"/>
      <c r="AI108" s="27"/>
      <c r="AJ108" s="27"/>
      <c r="AK108" s="27"/>
      <c r="AL108" s="27"/>
      <c r="AM108" s="27"/>
      <c r="AN108" s="27"/>
      <c r="AO108" s="27"/>
      <c r="AP108" s="27"/>
      <c r="AQ108" s="27"/>
      <c r="AR108" s="27"/>
      <c r="AS108" s="27"/>
      <c r="AT108" s="27"/>
      <c r="AU108" s="27"/>
      <c r="AV108" s="27"/>
      <c r="AW108" s="27"/>
      <c r="AX108" s="27"/>
      <c r="AY108" s="27"/>
      <c r="AZ108" s="27"/>
      <c r="BA108" s="27"/>
      <c r="BB108" s="27"/>
      <c r="BC108" s="27"/>
      <c r="BD108" s="27"/>
      <c r="BE108" s="27"/>
      <c r="BF108" s="27"/>
      <c r="BG108" s="27"/>
      <c r="BH108" s="27"/>
      <c r="BI108" s="27"/>
      <c r="BJ108" s="27"/>
      <c r="BK108" s="27"/>
      <c r="BL108" s="27"/>
      <c r="BM108" s="27"/>
      <c r="BN108" s="27"/>
      <c r="BO108" s="27"/>
      <c r="BP108" s="27"/>
      <c r="BQ108" s="27"/>
      <c r="BR108" s="27"/>
      <c r="BS108" s="27"/>
      <c r="BT108" s="27"/>
      <c r="BU108" s="27"/>
      <c r="BV108" s="27"/>
      <c r="BW108" s="27"/>
      <c r="BX108" s="27"/>
      <c r="BY108" s="27"/>
      <c r="BZ108" s="27"/>
      <c r="CA108" s="27"/>
      <c r="CB108" s="27"/>
      <c r="CC108" s="27"/>
      <c r="CD108" s="27"/>
      <c r="CE108" s="27"/>
      <c r="CF108" s="27"/>
      <c r="CG108" s="27"/>
      <c r="CH108" s="27"/>
      <c r="CI108" s="27"/>
      <c r="CJ108" s="27"/>
      <c r="CK108" s="27"/>
      <c r="CL108" s="27"/>
      <c r="CM108" s="27"/>
      <c r="CN108" s="27"/>
      <c r="CO108" s="27"/>
      <c r="CP108" s="27"/>
      <c r="CQ108" s="27"/>
      <c r="CR108" s="27"/>
      <c r="CS108" s="27"/>
      <c r="CT108" s="27"/>
    </row>
    <row r="109" spans="1:98" s="32" customFormat="1">
      <c r="A109" s="27"/>
      <c r="B109" s="47" t="s">
        <v>336</v>
      </c>
      <c r="C109" s="30"/>
      <c r="D109" s="30"/>
      <c r="E109" s="30"/>
      <c r="F109" s="30"/>
      <c r="G109" s="30"/>
      <c r="H109" s="36"/>
      <c r="I109" s="30"/>
      <c r="J109" s="30"/>
      <c r="K109" s="30"/>
      <c r="L109" s="30"/>
      <c r="M109" s="30"/>
      <c r="N109" s="30"/>
      <c r="O109" s="27"/>
      <c r="P109" s="27"/>
      <c r="Q109" s="27"/>
      <c r="R109" s="27"/>
      <c r="S109" s="27"/>
      <c r="T109" s="27"/>
      <c r="U109" s="27"/>
      <c r="V109" s="27"/>
      <c r="W109" s="27"/>
      <c r="X109" s="27"/>
      <c r="Y109" s="27"/>
      <c r="Z109" s="27"/>
      <c r="AA109" s="27"/>
      <c r="AB109" s="27"/>
      <c r="AC109" s="27"/>
      <c r="AD109" s="27"/>
      <c r="AE109" s="27"/>
      <c r="AF109" s="27"/>
      <c r="AG109" s="27"/>
      <c r="AH109" s="27"/>
      <c r="AI109" s="27"/>
      <c r="AJ109" s="27"/>
      <c r="AK109" s="27"/>
      <c r="AL109" s="27"/>
      <c r="AM109" s="27"/>
      <c r="AN109" s="27"/>
      <c r="AO109" s="27"/>
      <c r="AP109" s="27"/>
      <c r="AQ109" s="27"/>
      <c r="AR109" s="27"/>
      <c r="AS109" s="27"/>
      <c r="AT109" s="27"/>
      <c r="AU109" s="27"/>
      <c r="AV109" s="27"/>
      <c r="AW109" s="27"/>
      <c r="AX109" s="27"/>
      <c r="AY109" s="27"/>
      <c r="AZ109" s="27"/>
      <c r="BA109" s="27"/>
      <c r="BB109" s="27"/>
      <c r="BC109" s="27"/>
      <c r="BD109" s="27"/>
      <c r="BE109" s="27"/>
      <c r="BF109" s="27"/>
      <c r="BG109" s="27"/>
      <c r="BH109" s="27"/>
      <c r="BI109" s="27"/>
      <c r="BJ109" s="27"/>
      <c r="BK109" s="27"/>
      <c r="BL109" s="27"/>
      <c r="BM109" s="27"/>
      <c r="BN109" s="27"/>
      <c r="BO109" s="27"/>
      <c r="BP109" s="27"/>
      <c r="BQ109" s="27"/>
      <c r="BR109" s="27"/>
      <c r="BS109" s="27"/>
      <c r="BT109" s="27"/>
      <c r="BU109" s="27"/>
      <c r="BV109" s="27"/>
      <c r="BW109" s="27"/>
      <c r="BX109" s="27"/>
      <c r="BY109" s="27"/>
      <c r="BZ109" s="27"/>
      <c r="CA109" s="27"/>
      <c r="CB109" s="27"/>
      <c r="CC109" s="27"/>
      <c r="CD109" s="27"/>
      <c r="CE109" s="27"/>
      <c r="CF109" s="27"/>
      <c r="CG109" s="27"/>
      <c r="CH109" s="27"/>
      <c r="CI109" s="27"/>
      <c r="CJ109" s="27"/>
      <c r="CK109" s="27"/>
      <c r="CL109" s="27"/>
      <c r="CM109" s="27"/>
      <c r="CN109" s="27"/>
      <c r="CO109" s="27"/>
      <c r="CP109" s="27"/>
      <c r="CQ109" s="27"/>
      <c r="CR109" s="27"/>
      <c r="CS109" s="27"/>
      <c r="CT109" s="27"/>
    </row>
    <row r="110" spans="1:98" s="32" customFormat="1">
      <c r="A110" s="27"/>
      <c r="B110" s="47" t="s">
        <v>905</v>
      </c>
      <c r="C110" s="30"/>
      <c r="D110" s="30"/>
      <c r="E110" s="30"/>
      <c r="F110" s="30"/>
      <c r="G110" s="30"/>
      <c r="H110" s="36"/>
      <c r="I110" s="30"/>
      <c r="J110" s="30"/>
      <c r="K110" s="30"/>
      <c r="L110" s="30"/>
      <c r="M110" s="30"/>
      <c r="N110" s="30"/>
      <c r="O110" s="27"/>
      <c r="P110" s="27"/>
      <c r="Q110" s="27"/>
      <c r="R110" s="27"/>
      <c r="S110" s="27"/>
      <c r="T110" s="27"/>
      <c r="U110" s="27"/>
      <c r="V110" s="27"/>
      <c r="W110" s="27"/>
      <c r="X110" s="27"/>
      <c r="Y110" s="27"/>
      <c r="Z110" s="27"/>
      <c r="AA110" s="27"/>
      <c r="AB110" s="27"/>
      <c r="AC110" s="27"/>
      <c r="AD110" s="27"/>
      <c r="AE110" s="27"/>
      <c r="AF110" s="27"/>
      <c r="AG110" s="27"/>
      <c r="AH110" s="27"/>
      <c r="AI110" s="27"/>
      <c r="AJ110" s="27"/>
      <c r="AK110" s="27"/>
      <c r="AL110" s="27"/>
      <c r="AM110" s="27"/>
      <c r="AN110" s="27"/>
      <c r="AO110" s="27"/>
      <c r="AP110" s="27"/>
      <c r="AQ110" s="27"/>
      <c r="AR110" s="27"/>
      <c r="AS110" s="27"/>
      <c r="AT110" s="27"/>
      <c r="AU110" s="27"/>
      <c r="AV110" s="27"/>
      <c r="AW110" s="27"/>
      <c r="AX110" s="27"/>
      <c r="AY110" s="27"/>
      <c r="AZ110" s="27"/>
      <c r="BA110" s="27"/>
      <c r="BB110" s="27"/>
      <c r="BC110" s="27"/>
      <c r="BD110" s="27"/>
      <c r="BE110" s="27"/>
      <c r="BF110" s="27"/>
      <c r="BG110" s="27"/>
      <c r="BH110" s="27"/>
      <c r="BI110" s="27"/>
      <c r="BJ110" s="27"/>
      <c r="BK110" s="27"/>
      <c r="BL110" s="27"/>
      <c r="BM110" s="27"/>
      <c r="BN110" s="27"/>
      <c r="BO110" s="27"/>
      <c r="BP110" s="27"/>
      <c r="BQ110" s="27"/>
      <c r="BR110" s="27"/>
      <c r="BS110" s="27"/>
      <c r="BT110" s="27"/>
      <c r="BU110" s="27"/>
      <c r="BV110" s="27"/>
      <c r="BW110" s="27"/>
      <c r="BX110" s="27"/>
      <c r="BY110" s="27"/>
      <c r="BZ110" s="27"/>
      <c r="CA110" s="27"/>
      <c r="CB110" s="27"/>
      <c r="CC110" s="27"/>
      <c r="CD110" s="27"/>
      <c r="CE110" s="27"/>
      <c r="CF110" s="27"/>
      <c r="CG110" s="27"/>
      <c r="CH110" s="27"/>
      <c r="CI110" s="27"/>
      <c r="CJ110" s="27"/>
      <c r="CK110" s="27"/>
      <c r="CL110" s="27"/>
      <c r="CM110" s="27"/>
      <c r="CN110" s="27"/>
      <c r="CO110" s="27"/>
      <c r="CP110" s="27"/>
      <c r="CQ110" s="27"/>
      <c r="CR110" s="27"/>
      <c r="CS110" s="27"/>
      <c r="CT110" s="27"/>
    </row>
    <row r="111" spans="1:98" s="32" customFormat="1">
      <c r="A111" s="27"/>
      <c r="B111" s="47" t="s">
        <v>98</v>
      </c>
      <c r="C111" s="30"/>
      <c r="D111" s="30"/>
      <c r="E111" s="30"/>
      <c r="F111" s="30"/>
      <c r="G111" s="30"/>
      <c r="H111" s="36"/>
      <c r="I111" s="30"/>
      <c r="J111" s="30"/>
      <c r="K111" s="30"/>
      <c r="L111" s="30"/>
      <c r="M111" s="30"/>
      <c r="N111" s="30"/>
      <c r="O111" s="27"/>
      <c r="P111" s="27"/>
      <c r="Q111" s="27"/>
      <c r="R111" s="27"/>
      <c r="S111" s="27"/>
      <c r="T111" s="27"/>
      <c r="U111" s="27"/>
      <c r="V111" s="27"/>
      <c r="W111" s="27"/>
      <c r="X111" s="27"/>
      <c r="Y111" s="27"/>
      <c r="Z111" s="27"/>
      <c r="AA111" s="27"/>
      <c r="AB111" s="27"/>
      <c r="AC111" s="27"/>
      <c r="AD111" s="27"/>
      <c r="AE111" s="27"/>
      <c r="AF111" s="27"/>
      <c r="AG111" s="27"/>
      <c r="AH111" s="27"/>
      <c r="AI111" s="27"/>
      <c r="AJ111" s="27"/>
      <c r="AK111" s="27"/>
      <c r="AL111" s="27"/>
      <c r="AM111" s="27"/>
      <c r="AN111" s="27"/>
      <c r="AO111" s="27"/>
      <c r="AP111" s="27"/>
      <c r="AQ111" s="27"/>
      <c r="AR111" s="27"/>
      <c r="AS111" s="27"/>
      <c r="AT111" s="27"/>
      <c r="AU111" s="27"/>
      <c r="AV111" s="27"/>
      <c r="AW111" s="27"/>
      <c r="AX111" s="27"/>
      <c r="AY111" s="27"/>
      <c r="AZ111" s="27"/>
      <c r="BA111" s="27"/>
      <c r="BB111" s="27"/>
      <c r="BC111" s="27"/>
      <c r="BD111" s="27"/>
      <c r="BE111" s="27"/>
      <c r="BF111" s="27"/>
      <c r="BG111" s="27"/>
      <c r="BH111" s="27"/>
      <c r="BI111" s="27"/>
      <c r="BJ111" s="27"/>
      <c r="BK111" s="27"/>
      <c r="BL111" s="27"/>
      <c r="BM111" s="27"/>
      <c r="BN111" s="27"/>
      <c r="BO111" s="27"/>
      <c r="BP111" s="27"/>
      <c r="BQ111" s="27"/>
      <c r="BR111" s="27"/>
      <c r="BS111" s="27"/>
      <c r="BT111" s="27"/>
      <c r="BU111" s="27"/>
      <c r="BV111" s="27"/>
      <c r="BW111" s="27"/>
      <c r="BX111" s="27"/>
      <c r="BY111" s="27"/>
      <c r="BZ111" s="27"/>
      <c r="CA111" s="27"/>
      <c r="CB111" s="27"/>
      <c r="CC111" s="27"/>
      <c r="CD111" s="27"/>
      <c r="CE111" s="27"/>
      <c r="CF111" s="27"/>
      <c r="CG111" s="27"/>
      <c r="CH111" s="27"/>
      <c r="CI111" s="27"/>
      <c r="CJ111" s="27"/>
      <c r="CK111" s="27"/>
      <c r="CL111" s="27"/>
      <c r="CM111" s="27"/>
      <c r="CN111" s="27"/>
      <c r="CO111" s="27"/>
      <c r="CP111" s="27"/>
      <c r="CQ111" s="27"/>
      <c r="CR111" s="27"/>
      <c r="CS111" s="27"/>
      <c r="CT111" s="27"/>
    </row>
    <row r="112" spans="1:98" s="32" customFormat="1">
      <c r="A112" s="27"/>
      <c r="B112" s="47" t="s">
        <v>907</v>
      </c>
      <c r="C112" s="30"/>
      <c r="D112" s="30"/>
      <c r="E112" s="30"/>
      <c r="F112" s="30"/>
      <c r="G112" s="30"/>
      <c r="H112" s="36"/>
      <c r="I112" s="30"/>
      <c r="J112" s="30"/>
      <c r="K112" s="30"/>
      <c r="L112" s="30"/>
      <c r="M112" s="30"/>
      <c r="N112" s="30"/>
      <c r="O112" s="27"/>
      <c r="P112" s="27"/>
      <c r="Q112" s="27"/>
      <c r="R112" s="27"/>
      <c r="S112" s="27"/>
      <c r="T112" s="27"/>
      <c r="U112" s="27"/>
      <c r="V112" s="27"/>
      <c r="W112" s="27"/>
      <c r="X112" s="27"/>
      <c r="Y112" s="27"/>
      <c r="Z112" s="27"/>
      <c r="AA112" s="27"/>
      <c r="AB112" s="27"/>
      <c r="AC112" s="27"/>
      <c r="AD112" s="27"/>
      <c r="AE112" s="27"/>
      <c r="AF112" s="27"/>
      <c r="AG112" s="27"/>
      <c r="AH112" s="27"/>
      <c r="AI112" s="27"/>
      <c r="AJ112" s="27"/>
      <c r="AK112" s="27"/>
      <c r="AL112" s="27"/>
      <c r="AM112" s="27"/>
      <c r="AN112" s="27"/>
      <c r="AO112" s="27"/>
      <c r="AP112" s="27"/>
      <c r="AQ112" s="27"/>
      <c r="AR112" s="27"/>
      <c r="AS112" s="27"/>
      <c r="AT112" s="27"/>
      <c r="AU112" s="27"/>
      <c r="AV112" s="27"/>
      <c r="AW112" s="27"/>
      <c r="AX112" s="27"/>
      <c r="AY112" s="27"/>
      <c r="AZ112" s="27"/>
      <c r="BA112" s="27"/>
      <c r="BB112" s="27"/>
      <c r="BC112" s="27"/>
      <c r="BD112" s="27"/>
      <c r="BE112" s="27"/>
      <c r="BF112" s="27"/>
      <c r="BG112" s="27"/>
      <c r="BH112" s="27"/>
      <c r="BI112" s="27"/>
      <c r="BJ112" s="27"/>
      <c r="BK112" s="27"/>
      <c r="BL112" s="27"/>
      <c r="BM112" s="27"/>
      <c r="BN112" s="27"/>
      <c r="BO112" s="27"/>
      <c r="BP112" s="27"/>
      <c r="BQ112" s="27"/>
      <c r="BR112" s="27"/>
      <c r="BS112" s="27"/>
      <c r="BT112" s="27"/>
      <c r="BU112" s="27"/>
      <c r="BV112" s="27"/>
      <c r="BW112" s="27"/>
      <c r="BX112" s="27"/>
      <c r="BY112" s="27"/>
      <c r="BZ112" s="27"/>
      <c r="CA112" s="27"/>
      <c r="CB112" s="27"/>
      <c r="CC112" s="27"/>
      <c r="CD112" s="27"/>
      <c r="CE112" s="27"/>
      <c r="CF112" s="27"/>
      <c r="CG112" s="27"/>
      <c r="CH112" s="27"/>
      <c r="CI112" s="27"/>
      <c r="CJ112" s="27"/>
      <c r="CK112" s="27"/>
      <c r="CL112" s="27"/>
      <c r="CM112" s="27"/>
      <c r="CN112" s="27"/>
      <c r="CO112" s="27"/>
      <c r="CP112" s="27"/>
      <c r="CQ112" s="27"/>
      <c r="CR112" s="27"/>
      <c r="CS112" s="27"/>
      <c r="CT112" s="27"/>
    </row>
    <row r="113" spans="1:98" s="32" customFormat="1">
      <c r="A113" s="27"/>
      <c r="B113" s="47" t="s">
        <v>908</v>
      </c>
      <c r="C113" s="30"/>
      <c r="D113" s="30"/>
      <c r="E113" s="30"/>
      <c r="F113" s="30"/>
      <c r="G113" s="30"/>
      <c r="H113" s="36"/>
      <c r="I113" s="30"/>
      <c r="J113" s="30"/>
      <c r="K113" s="30"/>
      <c r="L113" s="30"/>
      <c r="M113" s="30"/>
      <c r="N113" s="30"/>
      <c r="O113" s="27"/>
      <c r="P113" s="27"/>
      <c r="Q113" s="27"/>
      <c r="R113" s="27"/>
      <c r="S113" s="27"/>
      <c r="T113" s="27"/>
      <c r="U113" s="27"/>
      <c r="V113" s="27"/>
      <c r="W113" s="27"/>
      <c r="X113" s="27"/>
      <c r="Y113" s="27"/>
      <c r="Z113" s="27"/>
      <c r="AA113" s="27"/>
      <c r="AB113" s="27"/>
      <c r="AC113" s="27"/>
      <c r="AD113" s="27"/>
      <c r="AE113" s="27"/>
      <c r="AF113" s="27"/>
      <c r="AG113" s="27"/>
      <c r="AH113" s="27"/>
      <c r="AI113" s="27"/>
      <c r="AJ113" s="27"/>
      <c r="AK113" s="27"/>
      <c r="AL113" s="27"/>
      <c r="AM113" s="27"/>
      <c r="AN113" s="27"/>
      <c r="AO113" s="27"/>
      <c r="AP113" s="27"/>
      <c r="AQ113" s="27"/>
      <c r="AR113" s="27"/>
      <c r="AS113" s="27"/>
      <c r="AT113" s="27"/>
      <c r="AU113" s="27"/>
      <c r="AV113" s="27"/>
      <c r="AW113" s="27"/>
      <c r="AX113" s="27"/>
      <c r="AY113" s="27"/>
      <c r="AZ113" s="27"/>
      <c r="BA113" s="27"/>
      <c r="BB113" s="27"/>
      <c r="BC113" s="27"/>
      <c r="BD113" s="27"/>
      <c r="BE113" s="27"/>
      <c r="BF113" s="27"/>
      <c r="BG113" s="27"/>
      <c r="BH113" s="27"/>
      <c r="BI113" s="27"/>
      <c r="BJ113" s="27"/>
      <c r="BK113" s="27"/>
      <c r="BL113" s="27"/>
      <c r="BM113" s="27"/>
      <c r="BN113" s="27"/>
      <c r="BO113" s="27"/>
      <c r="BP113" s="27"/>
      <c r="BQ113" s="27"/>
      <c r="BR113" s="27"/>
      <c r="BS113" s="27"/>
      <c r="BT113" s="27"/>
      <c r="BU113" s="27"/>
      <c r="BV113" s="27"/>
      <c r="BW113" s="27"/>
      <c r="BX113" s="27"/>
      <c r="BY113" s="27"/>
      <c r="BZ113" s="27"/>
      <c r="CA113" s="27"/>
      <c r="CB113" s="27"/>
      <c r="CC113" s="27"/>
      <c r="CD113" s="27"/>
      <c r="CE113" s="27"/>
      <c r="CF113" s="27"/>
      <c r="CG113" s="27"/>
      <c r="CH113" s="27"/>
      <c r="CI113" s="27"/>
      <c r="CJ113" s="27"/>
      <c r="CK113" s="27"/>
      <c r="CL113" s="27"/>
      <c r="CM113" s="27"/>
      <c r="CN113" s="27"/>
      <c r="CO113" s="27"/>
      <c r="CP113" s="27"/>
      <c r="CQ113" s="27"/>
      <c r="CR113" s="27"/>
      <c r="CS113" s="27"/>
      <c r="CT113" s="27"/>
    </row>
    <row r="114" spans="1:98" s="32" customFormat="1">
      <c r="A114" s="27"/>
      <c r="B114" s="47" t="s">
        <v>909</v>
      </c>
      <c r="C114" s="30"/>
      <c r="D114" s="30"/>
      <c r="E114" s="30"/>
      <c r="F114" s="30"/>
      <c r="G114" s="30"/>
      <c r="H114" s="36"/>
      <c r="I114" s="30"/>
      <c r="J114" s="30"/>
      <c r="K114" s="30"/>
      <c r="L114" s="30"/>
      <c r="M114" s="30"/>
      <c r="N114" s="30"/>
      <c r="O114" s="27"/>
      <c r="P114" s="27"/>
      <c r="Q114" s="27"/>
      <c r="R114" s="27"/>
      <c r="S114" s="27"/>
      <c r="T114" s="27"/>
      <c r="U114" s="27"/>
      <c r="V114" s="27"/>
      <c r="W114" s="27"/>
      <c r="X114" s="27"/>
      <c r="Y114" s="27"/>
      <c r="Z114" s="27"/>
      <c r="AA114" s="27"/>
      <c r="AB114" s="27"/>
      <c r="AC114" s="27"/>
      <c r="AD114" s="27"/>
      <c r="AE114" s="27"/>
      <c r="AF114" s="27"/>
      <c r="AG114" s="27"/>
      <c r="AH114" s="27"/>
      <c r="AI114" s="27"/>
      <c r="AJ114" s="27"/>
      <c r="AK114" s="27"/>
      <c r="AL114" s="27"/>
      <c r="AM114" s="27"/>
      <c r="AN114" s="27"/>
      <c r="AO114" s="27"/>
      <c r="AP114" s="27"/>
      <c r="AQ114" s="27"/>
      <c r="AR114" s="27"/>
      <c r="AS114" s="27"/>
      <c r="AT114" s="27"/>
      <c r="AU114" s="27"/>
      <c r="AV114" s="27"/>
      <c r="AW114" s="27"/>
      <c r="AX114" s="27"/>
      <c r="AY114" s="27"/>
      <c r="AZ114" s="27"/>
      <c r="BA114" s="27"/>
      <c r="BB114" s="27"/>
      <c r="BC114" s="27"/>
      <c r="BD114" s="27"/>
      <c r="BE114" s="27"/>
      <c r="BF114" s="27"/>
      <c r="BG114" s="27"/>
      <c r="BH114" s="27"/>
      <c r="BI114" s="27"/>
      <c r="BJ114" s="27"/>
      <c r="BK114" s="27"/>
      <c r="BL114" s="27"/>
      <c r="BM114" s="27"/>
      <c r="BN114" s="27"/>
      <c r="BO114" s="27"/>
      <c r="BP114" s="27"/>
      <c r="BQ114" s="27"/>
      <c r="BR114" s="27"/>
      <c r="BS114" s="27"/>
      <c r="BT114" s="27"/>
      <c r="BU114" s="27"/>
      <c r="BV114" s="27"/>
      <c r="BW114" s="27"/>
      <c r="BX114" s="27"/>
      <c r="BY114" s="27"/>
      <c r="BZ114" s="27"/>
      <c r="CA114" s="27"/>
      <c r="CB114" s="27"/>
      <c r="CC114" s="27"/>
      <c r="CD114" s="27"/>
      <c r="CE114" s="27"/>
      <c r="CF114" s="27"/>
      <c r="CG114" s="27"/>
      <c r="CH114" s="27"/>
      <c r="CI114" s="27"/>
      <c r="CJ114" s="27"/>
      <c r="CK114" s="27"/>
      <c r="CL114" s="27"/>
      <c r="CM114" s="27"/>
      <c r="CN114" s="27"/>
      <c r="CO114" s="27"/>
      <c r="CP114" s="27"/>
      <c r="CQ114" s="27"/>
      <c r="CR114" s="27"/>
      <c r="CS114" s="27"/>
      <c r="CT114" s="27"/>
    </row>
    <row r="115" spans="1:98" s="32" customFormat="1">
      <c r="A115" s="27"/>
      <c r="B115" s="47" t="s">
        <v>910</v>
      </c>
      <c r="C115" s="30"/>
      <c r="D115" s="30"/>
      <c r="E115" s="30"/>
      <c r="F115" s="30"/>
      <c r="G115" s="30"/>
      <c r="H115" s="36"/>
      <c r="I115" s="30"/>
      <c r="J115" s="30"/>
      <c r="K115" s="30"/>
      <c r="L115" s="30"/>
      <c r="M115" s="30"/>
      <c r="N115" s="30"/>
      <c r="O115" s="27"/>
      <c r="P115" s="27"/>
      <c r="Q115" s="27"/>
      <c r="R115" s="27"/>
      <c r="S115" s="27"/>
      <c r="T115" s="27"/>
      <c r="U115" s="27"/>
      <c r="V115" s="27"/>
      <c r="W115" s="27"/>
      <c r="X115" s="27"/>
      <c r="Y115" s="27"/>
      <c r="Z115" s="27"/>
      <c r="AA115" s="27"/>
      <c r="AB115" s="27"/>
      <c r="AC115" s="27"/>
      <c r="AD115" s="27"/>
      <c r="AE115" s="27"/>
      <c r="AF115" s="27"/>
      <c r="AG115" s="27"/>
      <c r="AH115" s="27"/>
      <c r="AI115" s="27"/>
      <c r="AJ115" s="27"/>
      <c r="AK115" s="27"/>
      <c r="AL115" s="27"/>
      <c r="AM115" s="27"/>
      <c r="AN115" s="27"/>
      <c r="AO115" s="27"/>
      <c r="AP115" s="27"/>
      <c r="AQ115" s="27"/>
      <c r="AR115" s="27"/>
      <c r="AS115" s="27"/>
      <c r="AT115" s="27"/>
      <c r="AU115" s="27"/>
      <c r="AV115" s="27"/>
      <c r="AW115" s="27"/>
      <c r="AX115" s="27"/>
      <c r="AY115" s="27"/>
      <c r="AZ115" s="27"/>
      <c r="BA115" s="27"/>
      <c r="BB115" s="27"/>
      <c r="BC115" s="27"/>
      <c r="BD115" s="27"/>
      <c r="BE115" s="27"/>
      <c r="BF115" s="27"/>
      <c r="BG115" s="27"/>
      <c r="BH115" s="27"/>
      <c r="BI115" s="27"/>
      <c r="BJ115" s="27"/>
      <c r="BK115" s="27"/>
      <c r="BL115" s="27"/>
      <c r="BM115" s="27"/>
      <c r="BN115" s="27"/>
      <c r="BO115" s="27"/>
      <c r="BP115" s="27"/>
      <c r="BQ115" s="27"/>
      <c r="BR115" s="27"/>
      <c r="BS115" s="27"/>
      <c r="BT115" s="27"/>
      <c r="BU115" s="27"/>
      <c r="BV115" s="27"/>
      <c r="BW115" s="27"/>
      <c r="BX115" s="27"/>
      <c r="BY115" s="27"/>
      <c r="BZ115" s="27"/>
      <c r="CA115" s="27"/>
      <c r="CB115" s="27"/>
      <c r="CC115" s="27"/>
      <c r="CD115" s="27"/>
      <c r="CE115" s="27"/>
      <c r="CF115" s="27"/>
      <c r="CG115" s="27"/>
      <c r="CH115" s="27"/>
      <c r="CI115" s="27"/>
      <c r="CJ115" s="27"/>
      <c r="CK115" s="27"/>
      <c r="CL115" s="27"/>
      <c r="CM115" s="27"/>
      <c r="CN115" s="27"/>
      <c r="CO115" s="27"/>
      <c r="CP115" s="27"/>
      <c r="CQ115" s="27"/>
      <c r="CR115" s="27"/>
      <c r="CS115" s="27"/>
      <c r="CT115" s="27"/>
    </row>
    <row r="116" spans="1:98" s="32" customFormat="1">
      <c r="A116" s="27"/>
      <c r="B116" s="47" t="s">
        <v>911</v>
      </c>
      <c r="C116" s="30"/>
      <c r="D116" s="30"/>
      <c r="E116" s="30"/>
      <c r="F116" s="30"/>
      <c r="G116" s="30"/>
      <c r="H116" s="36"/>
      <c r="I116" s="30"/>
      <c r="J116" s="30"/>
      <c r="K116" s="30"/>
      <c r="L116" s="30"/>
      <c r="M116" s="30"/>
      <c r="N116" s="30"/>
      <c r="O116" s="27"/>
      <c r="P116" s="27"/>
      <c r="Q116" s="27"/>
      <c r="R116" s="27"/>
      <c r="S116" s="27"/>
      <c r="T116" s="27"/>
      <c r="U116" s="27"/>
      <c r="V116" s="27"/>
      <c r="W116" s="27"/>
      <c r="X116" s="27"/>
      <c r="Y116" s="27"/>
      <c r="Z116" s="27"/>
      <c r="AA116" s="27"/>
      <c r="AB116" s="27"/>
      <c r="AC116" s="27"/>
      <c r="AD116" s="27"/>
      <c r="AE116" s="27"/>
      <c r="AF116" s="27"/>
      <c r="AG116" s="27"/>
      <c r="AH116" s="27"/>
      <c r="AI116" s="27"/>
      <c r="AJ116" s="27"/>
      <c r="AK116" s="27"/>
      <c r="AL116" s="27"/>
      <c r="AM116" s="27"/>
      <c r="AN116" s="27"/>
      <c r="AO116" s="27"/>
      <c r="AP116" s="27"/>
      <c r="AQ116" s="27"/>
      <c r="AR116" s="27"/>
      <c r="AS116" s="27"/>
      <c r="AT116" s="27"/>
      <c r="AU116" s="27"/>
      <c r="AV116" s="27"/>
      <c r="AW116" s="27"/>
      <c r="AX116" s="27"/>
      <c r="AY116" s="27"/>
      <c r="AZ116" s="27"/>
      <c r="BA116" s="27"/>
      <c r="BB116" s="27"/>
      <c r="BC116" s="27"/>
      <c r="BD116" s="27"/>
      <c r="BE116" s="27"/>
      <c r="BF116" s="27"/>
      <c r="BG116" s="27"/>
      <c r="BH116" s="27"/>
      <c r="BI116" s="27"/>
      <c r="BJ116" s="27"/>
      <c r="BK116" s="27"/>
      <c r="BL116" s="27"/>
      <c r="BM116" s="27"/>
      <c r="BN116" s="27"/>
      <c r="BO116" s="27"/>
      <c r="BP116" s="27"/>
      <c r="BQ116" s="27"/>
      <c r="BR116" s="27"/>
      <c r="BS116" s="27"/>
      <c r="BT116" s="27"/>
      <c r="BU116" s="27"/>
      <c r="BV116" s="27"/>
      <c r="BW116" s="27"/>
      <c r="BX116" s="27"/>
      <c r="BY116" s="27"/>
      <c r="BZ116" s="27"/>
      <c r="CA116" s="27"/>
      <c r="CB116" s="27"/>
      <c r="CC116" s="27"/>
      <c r="CD116" s="27"/>
      <c r="CE116" s="27"/>
      <c r="CF116" s="27"/>
      <c r="CG116" s="27"/>
      <c r="CH116" s="27"/>
      <c r="CI116" s="27"/>
      <c r="CJ116" s="27"/>
      <c r="CK116" s="27"/>
      <c r="CL116" s="27"/>
      <c r="CM116" s="27"/>
      <c r="CN116" s="27"/>
      <c r="CO116" s="27"/>
      <c r="CP116" s="27"/>
      <c r="CQ116" s="27"/>
      <c r="CR116" s="27"/>
      <c r="CS116" s="27"/>
      <c r="CT116" s="27"/>
    </row>
    <row r="117" spans="1:98" s="32" customFormat="1">
      <c r="A117" s="27"/>
      <c r="B117" s="47" t="s">
        <v>914</v>
      </c>
      <c r="C117" s="30"/>
      <c r="D117" s="30"/>
      <c r="E117" s="30"/>
      <c r="F117" s="30"/>
      <c r="G117" s="30"/>
      <c r="H117" s="36"/>
      <c r="I117" s="30"/>
      <c r="J117" s="30"/>
      <c r="K117" s="30"/>
      <c r="L117" s="30"/>
      <c r="M117" s="30"/>
      <c r="N117" s="30"/>
      <c r="O117" s="27"/>
      <c r="P117" s="27"/>
      <c r="Q117" s="27"/>
      <c r="R117" s="27"/>
      <c r="S117" s="27"/>
      <c r="T117" s="27"/>
      <c r="U117" s="27"/>
      <c r="V117" s="27"/>
      <c r="W117" s="27"/>
      <c r="X117" s="27"/>
      <c r="Y117" s="27"/>
      <c r="Z117" s="27"/>
      <c r="AA117" s="27"/>
      <c r="AB117" s="27"/>
      <c r="AC117" s="27"/>
      <c r="AD117" s="27"/>
      <c r="AE117" s="27"/>
      <c r="AF117" s="27"/>
      <c r="AG117" s="27"/>
      <c r="AH117" s="27"/>
      <c r="AI117" s="27"/>
      <c r="AJ117" s="27"/>
      <c r="AK117" s="27"/>
      <c r="AL117" s="27"/>
      <c r="AM117" s="27"/>
      <c r="AN117" s="27"/>
      <c r="AO117" s="27"/>
      <c r="AP117" s="27"/>
      <c r="AQ117" s="27"/>
      <c r="AR117" s="27"/>
      <c r="AS117" s="27"/>
      <c r="AT117" s="27"/>
      <c r="AU117" s="27"/>
      <c r="AV117" s="27"/>
      <c r="AW117" s="27"/>
      <c r="AX117" s="27"/>
      <c r="AY117" s="27"/>
      <c r="AZ117" s="27"/>
      <c r="BA117" s="27"/>
      <c r="BB117" s="27"/>
      <c r="BC117" s="27"/>
      <c r="BD117" s="27"/>
      <c r="BE117" s="27"/>
      <c r="BF117" s="27"/>
      <c r="BG117" s="27"/>
      <c r="BH117" s="27"/>
      <c r="BI117" s="27"/>
      <c r="BJ117" s="27"/>
      <c r="BK117" s="27"/>
      <c r="BL117" s="27"/>
      <c r="BM117" s="27"/>
      <c r="BN117" s="27"/>
      <c r="BO117" s="27"/>
      <c r="BP117" s="27"/>
      <c r="BQ117" s="27"/>
      <c r="BR117" s="27"/>
      <c r="BS117" s="27"/>
      <c r="BT117" s="27"/>
      <c r="BU117" s="27"/>
      <c r="BV117" s="27"/>
      <c r="BW117" s="27"/>
      <c r="BX117" s="27"/>
      <c r="BY117" s="27"/>
      <c r="BZ117" s="27"/>
      <c r="CA117" s="27"/>
      <c r="CB117" s="27"/>
      <c r="CC117" s="27"/>
      <c r="CD117" s="27"/>
      <c r="CE117" s="27"/>
      <c r="CF117" s="27"/>
      <c r="CG117" s="27"/>
      <c r="CH117" s="27"/>
      <c r="CI117" s="27"/>
      <c r="CJ117" s="27"/>
      <c r="CK117" s="27"/>
      <c r="CL117" s="27"/>
      <c r="CM117" s="27"/>
      <c r="CN117" s="27"/>
      <c r="CO117" s="27"/>
      <c r="CP117" s="27"/>
      <c r="CQ117" s="27"/>
      <c r="CR117" s="27"/>
      <c r="CS117" s="27"/>
      <c r="CT117" s="27"/>
    </row>
    <row r="118" spans="1:98" s="32" customFormat="1">
      <c r="A118" s="27"/>
      <c r="B118" s="47" t="s">
        <v>915</v>
      </c>
      <c r="C118" s="30"/>
      <c r="D118" s="30"/>
      <c r="E118" s="30"/>
      <c r="F118" s="30"/>
      <c r="G118" s="30"/>
      <c r="H118" s="36"/>
      <c r="I118" s="30"/>
      <c r="J118" s="30"/>
      <c r="K118" s="30"/>
      <c r="L118" s="30"/>
      <c r="M118" s="30"/>
      <c r="N118" s="30"/>
      <c r="O118" s="27"/>
      <c r="P118" s="27"/>
      <c r="Q118" s="27"/>
      <c r="R118" s="27"/>
      <c r="S118" s="27"/>
      <c r="T118" s="27"/>
      <c r="U118" s="27"/>
      <c r="V118" s="27"/>
      <c r="W118" s="27"/>
      <c r="X118" s="27"/>
      <c r="Y118" s="27"/>
      <c r="Z118" s="27"/>
      <c r="AA118" s="27"/>
      <c r="AB118" s="27"/>
      <c r="AC118" s="27"/>
      <c r="AD118" s="27"/>
      <c r="AE118" s="27"/>
      <c r="AF118" s="27"/>
      <c r="AG118" s="27"/>
      <c r="AH118" s="27"/>
      <c r="AI118" s="27"/>
      <c r="AJ118" s="27"/>
      <c r="AK118" s="27"/>
      <c r="AL118" s="27"/>
      <c r="AM118" s="27"/>
      <c r="AN118" s="27"/>
      <c r="AO118" s="27"/>
      <c r="AP118" s="27"/>
      <c r="AQ118" s="27"/>
      <c r="AR118" s="27"/>
      <c r="AS118" s="27"/>
      <c r="AT118" s="27"/>
      <c r="AU118" s="27"/>
      <c r="AV118" s="27"/>
      <c r="AW118" s="27"/>
      <c r="AX118" s="27"/>
      <c r="AY118" s="27"/>
      <c r="AZ118" s="27"/>
      <c r="BA118" s="27"/>
      <c r="BB118" s="27"/>
      <c r="BC118" s="27"/>
      <c r="BD118" s="27"/>
      <c r="BE118" s="27"/>
      <c r="BF118" s="27"/>
      <c r="BG118" s="27"/>
      <c r="BH118" s="27"/>
      <c r="BI118" s="27"/>
      <c r="BJ118" s="27"/>
      <c r="BK118" s="27"/>
      <c r="BL118" s="27"/>
      <c r="BM118" s="27"/>
      <c r="BN118" s="27"/>
      <c r="BO118" s="27"/>
      <c r="BP118" s="27"/>
      <c r="BQ118" s="27"/>
      <c r="BR118" s="27"/>
      <c r="BS118" s="27"/>
      <c r="BT118" s="27"/>
      <c r="BU118" s="27"/>
      <c r="BV118" s="27"/>
      <c r="BW118" s="27"/>
      <c r="BX118" s="27"/>
      <c r="BY118" s="27"/>
      <c r="BZ118" s="27"/>
      <c r="CA118" s="27"/>
      <c r="CB118" s="27"/>
      <c r="CC118" s="27"/>
      <c r="CD118" s="27"/>
      <c r="CE118" s="27"/>
      <c r="CF118" s="27"/>
      <c r="CG118" s="27"/>
      <c r="CH118" s="27"/>
      <c r="CI118" s="27"/>
      <c r="CJ118" s="27"/>
      <c r="CK118" s="27"/>
      <c r="CL118" s="27"/>
      <c r="CM118" s="27"/>
      <c r="CN118" s="27"/>
      <c r="CO118" s="27"/>
      <c r="CP118" s="27"/>
      <c r="CQ118" s="27"/>
      <c r="CR118" s="27"/>
      <c r="CS118" s="27"/>
      <c r="CT118" s="27"/>
    </row>
    <row r="119" spans="1:98" s="32" customFormat="1">
      <c r="A119" s="27"/>
      <c r="B119" s="47" t="s">
        <v>917</v>
      </c>
      <c r="C119" s="30"/>
      <c r="D119" s="30"/>
      <c r="E119" s="30"/>
      <c r="F119" s="30"/>
      <c r="G119" s="30"/>
      <c r="H119" s="36"/>
      <c r="I119" s="30"/>
      <c r="J119" s="30"/>
      <c r="K119" s="30"/>
      <c r="L119" s="30"/>
      <c r="M119" s="30"/>
      <c r="N119" s="30"/>
      <c r="O119" s="27"/>
      <c r="P119" s="27"/>
      <c r="Q119" s="27"/>
      <c r="R119" s="27"/>
      <c r="S119" s="27"/>
      <c r="T119" s="27"/>
      <c r="U119" s="27"/>
      <c r="V119" s="27"/>
      <c r="W119" s="27"/>
      <c r="X119" s="27"/>
      <c r="Y119" s="27"/>
      <c r="Z119" s="27"/>
      <c r="AA119" s="27"/>
      <c r="AB119" s="27"/>
      <c r="AC119" s="27"/>
      <c r="AD119" s="27"/>
      <c r="AE119" s="27"/>
      <c r="AF119" s="27"/>
      <c r="AG119" s="27"/>
      <c r="AH119" s="27"/>
      <c r="AI119" s="27"/>
      <c r="AJ119" s="27"/>
      <c r="AK119" s="27"/>
      <c r="AL119" s="27"/>
      <c r="AM119" s="27"/>
      <c r="AN119" s="27"/>
      <c r="AO119" s="27"/>
      <c r="AP119" s="27"/>
      <c r="AQ119" s="27"/>
      <c r="AR119" s="27"/>
      <c r="AS119" s="27"/>
      <c r="AT119" s="27"/>
      <c r="AU119" s="27"/>
      <c r="AV119" s="27"/>
      <c r="AW119" s="27"/>
      <c r="AX119" s="27"/>
      <c r="AY119" s="27"/>
      <c r="AZ119" s="27"/>
      <c r="BA119" s="27"/>
      <c r="BB119" s="27"/>
      <c r="BC119" s="27"/>
      <c r="BD119" s="27"/>
      <c r="BE119" s="27"/>
      <c r="BF119" s="27"/>
      <c r="BG119" s="27"/>
      <c r="BH119" s="27"/>
      <c r="BI119" s="27"/>
      <c r="BJ119" s="27"/>
      <c r="BK119" s="27"/>
      <c r="BL119" s="27"/>
      <c r="BM119" s="27"/>
      <c r="BN119" s="27"/>
      <c r="BO119" s="27"/>
      <c r="BP119" s="27"/>
      <c r="BQ119" s="27"/>
      <c r="BR119" s="27"/>
      <c r="BS119" s="27"/>
      <c r="BT119" s="27"/>
      <c r="BU119" s="27"/>
      <c r="BV119" s="27"/>
      <c r="BW119" s="27"/>
      <c r="BX119" s="27"/>
      <c r="BY119" s="27"/>
      <c r="BZ119" s="27"/>
      <c r="CA119" s="27"/>
      <c r="CB119" s="27"/>
      <c r="CC119" s="27"/>
      <c r="CD119" s="27"/>
      <c r="CE119" s="27"/>
      <c r="CF119" s="27"/>
      <c r="CG119" s="27"/>
      <c r="CH119" s="27"/>
      <c r="CI119" s="27"/>
      <c r="CJ119" s="27"/>
      <c r="CK119" s="27"/>
      <c r="CL119" s="27"/>
      <c r="CM119" s="27"/>
      <c r="CN119" s="27"/>
      <c r="CO119" s="27"/>
      <c r="CP119" s="27"/>
      <c r="CQ119" s="27"/>
      <c r="CR119" s="27"/>
      <c r="CS119" s="27"/>
      <c r="CT119" s="27"/>
    </row>
    <row r="120" spans="1:98" s="32" customFormat="1">
      <c r="A120" s="27"/>
      <c r="B120" s="47" t="s">
        <v>918</v>
      </c>
      <c r="C120" s="30"/>
      <c r="D120" s="30"/>
      <c r="E120" s="30"/>
      <c r="F120" s="30"/>
      <c r="G120" s="30"/>
      <c r="H120" s="36"/>
      <c r="I120" s="30"/>
      <c r="J120" s="30"/>
      <c r="K120" s="30"/>
      <c r="L120" s="30"/>
      <c r="M120" s="30"/>
      <c r="N120" s="30"/>
      <c r="O120" s="27"/>
      <c r="P120" s="27"/>
      <c r="Q120" s="27"/>
      <c r="R120" s="27"/>
      <c r="S120" s="27"/>
      <c r="T120" s="27"/>
      <c r="U120" s="27"/>
      <c r="V120" s="27"/>
      <c r="W120" s="27"/>
      <c r="X120" s="27"/>
      <c r="Y120" s="27"/>
      <c r="Z120" s="27"/>
      <c r="AA120" s="27"/>
      <c r="AB120" s="27"/>
      <c r="AC120" s="27"/>
      <c r="AD120" s="27"/>
      <c r="AE120" s="27"/>
      <c r="AF120" s="27"/>
      <c r="AG120" s="27"/>
      <c r="AH120" s="27"/>
      <c r="AI120" s="27"/>
      <c r="AJ120" s="27"/>
      <c r="AK120" s="27"/>
      <c r="AL120" s="27"/>
      <c r="AM120" s="27"/>
      <c r="AN120" s="27"/>
      <c r="AO120" s="27"/>
      <c r="AP120" s="27"/>
      <c r="AQ120" s="27"/>
      <c r="AR120" s="27"/>
      <c r="AS120" s="27"/>
      <c r="AT120" s="27"/>
      <c r="AU120" s="27"/>
      <c r="AV120" s="27"/>
      <c r="AW120" s="27"/>
      <c r="AX120" s="27"/>
      <c r="AY120" s="27"/>
      <c r="AZ120" s="27"/>
      <c r="BA120" s="27"/>
      <c r="BB120" s="27"/>
      <c r="BC120" s="27"/>
      <c r="BD120" s="27"/>
      <c r="BE120" s="27"/>
      <c r="BF120" s="27"/>
      <c r="BG120" s="27"/>
      <c r="BH120" s="27"/>
      <c r="BI120" s="27"/>
      <c r="BJ120" s="27"/>
      <c r="BK120" s="27"/>
      <c r="BL120" s="27"/>
      <c r="BM120" s="27"/>
      <c r="BN120" s="27"/>
      <c r="BO120" s="27"/>
      <c r="BP120" s="27"/>
      <c r="BQ120" s="27"/>
      <c r="BR120" s="27"/>
      <c r="BS120" s="27"/>
      <c r="BT120" s="27"/>
      <c r="BU120" s="27"/>
      <c r="BV120" s="27"/>
      <c r="BW120" s="27"/>
      <c r="BX120" s="27"/>
      <c r="BY120" s="27"/>
      <c r="BZ120" s="27"/>
      <c r="CA120" s="27"/>
      <c r="CB120" s="27"/>
      <c r="CC120" s="27"/>
      <c r="CD120" s="27"/>
      <c r="CE120" s="27"/>
      <c r="CF120" s="27"/>
      <c r="CG120" s="27"/>
      <c r="CH120" s="27"/>
      <c r="CI120" s="27"/>
      <c r="CJ120" s="27"/>
      <c r="CK120" s="27"/>
      <c r="CL120" s="27"/>
      <c r="CM120" s="27"/>
      <c r="CN120" s="27"/>
      <c r="CO120" s="27"/>
      <c r="CP120" s="27"/>
      <c r="CQ120" s="27"/>
      <c r="CR120" s="27"/>
      <c r="CS120" s="27"/>
      <c r="CT120" s="27"/>
    </row>
    <row r="121" spans="1:98" s="32" customFormat="1">
      <c r="A121" s="27"/>
      <c r="B121" s="47" t="s">
        <v>920</v>
      </c>
      <c r="C121" s="30"/>
      <c r="D121" s="30"/>
      <c r="E121" s="30"/>
      <c r="F121" s="30"/>
      <c r="G121" s="30"/>
      <c r="H121" s="36"/>
      <c r="I121" s="30"/>
      <c r="J121" s="30"/>
      <c r="K121" s="30"/>
      <c r="L121" s="30"/>
      <c r="M121" s="30"/>
      <c r="N121" s="30"/>
      <c r="O121" s="27"/>
      <c r="P121" s="27"/>
      <c r="Q121" s="27"/>
      <c r="R121" s="27"/>
      <c r="S121" s="27"/>
      <c r="T121" s="27"/>
      <c r="U121" s="27"/>
      <c r="V121" s="27"/>
      <c r="W121" s="27"/>
      <c r="X121" s="27"/>
      <c r="Y121" s="27"/>
      <c r="Z121" s="27"/>
      <c r="AA121" s="27"/>
      <c r="AB121" s="27"/>
      <c r="AC121" s="27"/>
      <c r="AD121" s="27"/>
      <c r="AE121" s="27"/>
      <c r="AF121" s="27"/>
      <c r="AG121" s="27"/>
      <c r="AH121" s="27"/>
      <c r="AI121" s="27"/>
      <c r="AJ121" s="27"/>
      <c r="AK121" s="27"/>
      <c r="AL121" s="27"/>
      <c r="AM121" s="27"/>
      <c r="AN121" s="27"/>
      <c r="AO121" s="27"/>
      <c r="AP121" s="27"/>
      <c r="AQ121" s="27"/>
      <c r="AR121" s="27"/>
      <c r="AS121" s="27"/>
      <c r="AT121" s="27"/>
      <c r="AU121" s="27"/>
      <c r="AV121" s="27"/>
      <c r="AW121" s="27"/>
      <c r="AX121" s="27"/>
      <c r="AY121" s="27"/>
      <c r="AZ121" s="27"/>
      <c r="BA121" s="27"/>
      <c r="BB121" s="27"/>
      <c r="BC121" s="27"/>
      <c r="BD121" s="27"/>
      <c r="BE121" s="27"/>
      <c r="BF121" s="27"/>
      <c r="BG121" s="27"/>
      <c r="BH121" s="27"/>
      <c r="BI121" s="27"/>
      <c r="BJ121" s="27"/>
      <c r="BK121" s="27"/>
      <c r="BL121" s="27"/>
      <c r="BM121" s="27"/>
      <c r="BN121" s="27"/>
      <c r="BO121" s="27"/>
      <c r="BP121" s="27"/>
      <c r="BQ121" s="27"/>
      <c r="BR121" s="27"/>
      <c r="BS121" s="27"/>
      <c r="BT121" s="27"/>
      <c r="BU121" s="27"/>
      <c r="BV121" s="27"/>
      <c r="BW121" s="27"/>
      <c r="BX121" s="27"/>
      <c r="BY121" s="27"/>
      <c r="BZ121" s="27"/>
      <c r="CA121" s="27"/>
      <c r="CB121" s="27"/>
      <c r="CC121" s="27"/>
      <c r="CD121" s="27"/>
      <c r="CE121" s="27"/>
      <c r="CF121" s="27"/>
      <c r="CG121" s="27"/>
      <c r="CH121" s="27"/>
      <c r="CI121" s="27"/>
      <c r="CJ121" s="27"/>
      <c r="CK121" s="27"/>
      <c r="CL121" s="27"/>
      <c r="CM121" s="27"/>
      <c r="CN121" s="27"/>
      <c r="CO121" s="27"/>
      <c r="CP121" s="27"/>
      <c r="CQ121" s="27"/>
      <c r="CR121" s="27"/>
      <c r="CS121" s="27"/>
      <c r="CT121" s="27"/>
    </row>
    <row r="122" spans="1:98" s="32" customFormat="1">
      <c r="A122" s="27"/>
      <c r="B122" s="47" t="s">
        <v>921</v>
      </c>
      <c r="C122" s="30"/>
      <c r="D122" s="30"/>
      <c r="E122" s="30"/>
      <c r="F122" s="30"/>
      <c r="G122" s="30"/>
      <c r="H122" s="36"/>
      <c r="I122" s="30"/>
      <c r="J122" s="30"/>
      <c r="K122" s="30"/>
      <c r="L122" s="30"/>
      <c r="M122" s="30"/>
      <c r="N122" s="30"/>
      <c r="O122" s="27"/>
      <c r="P122" s="27"/>
      <c r="Q122" s="27"/>
      <c r="R122" s="27"/>
      <c r="S122" s="27"/>
      <c r="T122" s="27"/>
      <c r="U122" s="27"/>
      <c r="V122" s="27"/>
      <c r="W122" s="27"/>
      <c r="X122" s="27"/>
      <c r="Y122" s="27"/>
      <c r="Z122" s="27"/>
      <c r="AA122" s="27"/>
      <c r="AB122" s="27"/>
      <c r="AC122" s="27"/>
      <c r="AD122" s="27"/>
      <c r="AE122" s="27"/>
      <c r="AF122" s="27"/>
      <c r="AG122" s="27"/>
      <c r="AH122" s="27"/>
      <c r="AI122" s="27"/>
      <c r="AJ122" s="27"/>
      <c r="AK122" s="27"/>
      <c r="AL122" s="27"/>
      <c r="AM122" s="27"/>
      <c r="AN122" s="27"/>
      <c r="AO122" s="27"/>
      <c r="AP122" s="27"/>
      <c r="AQ122" s="27"/>
      <c r="AR122" s="27"/>
      <c r="AS122" s="27"/>
      <c r="AT122" s="27"/>
      <c r="AU122" s="27"/>
      <c r="AV122" s="27"/>
      <c r="AW122" s="27"/>
      <c r="AX122" s="27"/>
      <c r="AY122" s="27"/>
      <c r="AZ122" s="27"/>
      <c r="BA122" s="27"/>
      <c r="BB122" s="27"/>
      <c r="BC122" s="27"/>
      <c r="BD122" s="27"/>
      <c r="BE122" s="27"/>
      <c r="BF122" s="27"/>
      <c r="BG122" s="27"/>
      <c r="BH122" s="27"/>
      <c r="BI122" s="27"/>
      <c r="BJ122" s="27"/>
      <c r="BK122" s="27"/>
      <c r="BL122" s="27"/>
      <c r="BM122" s="27"/>
      <c r="BN122" s="27"/>
      <c r="BO122" s="27"/>
      <c r="BP122" s="27"/>
      <c r="BQ122" s="27"/>
      <c r="BR122" s="27"/>
      <c r="BS122" s="27"/>
      <c r="BT122" s="27"/>
      <c r="BU122" s="27"/>
      <c r="BV122" s="27"/>
      <c r="BW122" s="27"/>
      <c r="BX122" s="27"/>
      <c r="BY122" s="27"/>
      <c r="BZ122" s="27"/>
      <c r="CA122" s="27"/>
      <c r="CB122" s="27"/>
      <c r="CC122" s="27"/>
      <c r="CD122" s="27"/>
      <c r="CE122" s="27"/>
      <c r="CF122" s="27"/>
      <c r="CG122" s="27"/>
      <c r="CH122" s="27"/>
      <c r="CI122" s="27"/>
      <c r="CJ122" s="27"/>
      <c r="CK122" s="27"/>
      <c r="CL122" s="27"/>
      <c r="CM122" s="27"/>
      <c r="CN122" s="27"/>
      <c r="CO122" s="27"/>
      <c r="CP122" s="27"/>
      <c r="CQ122" s="27"/>
      <c r="CR122" s="27"/>
      <c r="CS122" s="27"/>
      <c r="CT122" s="27"/>
    </row>
    <row r="123" spans="1:98" s="32" customFormat="1">
      <c r="A123" s="27"/>
      <c r="B123" s="47" t="s">
        <v>923</v>
      </c>
      <c r="C123" s="30"/>
      <c r="D123" s="30"/>
      <c r="E123" s="30"/>
      <c r="F123" s="30"/>
      <c r="G123" s="30"/>
      <c r="H123" s="36"/>
      <c r="I123" s="30"/>
      <c r="J123" s="30"/>
      <c r="K123" s="30"/>
      <c r="L123" s="30"/>
      <c r="M123" s="30"/>
      <c r="N123" s="30"/>
      <c r="O123" s="27"/>
      <c r="P123" s="27"/>
      <c r="Q123" s="27"/>
      <c r="R123" s="27"/>
      <c r="S123" s="27"/>
      <c r="T123" s="27"/>
      <c r="U123" s="27"/>
      <c r="V123" s="27"/>
      <c r="W123" s="27"/>
      <c r="X123" s="27"/>
      <c r="Y123" s="27"/>
      <c r="Z123" s="27"/>
      <c r="AA123" s="27"/>
      <c r="AB123" s="27"/>
      <c r="AC123" s="27"/>
      <c r="AD123" s="27"/>
      <c r="AE123" s="27"/>
      <c r="AF123" s="27"/>
      <c r="AG123" s="27"/>
      <c r="AH123" s="27"/>
      <c r="AI123" s="27"/>
      <c r="AJ123" s="27"/>
      <c r="AK123" s="27"/>
      <c r="AL123" s="27"/>
      <c r="AM123" s="27"/>
      <c r="AN123" s="27"/>
      <c r="AO123" s="27"/>
      <c r="AP123" s="27"/>
      <c r="AQ123" s="27"/>
      <c r="AR123" s="27"/>
      <c r="AS123" s="27"/>
      <c r="AT123" s="27"/>
      <c r="AU123" s="27"/>
      <c r="AV123" s="27"/>
      <c r="AW123" s="27"/>
      <c r="AX123" s="27"/>
      <c r="AY123" s="27"/>
      <c r="AZ123" s="27"/>
      <c r="BA123" s="27"/>
      <c r="BB123" s="27"/>
      <c r="BC123" s="27"/>
      <c r="BD123" s="27"/>
      <c r="BE123" s="27"/>
      <c r="BF123" s="27"/>
      <c r="BG123" s="27"/>
      <c r="BH123" s="27"/>
      <c r="BI123" s="27"/>
      <c r="BJ123" s="27"/>
      <c r="BK123" s="27"/>
      <c r="BL123" s="27"/>
      <c r="BM123" s="27"/>
      <c r="BN123" s="27"/>
      <c r="BO123" s="27"/>
      <c r="BP123" s="27"/>
      <c r="BQ123" s="27"/>
      <c r="BR123" s="27"/>
      <c r="BS123" s="27"/>
      <c r="BT123" s="27"/>
      <c r="BU123" s="27"/>
      <c r="BV123" s="27"/>
      <c r="BW123" s="27"/>
      <c r="BX123" s="27"/>
      <c r="BY123" s="27"/>
      <c r="BZ123" s="27"/>
      <c r="CA123" s="27"/>
      <c r="CB123" s="27"/>
      <c r="CC123" s="27"/>
      <c r="CD123" s="27"/>
      <c r="CE123" s="27"/>
      <c r="CF123" s="27"/>
      <c r="CG123" s="27"/>
      <c r="CH123" s="27"/>
      <c r="CI123" s="27"/>
      <c r="CJ123" s="27"/>
      <c r="CK123" s="27"/>
      <c r="CL123" s="27"/>
      <c r="CM123" s="27"/>
      <c r="CN123" s="27"/>
      <c r="CO123" s="27"/>
      <c r="CP123" s="27"/>
      <c r="CQ123" s="27"/>
      <c r="CR123" s="27"/>
      <c r="CS123" s="27"/>
      <c r="CT123" s="27"/>
    </row>
    <row r="124" spans="1:98" s="32" customFormat="1">
      <c r="A124" s="27"/>
      <c r="B124" s="47" t="s">
        <v>924</v>
      </c>
      <c r="C124" s="30"/>
      <c r="D124" s="30"/>
      <c r="E124" s="30"/>
      <c r="F124" s="30"/>
      <c r="G124" s="30"/>
      <c r="H124" s="36"/>
      <c r="I124" s="30"/>
      <c r="J124" s="30"/>
      <c r="K124" s="30"/>
      <c r="L124" s="30"/>
      <c r="M124" s="30"/>
      <c r="N124" s="30"/>
      <c r="O124" s="27"/>
      <c r="P124" s="27"/>
      <c r="Q124" s="27"/>
      <c r="R124" s="27"/>
      <c r="S124" s="27"/>
      <c r="T124" s="27"/>
      <c r="U124" s="27"/>
      <c r="V124" s="27"/>
      <c r="W124" s="27"/>
      <c r="X124" s="27"/>
      <c r="Y124" s="27"/>
      <c r="Z124" s="27"/>
      <c r="AA124" s="27"/>
      <c r="AB124" s="27"/>
      <c r="AC124" s="27"/>
      <c r="AD124" s="27"/>
      <c r="AE124" s="27"/>
      <c r="AF124" s="27"/>
      <c r="AG124" s="27"/>
      <c r="AH124" s="27"/>
      <c r="AI124" s="27"/>
      <c r="AJ124" s="27"/>
      <c r="AK124" s="27"/>
      <c r="AL124" s="27"/>
      <c r="AM124" s="27"/>
      <c r="AN124" s="27"/>
      <c r="AO124" s="27"/>
      <c r="AP124" s="27"/>
      <c r="AQ124" s="27"/>
      <c r="AR124" s="27"/>
      <c r="AS124" s="27"/>
      <c r="AT124" s="27"/>
      <c r="AU124" s="27"/>
      <c r="AV124" s="27"/>
      <c r="AW124" s="27"/>
      <c r="AX124" s="27"/>
      <c r="AY124" s="27"/>
      <c r="AZ124" s="27"/>
      <c r="BA124" s="27"/>
      <c r="BB124" s="27"/>
      <c r="BC124" s="27"/>
      <c r="BD124" s="27"/>
      <c r="BE124" s="27"/>
      <c r="BF124" s="27"/>
      <c r="BG124" s="27"/>
      <c r="BH124" s="27"/>
      <c r="BI124" s="27"/>
      <c r="BJ124" s="27"/>
      <c r="BK124" s="27"/>
      <c r="BL124" s="27"/>
      <c r="BM124" s="27"/>
      <c r="BN124" s="27"/>
      <c r="BO124" s="27"/>
      <c r="BP124" s="27"/>
      <c r="BQ124" s="27"/>
      <c r="BR124" s="27"/>
      <c r="BS124" s="27"/>
      <c r="BT124" s="27"/>
      <c r="BU124" s="27"/>
      <c r="BV124" s="27"/>
      <c r="BW124" s="27"/>
      <c r="BX124" s="27"/>
      <c r="BY124" s="27"/>
      <c r="BZ124" s="27"/>
      <c r="CA124" s="27"/>
      <c r="CB124" s="27"/>
      <c r="CC124" s="27"/>
      <c r="CD124" s="27"/>
      <c r="CE124" s="27"/>
      <c r="CF124" s="27"/>
      <c r="CG124" s="27"/>
      <c r="CH124" s="27"/>
      <c r="CI124" s="27"/>
      <c r="CJ124" s="27"/>
      <c r="CK124" s="27"/>
      <c r="CL124" s="27"/>
      <c r="CM124" s="27"/>
      <c r="CN124" s="27"/>
      <c r="CO124" s="27"/>
      <c r="CP124" s="27"/>
      <c r="CQ124" s="27"/>
      <c r="CR124" s="27"/>
      <c r="CS124" s="27"/>
      <c r="CT124" s="27"/>
    </row>
    <row r="125" spans="1:98" s="32" customFormat="1">
      <c r="A125" s="27"/>
      <c r="B125" s="47" t="s">
        <v>925</v>
      </c>
      <c r="C125" s="30"/>
      <c r="D125" s="30"/>
      <c r="E125" s="30"/>
      <c r="F125" s="30"/>
      <c r="G125" s="30"/>
      <c r="H125" s="36"/>
      <c r="I125" s="30"/>
      <c r="J125" s="30"/>
      <c r="K125" s="30"/>
      <c r="L125" s="30"/>
      <c r="M125" s="30"/>
      <c r="N125" s="30"/>
      <c r="O125" s="27"/>
      <c r="P125" s="27"/>
      <c r="Q125" s="27"/>
      <c r="R125" s="27"/>
      <c r="S125" s="27"/>
      <c r="T125" s="27"/>
      <c r="U125" s="27"/>
      <c r="V125" s="27"/>
      <c r="W125" s="27"/>
      <c r="X125" s="27"/>
      <c r="Y125" s="27"/>
      <c r="Z125" s="27"/>
      <c r="AA125" s="27"/>
      <c r="AB125" s="27"/>
      <c r="AC125" s="27"/>
      <c r="AD125" s="27"/>
      <c r="AE125" s="27"/>
      <c r="AF125" s="27"/>
      <c r="AG125" s="27"/>
      <c r="AH125" s="27"/>
      <c r="AI125" s="27"/>
      <c r="AJ125" s="27"/>
      <c r="AK125" s="27"/>
      <c r="AL125" s="27"/>
      <c r="AM125" s="27"/>
      <c r="AN125" s="27"/>
      <c r="AO125" s="27"/>
      <c r="AP125" s="27"/>
      <c r="AQ125" s="27"/>
      <c r="AR125" s="27"/>
      <c r="AS125" s="27"/>
      <c r="AT125" s="27"/>
      <c r="AU125" s="27"/>
      <c r="AV125" s="27"/>
      <c r="AW125" s="27"/>
      <c r="AX125" s="27"/>
      <c r="AY125" s="27"/>
      <c r="AZ125" s="27"/>
      <c r="BA125" s="27"/>
      <c r="BB125" s="27"/>
      <c r="BC125" s="27"/>
      <c r="BD125" s="27"/>
      <c r="BE125" s="27"/>
      <c r="BF125" s="27"/>
      <c r="BG125" s="27"/>
      <c r="BH125" s="27"/>
      <c r="BI125" s="27"/>
      <c r="BJ125" s="27"/>
      <c r="BK125" s="27"/>
      <c r="BL125" s="27"/>
      <c r="BM125" s="27"/>
      <c r="BN125" s="27"/>
      <c r="BO125" s="27"/>
      <c r="BP125" s="27"/>
      <c r="BQ125" s="27"/>
      <c r="BR125" s="27"/>
      <c r="BS125" s="27"/>
      <c r="BT125" s="27"/>
      <c r="BU125" s="27"/>
      <c r="BV125" s="27"/>
      <c r="BW125" s="27"/>
      <c r="BX125" s="27"/>
      <c r="BY125" s="27"/>
      <c r="BZ125" s="27"/>
      <c r="CA125" s="27"/>
      <c r="CB125" s="27"/>
      <c r="CC125" s="27"/>
      <c r="CD125" s="27"/>
      <c r="CE125" s="27"/>
      <c r="CF125" s="27"/>
      <c r="CG125" s="27"/>
      <c r="CH125" s="27"/>
      <c r="CI125" s="27"/>
      <c r="CJ125" s="27"/>
      <c r="CK125" s="27"/>
      <c r="CL125" s="27"/>
      <c r="CM125" s="27"/>
      <c r="CN125" s="27"/>
      <c r="CO125" s="27"/>
      <c r="CP125" s="27"/>
      <c r="CQ125" s="27"/>
      <c r="CR125" s="27"/>
      <c r="CS125" s="27"/>
      <c r="CT125" s="27"/>
    </row>
    <row r="126" spans="1:98" s="32" customFormat="1">
      <c r="A126" s="27"/>
      <c r="B126" s="47" t="s">
        <v>926</v>
      </c>
      <c r="C126" s="30"/>
      <c r="D126" s="30"/>
      <c r="E126" s="30"/>
      <c r="F126" s="30"/>
      <c r="G126" s="30"/>
      <c r="H126" s="36"/>
      <c r="I126" s="30"/>
      <c r="J126" s="30"/>
      <c r="K126" s="30"/>
      <c r="L126" s="30"/>
      <c r="M126" s="30"/>
      <c r="N126" s="30"/>
      <c r="O126" s="27"/>
      <c r="P126" s="27"/>
      <c r="Q126" s="27"/>
      <c r="R126" s="27"/>
      <c r="S126" s="27"/>
      <c r="T126" s="27"/>
      <c r="U126" s="27"/>
      <c r="V126" s="27"/>
      <c r="W126" s="27"/>
      <c r="X126" s="27"/>
      <c r="Y126" s="27"/>
      <c r="Z126" s="27"/>
      <c r="AA126" s="27"/>
      <c r="AB126" s="27"/>
      <c r="AC126" s="27"/>
      <c r="AD126" s="27"/>
      <c r="AE126" s="27"/>
      <c r="AF126" s="27"/>
      <c r="AG126" s="27"/>
      <c r="AH126" s="27"/>
      <c r="AI126" s="27"/>
      <c r="AJ126" s="27"/>
      <c r="AK126" s="27"/>
      <c r="AL126" s="27"/>
      <c r="AM126" s="27"/>
      <c r="AN126" s="27"/>
      <c r="AO126" s="27"/>
      <c r="AP126" s="27"/>
      <c r="AQ126" s="27"/>
      <c r="AR126" s="27"/>
      <c r="AS126" s="27"/>
      <c r="AT126" s="27"/>
      <c r="AU126" s="27"/>
      <c r="AV126" s="27"/>
      <c r="AW126" s="27"/>
      <c r="AX126" s="27"/>
      <c r="AY126" s="27"/>
      <c r="AZ126" s="27"/>
      <c r="BA126" s="27"/>
      <c r="BB126" s="27"/>
      <c r="BC126" s="27"/>
      <c r="BD126" s="27"/>
      <c r="BE126" s="27"/>
      <c r="BF126" s="27"/>
      <c r="BG126" s="27"/>
      <c r="BH126" s="27"/>
      <c r="BI126" s="27"/>
      <c r="BJ126" s="27"/>
      <c r="BK126" s="27"/>
      <c r="BL126" s="27"/>
      <c r="BM126" s="27"/>
      <c r="BN126" s="27"/>
      <c r="BO126" s="27"/>
      <c r="BP126" s="27"/>
      <c r="BQ126" s="27"/>
      <c r="BR126" s="27"/>
      <c r="BS126" s="27"/>
      <c r="BT126" s="27"/>
      <c r="BU126" s="27"/>
      <c r="BV126" s="27"/>
      <c r="BW126" s="27"/>
      <c r="BX126" s="27"/>
      <c r="BY126" s="27"/>
      <c r="BZ126" s="27"/>
      <c r="CA126" s="27"/>
      <c r="CB126" s="27"/>
      <c r="CC126" s="27"/>
      <c r="CD126" s="27"/>
      <c r="CE126" s="27"/>
      <c r="CF126" s="27"/>
      <c r="CG126" s="27"/>
      <c r="CH126" s="27"/>
      <c r="CI126" s="27"/>
      <c r="CJ126" s="27"/>
      <c r="CK126" s="27"/>
      <c r="CL126" s="27"/>
      <c r="CM126" s="27"/>
      <c r="CN126" s="27"/>
      <c r="CO126" s="27"/>
      <c r="CP126" s="27"/>
      <c r="CQ126" s="27"/>
      <c r="CR126" s="27"/>
      <c r="CS126" s="27"/>
      <c r="CT126" s="27"/>
    </row>
    <row r="127" spans="1:98" s="32" customFormat="1">
      <c r="A127" s="27"/>
      <c r="B127" s="47" t="s">
        <v>927</v>
      </c>
      <c r="C127" s="30"/>
      <c r="D127" s="30"/>
      <c r="E127" s="30"/>
      <c r="F127" s="30"/>
      <c r="G127" s="30"/>
      <c r="H127" s="36"/>
      <c r="I127" s="30"/>
      <c r="J127" s="30"/>
      <c r="K127" s="30"/>
      <c r="L127" s="30"/>
      <c r="M127" s="30"/>
      <c r="N127" s="30"/>
      <c r="O127" s="27"/>
      <c r="P127" s="27"/>
      <c r="Q127" s="27"/>
      <c r="R127" s="27"/>
      <c r="S127" s="27"/>
      <c r="T127" s="27"/>
      <c r="U127" s="27"/>
      <c r="V127" s="27"/>
      <c r="W127" s="27"/>
      <c r="X127" s="27"/>
      <c r="Y127" s="27"/>
      <c r="Z127" s="27"/>
      <c r="AA127" s="27"/>
      <c r="AB127" s="27"/>
      <c r="AC127" s="27"/>
      <c r="AD127" s="27"/>
      <c r="AE127" s="27"/>
      <c r="AF127" s="27"/>
      <c r="AG127" s="27"/>
      <c r="AH127" s="27"/>
      <c r="AI127" s="27"/>
      <c r="AJ127" s="27"/>
      <c r="AK127" s="27"/>
      <c r="AL127" s="27"/>
      <c r="AM127" s="27"/>
      <c r="AN127" s="27"/>
      <c r="AO127" s="27"/>
      <c r="AP127" s="27"/>
      <c r="AQ127" s="27"/>
      <c r="AR127" s="27"/>
      <c r="AS127" s="27"/>
      <c r="AT127" s="27"/>
      <c r="AU127" s="27"/>
      <c r="AV127" s="27"/>
      <c r="AW127" s="27"/>
      <c r="AX127" s="27"/>
      <c r="AY127" s="27"/>
      <c r="AZ127" s="27"/>
      <c r="BA127" s="27"/>
      <c r="BB127" s="27"/>
      <c r="BC127" s="27"/>
      <c r="BD127" s="27"/>
      <c r="BE127" s="27"/>
      <c r="BF127" s="27"/>
      <c r="BG127" s="27"/>
      <c r="BH127" s="27"/>
      <c r="BI127" s="27"/>
      <c r="BJ127" s="27"/>
      <c r="BK127" s="27"/>
      <c r="BL127" s="27"/>
      <c r="BM127" s="27"/>
      <c r="BN127" s="27"/>
      <c r="BO127" s="27"/>
      <c r="BP127" s="27"/>
      <c r="BQ127" s="27"/>
      <c r="BR127" s="27"/>
      <c r="BS127" s="27"/>
      <c r="BT127" s="27"/>
      <c r="BU127" s="27"/>
      <c r="BV127" s="27"/>
      <c r="BW127" s="27"/>
      <c r="BX127" s="27"/>
      <c r="BY127" s="27"/>
      <c r="BZ127" s="27"/>
      <c r="CA127" s="27"/>
      <c r="CB127" s="27"/>
      <c r="CC127" s="27"/>
      <c r="CD127" s="27"/>
      <c r="CE127" s="27"/>
      <c r="CF127" s="27"/>
      <c r="CG127" s="27"/>
      <c r="CH127" s="27"/>
      <c r="CI127" s="27"/>
      <c r="CJ127" s="27"/>
      <c r="CK127" s="27"/>
      <c r="CL127" s="27"/>
      <c r="CM127" s="27"/>
      <c r="CN127" s="27"/>
      <c r="CO127" s="27"/>
      <c r="CP127" s="27"/>
      <c r="CQ127" s="27"/>
      <c r="CR127" s="27"/>
      <c r="CS127" s="27"/>
      <c r="CT127" s="27"/>
    </row>
    <row r="128" spans="1:98" s="32" customFormat="1">
      <c r="A128" s="27"/>
      <c r="B128" s="47" t="s">
        <v>929</v>
      </c>
      <c r="C128" s="30"/>
      <c r="D128" s="30"/>
      <c r="E128" s="30"/>
      <c r="F128" s="30"/>
      <c r="G128" s="30"/>
      <c r="H128" s="36"/>
      <c r="I128" s="30"/>
      <c r="J128" s="30"/>
      <c r="K128" s="30"/>
      <c r="L128" s="30"/>
      <c r="M128" s="30"/>
      <c r="N128" s="30"/>
      <c r="O128" s="27"/>
      <c r="P128" s="27"/>
      <c r="Q128" s="27"/>
      <c r="R128" s="27"/>
      <c r="S128" s="27"/>
      <c r="T128" s="27"/>
      <c r="U128" s="27"/>
      <c r="V128" s="27"/>
      <c r="W128" s="27"/>
      <c r="X128" s="27"/>
      <c r="Y128" s="27"/>
      <c r="Z128" s="27"/>
      <c r="AA128" s="27"/>
      <c r="AB128" s="27"/>
      <c r="AC128" s="27"/>
      <c r="AD128" s="27"/>
      <c r="AE128" s="27"/>
      <c r="AF128" s="27"/>
      <c r="AG128" s="27"/>
      <c r="AH128" s="27"/>
      <c r="AI128" s="27"/>
      <c r="AJ128" s="27"/>
      <c r="AK128" s="27"/>
      <c r="AL128" s="27"/>
      <c r="AM128" s="27"/>
      <c r="AN128" s="27"/>
      <c r="AO128" s="27"/>
      <c r="AP128" s="27"/>
      <c r="AQ128" s="27"/>
      <c r="AR128" s="27"/>
      <c r="AS128" s="27"/>
      <c r="AT128" s="27"/>
      <c r="AU128" s="27"/>
      <c r="AV128" s="27"/>
      <c r="AW128" s="27"/>
      <c r="AX128" s="27"/>
      <c r="AY128" s="27"/>
      <c r="AZ128" s="27"/>
      <c r="BA128" s="27"/>
      <c r="BB128" s="27"/>
      <c r="BC128" s="27"/>
      <c r="BD128" s="27"/>
      <c r="BE128" s="27"/>
      <c r="BF128" s="27"/>
      <c r="BG128" s="27"/>
      <c r="BH128" s="27"/>
      <c r="BI128" s="27"/>
      <c r="BJ128" s="27"/>
      <c r="BK128" s="27"/>
      <c r="BL128" s="27"/>
      <c r="BM128" s="27"/>
      <c r="BN128" s="27"/>
      <c r="BO128" s="27"/>
      <c r="BP128" s="27"/>
      <c r="BQ128" s="27"/>
      <c r="BR128" s="27"/>
      <c r="BS128" s="27"/>
      <c r="BT128" s="27"/>
      <c r="BU128" s="27"/>
      <c r="BV128" s="27"/>
      <c r="BW128" s="27"/>
      <c r="BX128" s="27"/>
      <c r="BY128" s="27"/>
      <c r="BZ128" s="27"/>
      <c r="CA128" s="27"/>
      <c r="CB128" s="27"/>
      <c r="CC128" s="27"/>
      <c r="CD128" s="27"/>
      <c r="CE128" s="27"/>
      <c r="CF128" s="27"/>
      <c r="CG128" s="27"/>
      <c r="CH128" s="27"/>
      <c r="CI128" s="27"/>
      <c r="CJ128" s="27"/>
      <c r="CK128" s="27"/>
      <c r="CL128" s="27"/>
      <c r="CM128" s="27"/>
      <c r="CN128" s="27"/>
      <c r="CO128" s="27"/>
      <c r="CP128" s="27"/>
      <c r="CQ128" s="27"/>
      <c r="CR128" s="27"/>
      <c r="CS128" s="27"/>
      <c r="CT128" s="27"/>
    </row>
    <row r="129" spans="1:98" s="32" customFormat="1">
      <c r="A129" s="27"/>
      <c r="B129" s="47" t="s">
        <v>930</v>
      </c>
      <c r="C129" s="30"/>
      <c r="D129" s="30"/>
      <c r="E129" s="30"/>
      <c r="F129" s="30"/>
      <c r="G129" s="30"/>
      <c r="H129" s="36"/>
      <c r="I129" s="30"/>
      <c r="J129" s="30"/>
      <c r="K129" s="30"/>
      <c r="L129" s="30"/>
      <c r="M129" s="30"/>
      <c r="N129" s="30"/>
      <c r="O129" s="27"/>
      <c r="P129" s="27"/>
      <c r="Q129" s="27"/>
      <c r="R129" s="27"/>
      <c r="S129" s="27"/>
      <c r="T129" s="27"/>
      <c r="U129" s="27"/>
      <c r="V129" s="27"/>
      <c r="W129" s="27"/>
      <c r="X129" s="27"/>
      <c r="Y129" s="27"/>
      <c r="Z129" s="27"/>
      <c r="AA129" s="27"/>
      <c r="AB129" s="27"/>
      <c r="AC129" s="27"/>
      <c r="AD129" s="27"/>
      <c r="AE129" s="27"/>
      <c r="AF129" s="27"/>
      <c r="AG129" s="27"/>
      <c r="AH129" s="27"/>
      <c r="AI129" s="27"/>
      <c r="AJ129" s="27"/>
      <c r="AK129" s="27"/>
      <c r="AL129" s="27"/>
      <c r="AM129" s="27"/>
      <c r="AN129" s="27"/>
      <c r="AO129" s="27"/>
      <c r="AP129" s="27"/>
      <c r="AQ129" s="27"/>
      <c r="AR129" s="27"/>
      <c r="AS129" s="27"/>
      <c r="AT129" s="27"/>
      <c r="AU129" s="27"/>
      <c r="AV129" s="27"/>
      <c r="AW129" s="27"/>
      <c r="AX129" s="27"/>
      <c r="AY129" s="27"/>
      <c r="AZ129" s="27"/>
      <c r="BA129" s="27"/>
      <c r="BB129" s="27"/>
      <c r="BC129" s="27"/>
      <c r="BD129" s="27"/>
      <c r="BE129" s="27"/>
      <c r="BF129" s="27"/>
      <c r="BG129" s="27"/>
      <c r="BH129" s="27"/>
      <c r="BI129" s="27"/>
      <c r="BJ129" s="27"/>
      <c r="BK129" s="27"/>
      <c r="BL129" s="27"/>
      <c r="BM129" s="27"/>
      <c r="BN129" s="27"/>
      <c r="BO129" s="27"/>
      <c r="BP129" s="27"/>
      <c r="BQ129" s="27"/>
      <c r="BR129" s="27"/>
      <c r="BS129" s="27"/>
      <c r="BT129" s="27"/>
      <c r="BU129" s="27"/>
      <c r="BV129" s="27"/>
      <c r="BW129" s="27"/>
      <c r="BX129" s="27"/>
      <c r="BY129" s="27"/>
      <c r="BZ129" s="27"/>
      <c r="CA129" s="27"/>
      <c r="CB129" s="27"/>
      <c r="CC129" s="27"/>
      <c r="CD129" s="27"/>
      <c r="CE129" s="27"/>
      <c r="CF129" s="27"/>
      <c r="CG129" s="27"/>
      <c r="CH129" s="27"/>
      <c r="CI129" s="27"/>
      <c r="CJ129" s="27"/>
      <c r="CK129" s="27"/>
      <c r="CL129" s="27"/>
      <c r="CM129" s="27"/>
      <c r="CN129" s="27"/>
      <c r="CO129" s="27"/>
      <c r="CP129" s="27"/>
      <c r="CQ129" s="27"/>
      <c r="CR129" s="27"/>
      <c r="CS129" s="27"/>
      <c r="CT129" s="27"/>
    </row>
    <row r="130" spans="1:98" s="32" customFormat="1">
      <c r="A130" s="27"/>
      <c r="B130" s="47" t="s">
        <v>931</v>
      </c>
      <c r="C130" s="30"/>
      <c r="D130" s="30"/>
      <c r="E130" s="30"/>
      <c r="F130" s="30"/>
      <c r="G130" s="30"/>
      <c r="H130" s="36"/>
      <c r="I130" s="30"/>
      <c r="J130" s="30"/>
      <c r="K130" s="30"/>
      <c r="L130" s="30"/>
      <c r="M130" s="30"/>
      <c r="N130" s="30"/>
      <c r="O130" s="27"/>
      <c r="P130" s="27"/>
      <c r="Q130" s="27"/>
      <c r="R130" s="27"/>
      <c r="S130" s="27"/>
      <c r="T130" s="27"/>
      <c r="U130" s="27"/>
      <c r="V130" s="27"/>
      <c r="W130" s="27"/>
      <c r="X130" s="27"/>
      <c r="Y130" s="27"/>
      <c r="Z130" s="27"/>
      <c r="AA130" s="27"/>
      <c r="AB130" s="27"/>
      <c r="AC130" s="27"/>
      <c r="AD130" s="27"/>
      <c r="AE130" s="27"/>
      <c r="AF130" s="27"/>
      <c r="AG130" s="27"/>
      <c r="AH130" s="27"/>
      <c r="AI130" s="27"/>
      <c r="AJ130" s="27"/>
      <c r="AK130" s="27"/>
      <c r="AL130" s="27"/>
      <c r="AM130" s="27"/>
      <c r="AN130" s="27"/>
      <c r="AO130" s="27"/>
      <c r="AP130" s="27"/>
      <c r="AQ130" s="27"/>
      <c r="AR130" s="27"/>
      <c r="AS130" s="27"/>
      <c r="AT130" s="27"/>
      <c r="AU130" s="27"/>
      <c r="AV130" s="27"/>
      <c r="AW130" s="27"/>
      <c r="AX130" s="27"/>
      <c r="AY130" s="27"/>
      <c r="AZ130" s="27"/>
      <c r="BA130" s="27"/>
      <c r="BB130" s="27"/>
      <c r="BC130" s="27"/>
      <c r="BD130" s="27"/>
      <c r="BE130" s="27"/>
      <c r="BF130" s="27"/>
      <c r="BG130" s="27"/>
      <c r="BH130" s="27"/>
      <c r="BI130" s="27"/>
      <c r="BJ130" s="27"/>
      <c r="BK130" s="27"/>
      <c r="BL130" s="27"/>
      <c r="BM130" s="27"/>
      <c r="BN130" s="27"/>
      <c r="BO130" s="27"/>
      <c r="BP130" s="27"/>
      <c r="BQ130" s="27"/>
      <c r="BR130" s="27"/>
      <c r="BS130" s="27"/>
      <c r="BT130" s="27"/>
      <c r="BU130" s="27"/>
      <c r="BV130" s="27"/>
      <c r="BW130" s="27"/>
      <c r="BX130" s="27"/>
      <c r="BY130" s="27"/>
      <c r="BZ130" s="27"/>
      <c r="CA130" s="27"/>
      <c r="CB130" s="27"/>
      <c r="CC130" s="27"/>
      <c r="CD130" s="27"/>
      <c r="CE130" s="27"/>
      <c r="CF130" s="27"/>
      <c r="CG130" s="27"/>
      <c r="CH130" s="27"/>
      <c r="CI130" s="27"/>
      <c r="CJ130" s="27"/>
      <c r="CK130" s="27"/>
      <c r="CL130" s="27"/>
      <c r="CM130" s="27"/>
      <c r="CN130" s="27"/>
      <c r="CO130" s="27"/>
      <c r="CP130" s="27"/>
      <c r="CQ130" s="27"/>
      <c r="CR130" s="27"/>
      <c r="CS130" s="27"/>
      <c r="CT130" s="27"/>
    </row>
    <row r="131" spans="1:98" s="32" customFormat="1">
      <c r="A131" s="27"/>
      <c r="B131" s="47" t="s">
        <v>934</v>
      </c>
      <c r="C131" s="30"/>
      <c r="D131" s="30"/>
      <c r="E131" s="30"/>
      <c r="F131" s="30"/>
      <c r="G131" s="30"/>
      <c r="H131" s="36"/>
      <c r="I131" s="30"/>
      <c r="J131" s="30"/>
      <c r="K131" s="30"/>
      <c r="L131" s="30"/>
      <c r="M131" s="30"/>
      <c r="N131" s="30"/>
      <c r="O131" s="27"/>
      <c r="P131" s="27"/>
      <c r="Q131" s="27"/>
      <c r="R131" s="27"/>
      <c r="S131" s="27"/>
      <c r="T131" s="27"/>
      <c r="U131" s="27"/>
      <c r="V131" s="27"/>
      <c r="W131" s="27"/>
      <c r="X131" s="27"/>
      <c r="Y131" s="27"/>
      <c r="Z131" s="27"/>
      <c r="AA131" s="27"/>
      <c r="AB131" s="27"/>
      <c r="AC131" s="27"/>
      <c r="AD131" s="27"/>
      <c r="AE131" s="27"/>
      <c r="AF131" s="27"/>
      <c r="AG131" s="27"/>
      <c r="AH131" s="27"/>
      <c r="AI131" s="27"/>
      <c r="AJ131" s="27"/>
      <c r="AK131" s="27"/>
      <c r="AL131" s="27"/>
      <c r="AM131" s="27"/>
      <c r="AN131" s="27"/>
      <c r="AO131" s="27"/>
      <c r="AP131" s="27"/>
      <c r="AQ131" s="27"/>
      <c r="AR131" s="27"/>
      <c r="AS131" s="27"/>
      <c r="AT131" s="27"/>
      <c r="AU131" s="27"/>
      <c r="AV131" s="27"/>
      <c r="AW131" s="27"/>
      <c r="AX131" s="27"/>
      <c r="AY131" s="27"/>
      <c r="AZ131" s="27"/>
      <c r="BA131" s="27"/>
      <c r="BB131" s="27"/>
      <c r="BC131" s="27"/>
      <c r="BD131" s="27"/>
      <c r="BE131" s="27"/>
      <c r="BF131" s="27"/>
      <c r="BG131" s="27"/>
      <c r="BH131" s="27"/>
      <c r="BI131" s="27"/>
      <c r="BJ131" s="27"/>
      <c r="BK131" s="27"/>
      <c r="BL131" s="27"/>
      <c r="BM131" s="27"/>
      <c r="BN131" s="27"/>
      <c r="BO131" s="27"/>
      <c r="BP131" s="27"/>
      <c r="BQ131" s="27"/>
      <c r="BR131" s="27"/>
      <c r="BS131" s="27"/>
      <c r="BT131" s="27"/>
      <c r="BU131" s="27"/>
      <c r="BV131" s="27"/>
      <c r="BW131" s="27"/>
      <c r="BX131" s="27"/>
      <c r="BY131" s="27"/>
      <c r="BZ131" s="27"/>
      <c r="CA131" s="27"/>
      <c r="CB131" s="27"/>
      <c r="CC131" s="27"/>
      <c r="CD131" s="27"/>
      <c r="CE131" s="27"/>
      <c r="CF131" s="27"/>
      <c r="CG131" s="27"/>
      <c r="CH131" s="27"/>
      <c r="CI131" s="27"/>
      <c r="CJ131" s="27"/>
      <c r="CK131" s="27"/>
      <c r="CL131" s="27"/>
      <c r="CM131" s="27"/>
      <c r="CN131" s="27"/>
      <c r="CO131" s="27"/>
      <c r="CP131" s="27"/>
      <c r="CQ131" s="27"/>
      <c r="CR131" s="27"/>
      <c r="CS131" s="27"/>
      <c r="CT131" s="27"/>
    </row>
    <row r="132" spans="1:98" s="32" customFormat="1">
      <c r="A132" s="27"/>
      <c r="B132" s="47" t="s">
        <v>935</v>
      </c>
      <c r="C132" s="30"/>
      <c r="D132" s="30"/>
      <c r="E132" s="30"/>
      <c r="F132" s="30"/>
      <c r="G132" s="30"/>
      <c r="H132" s="36"/>
      <c r="I132" s="30"/>
      <c r="J132" s="30"/>
      <c r="K132" s="30"/>
      <c r="L132" s="30"/>
      <c r="M132" s="30"/>
      <c r="N132" s="30"/>
      <c r="O132" s="27"/>
      <c r="P132" s="27"/>
      <c r="Q132" s="27"/>
      <c r="R132" s="27"/>
      <c r="S132" s="27"/>
      <c r="T132" s="27"/>
      <c r="U132" s="27"/>
      <c r="V132" s="27"/>
      <c r="W132" s="27"/>
      <c r="X132" s="27"/>
      <c r="Y132" s="27"/>
      <c r="Z132" s="27"/>
      <c r="AA132" s="27"/>
      <c r="AB132" s="27"/>
      <c r="AC132" s="27"/>
      <c r="AD132" s="27"/>
      <c r="AE132" s="27"/>
      <c r="AF132" s="27"/>
      <c r="AG132" s="27"/>
      <c r="AH132" s="27"/>
      <c r="AI132" s="27"/>
      <c r="AJ132" s="27"/>
      <c r="AK132" s="27"/>
      <c r="AL132" s="27"/>
      <c r="AM132" s="27"/>
      <c r="AN132" s="27"/>
      <c r="AO132" s="27"/>
      <c r="AP132" s="27"/>
      <c r="AQ132" s="27"/>
      <c r="AR132" s="27"/>
      <c r="AS132" s="27"/>
      <c r="AT132" s="27"/>
      <c r="AU132" s="27"/>
      <c r="AV132" s="27"/>
      <c r="AW132" s="27"/>
      <c r="AX132" s="27"/>
      <c r="AY132" s="27"/>
      <c r="AZ132" s="27"/>
      <c r="BA132" s="27"/>
      <c r="BB132" s="27"/>
      <c r="BC132" s="27"/>
      <c r="BD132" s="27"/>
      <c r="BE132" s="27"/>
      <c r="BF132" s="27"/>
      <c r="BG132" s="27"/>
      <c r="BH132" s="27"/>
      <c r="BI132" s="27"/>
      <c r="BJ132" s="27"/>
      <c r="BK132" s="27"/>
      <c r="BL132" s="27"/>
      <c r="BM132" s="27"/>
      <c r="BN132" s="27"/>
      <c r="BO132" s="27"/>
      <c r="BP132" s="27"/>
      <c r="BQ132" s="27"/>
      <c r="BR132" s="27"/>
      <c r="BS132" s="27"/>
      <c r="BT132" s="27"/>
      <c r="BU132" s="27"/>
      <c r="BV132" s="27"/>
      <c r="BW132" s="27"/>
      <c r="BX132" s="27"/>
      <c r="BY132" s="27"/>
      <c r="BZ132" s="27"/>
      <c r="CA132" s="27"/>
      <c r="CB132" s="27"/>
      <c r="CC132" s="27"/>
      <c r="CD132" s="27"/>
      <c r="CE132" s="27"/>
      <c r="CF132" s="27"/>
      <c r="CG132" s="27"/>
      <c r="CH132" s="27"/>
      <c r="CI132" s="27"/>
      <c r="CJ132" s="27"/>
      <c r="CK132" s="27"/>
      <c r="CL132" s="27"/>
      <c r="CM132" s="27"/>
      <c r="CN132" s="27"/>
      <c r="CO132" s="27"/>
      <c r="CP132" s="27"/>
      <c r="CQ132" s="27"/>
      <c r="CR132" s="27"/>
      <c r="CS132" s="27"/>
      <c r="CT132" s="27"/>
    </row>
    <row r="133" spans="1:98" s="32" customFormat="1">
      <c r="A133" s="27"/>
      <c r="B133" s="47" t="s">
        <v>937</v>
      </c>
      <c r="C133" s="30"/>
      <c r="D133" s="30"/>
      <c r="E133" s="30"/>
      <c r="F133" s="30"/>
      <c r="G133" s="30"/>
      <c r="H133" s="36"/>
      <c r="I133" s="30"/>
      <c r="J133" s="30"/>
      <c r="K133" s="30"/>
      <c r="L133" s="30"/>
      <c r="M133" s="30"/>
      <c r="N133" s="30"/>
      <c r="O133" s="27"/>
      <c r="P133" s="27"/>
      <c r="Q133" s="27"/>
      <c r="R133" s="27"/>
      <c r="S133" s="27"/>
      <c r="T133" s="27"/>
      <c r="U133" s="27"/>
      <c r="V133" s="27"/>
      <c r="W133" s="27"/>
      <c r="X133" s="27"/>
      <c r="Y133" s="27"/>
      <c r="Z133" s="27"/>
      <c r="AA133" s="27"/>
      <c r="AB133" s="27"/>
      <c r="AC133" s="27"/>
      <c r="AD133" s="27"/>
      <c r="AE133" s="27"/>
      <c r="AF133" s="27"/>
      <c r="AG133" s="27"/>
      <c r="AH133" s="27"/>
      <c r="AI133" s="27"/>
      <c r="AJ133" s="27"/>
      <c r="AK133" s="27"/>
      <c r="AL133" s="27"/>
      <c r="AM133" s="27"/>
      <c r="AN133" s="27"/>
      <c r="AO133" s="27"/>
      <c r="AP133" s="27"/>
      <c r="AQ133" s="27"/>
      <c r="AR133" s="27"/>
      <c r="AS133" s="27"/>
      <c r="AT133" s="27"/>
      <c r="AU133" s="27"/>
      <c r="AV133" s="27"/>
      <c r="AW133" s="27"/>
      <c r="AX133" s="27"/>
      <c r="AY133" s="27"/>
      <c r="AZ133" s="27"/>
      <c r="BA133" s="27"/>
      <c r="BB133" s="27"/>
      <c r="BC133" s="27"/>
      <c r="BD133" s="27"/>
      <c r="BE133" s="27"/>
      <c r="BF133" s="27"/>
      <c r="BG133" s="27"/>
      <c r="BH133" s="27"/>
      <c r="BI133" s="27"/>
      <c r="BJ133" s="27"/>
      <c r="BK133" s="27"/>
      <c r="BL133" s="27"/>
      <c r="BM133" s="27"/>
      <c r="BN133" s="27"/>
      <c r="BO133" s="27"/>
      <c r="BP133" s="27"/>
      <c r="BQ133" s="27"/>
      <c r="BR133" s="27"/>
      <c r="BS133" s="27"/>
      <c r="BT133" s="27"/>
      <c r="BU133" s="27"/>
      <c r="BV133" s="27"/>
      <c r="BW133" s="27"/>
      <c r="BX133" s="27"/>
      <c r="BY133" s="27"/>
      <c r="BZ133" s="27"/>
      <c r="CA133" s="27"/>
      <c r="CB133" s="27"/>
      <c r="CC133" s="27"/>
      <c r="CD133" s="27"/>
      <c r="CE133" s="27"/>
      <c r="CF133" s="27"/>
      <c r="CG133" s="27"/>
      <c r="CH133" s="27"/>
      <c r="CI133" s="27"/>
      <c r="CJ133" s="27"/>
      <c r="CK133" s="27"/>
      <c r="CL133" s="27"/>
      <c r="CM133" s="27"/>
      <c r="CN133" s="27"/>
      <c r="CO133" s="27"/>
      <c r="CP133" s="27"/>
      <c r="CQ133" s="27"/>
      <c r="CR133" s="27"/>
      <c r="CS133" s="27"/>
      <c r="CT133" s="27"/>
    </row>
    <row r="134" spans="1:98" s="32" customFormat="1">
      <c r="A134" s="27"/>
      <c r="B134" s="47" t="s">
        <v>114</v>
      </c>
      <c r="C134" s="30"/>
      <c r="D134" s="30"/>
      <c r="E134" s="30"/>
      <c r="F134" s="30"/>
      <c r="G134" s="30"/>
      <c r="H134" s="36"/>
      <c r="I134" s="30"/>
      <c r="J134" s="30"/>
      <c r="K134" s="30"/>
      <c r="L134" s="30"/>
      <c r="M134" s="30"/>
      <c r="N134" s="30"/>
      <c r="O134" s="27"/>
      <c r="P134" s="27"/>
      <c r="Q134" s="27"/>
      <c r="R134" s="27"/>
      <c r="S134" s="27"/>
      <c r="T134" s="27"/>
      <c r="U134" s="27"/>
      <c r="V134" s="27"/>
      <c r="W134" s="27"/>
      <c r="X134" s="27"/>
      <c r="Y134" s="27"/>
      <c r="Z134" s="27"/>
      <c r="AA134" s="27"/>
      <c r="AB134" s="27"/>
      <c r="AC134" s="27"/>
      <c r="AD134" s="27"/>
      <c r="AE134" s="27"/>
      <c r="AF134" s="27"/>
      <c r="AG134" s="27"/>
      <c r="AH134" s="27"/>
      <c r="AI134" s="27"/>
      <c r="AJ134" s="27"/>
      <c r="AK134" s="27"/>
      <c r="AL134" s="27"/>
      <c r="AM134" s="27"/>
      <c r="AN134" s="27"/>
      <c r="AO134" s="27"/>
      <c r="AP134" s="27"/>
      <c r="AQ134" s="27"/>
      <c r="AR134" s="27"/>
      <c r="AS134" s="27"/>
      <c r="AT134" s="27"/>
      <c r="AU134" s="27"/>
      <c r="AV134" s="27"/>
      <c r="AW134" s="27"/>
      <c r="AX134" s="27"/>
      <c r="AY134" s="27"/>
      <c r="AZ134" s="27"/>
      <c r="BA134" s="27"/>
      <c r="BB134" s="27"/>
      <c r="BC134" s="27"/>
      <c r="BD134" s="27"/>
      <c r="BE134" s="27"/>
      <c r="BF134" s="27"/>
      <c r="BG134" s="27"/>
      <c r="BH134" s="27"/>
      <c r="BI134" s="27"/>
      <c r="BJ134" s="27"/>
      <c r="BK134" s="27"/>
      <c r="BL134" s="27"/>
      <c r="BM134" s="27"/>
      <c r="BN134" s="27"/>
      <c r="BO134" s="27"/>
      <c r="BP134" s="27"/>
      <c r="BQ134" s="27"/>
      <c r="BR134" s="27"/>
      <c r="BS134" s="27"/>
      <c r="BT134" s="27"/>
      <c r="BU134" s="27"/>
      <c r="BV134" s="27"/>
      <c r="BW134" s="27"/>
      <c r="BX134" s="27"/>
      <c r="BY134" s="27"/>
      <c r="BZ134" s="27"/>
      <c r="CA134" s="27"/>
      <c r="CB134" s="27"/>
      <c r="CC134" s="27"/>
      <c r="CD134" s="27"/>
      <c r="CE134" s="27"/>
      <c r="CF134" s="27"/>
      <c r="CG134" s="27"/>
      <c r="CH134" s="27"/>
      <c r="CI134" s="27"/>
      <c r="CJ134" s="27"/>
      <c r="CK134" s="27"/>
      <c r="CL134" s="27"/>
      <c r="CM134" s="27"/>
      <c r="CN134" s="27"/>
      <c r="CO134" s="27"/>
      <c r="CP134" s="27"/>
      <c r="CQ134" s="27"/>
      <c r="CR134" s="27"/>
      <c r="CS134" s="27"/>
      <c r="CT134" s="27"/>
    </row>
    <row r="135" spans="1:98" s="32" customFormat="1">
      <c r="A135" s="27"/>
      <c r="B135" s="47" t="s">
        <v>939</v>
      </c>
      <c r="C135" s="30"/>
      <c r="D135" s="30"/>
      <c r="E135" s="30"/>
      <c r="F135" s="30"/>
      <c r="G135" s="30"/>
      <c r="H135" s="36"/>
      <c r="I135" s="30"/>
      <c r="J135" s="30"/>
      <c r="K135" s="30"/>
      <c r="L135" s="30"/>
      <c r="M135" s="30"/>
      <c r="N135" s="30"/>
      <c r="O135" s="27"/>
      <c r="P135" s="27"/>
      <c r="Q135" s="27"/>
      <c r="R135" s="27"/>
      <c r="S135" s="27"/>
      <c r="T135" s="27"/>
      <c r="U135" s="27"/>
      <c r="V135" s="27"/>
      <c r="W135" s="27"/>
      <c r="X135" s="27"/>
      <c r="Y135" s="27"/>
      <c r="Z135" s="27"/>
      <c r="AA135" s="27"/>
      <c r="AB135" s="27"/>
      <c r="AC135" s="27"/>
      <c r="AD135" s="27"/>
      <c r="AE135" s="27"/>
      <c r="AF135" s="27"/>
      <c r="AG135" s="27"/>
      <c r="AH135" s="27"/>
      <c r="AI135" s="27"/>
      <c r="AJ135" s="27"/>
      <c r="AK135" s="27"/>
      <c r="AL135" s="27"/>
      <c r="AM135" s="27"/>
      <c r="AN135" s="27"/>
      <c r="AO135" s="27"/>
      <c r="AP135" s="27"/>
      <c r="AQ135" s="27"/>
      <c r="AR135" s="27"/>
      <c r="AS135" s="27"/>
      <c r="AT135" s="27"/>
      <c r="AU135" s="27"/>
      <c r="AV135" s="27"/>
      <c r="AW135" s="27"/>
      <c r="AX135" s="27"/>
      <c r="AY135" s="27"/>
      <c r="AZ135" s="27"/>
      <c r="BA135" s="27"/>
      <c r="BB135" s="27"/>
      <c r="BC135" s="27"/>
      <c r="BD135" s="27"/>
      <c r="BE135" s="27"/>
      <c r="BF135" s="27"/>
      <c r="BG135" s="27"/>
      <c r="BH135" s="27"/>
      <c r="BI135" s="27"/>
      <c r="BJ135" s="27"/>
      <c r="BK135" s="27"/>
      <c r="BL135" s="27"/>
      <c r="BM135" s="27"/>
      <c r="BN135" s="27"/>
      <c r="BO135" s="27"/>
      <c r="BP135" s="27"/>
      <c r="BQ135" s="27"/>
      <c r="BR135" s="27"/>
      <c r="BS135" s="27"/>
      <c r="BT135" s="27"/>
      <c r="BU135" s="27"/>
      <c r="BV135" s="27"/>
      <c r="BW135" s="27"/>
      <c r="BX135" s="27"/>
      <c r="BY135" s="27"/>
      <c r="BZ135" s="27"/>
      <c r="CA135" s="27"/>
      <c r="CB135" s="27"/>
      <c r="CC135" s="27"/>
      <c r="CD135" s="27"/>
      <c r="CE135" s="27"/>
      <c r="CF135" s="27"/>
      <c r="CG135" s="27"/>
      <c r="CH135" s="27"/>
      <c r="CI135" s="27"/>
      <c r="CJ135" s="27"/>
      <c r="CK135" s="27"/>
      <c r="CL135" s="27"/>
      <c r="CM135" s="27"/>
      <c r="CN135" s="27"/>
      <c r="CO135" s="27"/>
      <c r="CP135" s="27"/>
      <c r="CQ135" s="27"/>
      <c r="CR135" s="27"/>
      <c r="CS135" s="27"/>
      <c r="CT135" s="27"/>
    </row>
    <row r="136" spans="1:98" s="32" customFormat="1">
      <c r="A136" s="27"/>
      <c r="B136" s="47" t="s">
        <v>941</v>
      </c>
      <c r="C136" s="30"/>
      <c r="D136" s="30"/>
      <c r="E136" s="30"/>
      <c r="F136" s="30"/>
      <c r="G136" s="30"/>
      <c r="H136" s="36"/>
      <c r="I136" s="30"/>
      <c r="J136" s="30"/>
      <c r="K136" s="30"/>
      <c r="L136" s="30"/>
      <c r="M136" s="30"/>
      <c r="N136" s="30"/>
      <c r="O136" s="27"/>
      <c r="P136" s="27"/>
      <c r="Q136" s="27"/>
      <c r="R136" s="27"/>
      <c r="S136" s="27"/>
      <c r="T136" s="27"/>
      <c r="U136" s="27"/>
      <c r="V136" s="27"/>
      <c r="W136" s="27"/>
      <c r="X136" s="27"/>
      <c r="Y136" s="27"/>
      <c r="Z136" s="27"/>
      <c r="AA136" s="27"/>
      <c r="AB136" s="27"/>
      <c r="AC136" s="27"/>
      <c r="AD136" s="27"/>
      <c r="AE136" s="27"/>
      <c r="AF136" s="27"/>
      <c r="AG136" s="27"/>
      <c r="AH136" s="27"/>
      <c r="AI136" s="27"/>
      <c r="AJ136" s="27"/>
      <c r="AK136" s="27"/>
      <c r="AL136" s="27"/>
      <c r="AM136" s="27"/>
      <c r="AN136" s="27"/>
      <c r="AO136" s="27"/>
      <c r="AP136" s="27"/>
      <c r="AQ136" s="27"/>
      <c r="AR136" s="27"/>
      <c r="AS136" s="27"/>
      <c r="AT136" s="27"/>
      <c r="AU136" s="27"/>
      <c r="AV136" s="27"/>
      <c r="AW136" s="27"/>
      <c r="AX136" s="27"/>
      <c r="AY136" s="27"/>
      <c r="AZ136" s="27"/>
      <c r="BA136" s="27"/>
      <c r="BB136" s="27"/>
      <c r="BC136" s="27"/>
      <c r="BD136" s="27"/>
      <c r="BE136" s="27"/>
      <c r="BF136" s="27"/>
      <c r="BG136" s="27"/>
      <c r="BH136" s="27"/>
      <c r="BI136" s="27"/>
      <c r="BJ136" s="27"/>
      <c r="BK136" s="27"/>
      <c r="BL136" s="27"/>
      <c r="BM136" s="27"/>
      <c r="BN136" s="27"/>
      <c r="BO136" s="27"/>
      <c r="BP136" s="27"/>
      <c r="BQ136" s="27"/>
      <c r="BR136" s="27"/>
      <c r="BS136" s="27"/>
      <c r="BT136" s="27"/>
      <c r="BU136" s="27"/>
      <c r="BV136" s="27"/>
      <c r="BW136" s="27"/>
      <c r="BX136" s="27"/>
      <c r="BY136" s="27"/>
      <c r="BZ136" s="27"/>
      <c r="CA136" s="27"/>
      <c r="CB136" s="27"/>
      <c r="CC136" s="27"/>
      <c r="CD136" s="27"/>
      <c r="CE136" s="27"/>
      <c r="CF136" s="27"/>
      <c r="CG136" s="27"/>
      <c r="CH136" s="27"/>
      <c r="CI136" s="27"/>
      <c r="CJ136" s="27"/>
      <c r="CK136" s="27"/>
      <c r="CL136" s="27"/>
      <c r="CM136" s="27"/>
      <c r="CN136" s="27"/>
      <c r="CO136" s="27"/>
      <c r="CP136" s="27"/>
      <c r="CQ136" s="27"/>
      <c r="CR136" s="27"/>
      <c r="CS136" s="27"/>
      <c r="CT136" s="27"/>
    </row>
    <row r="137" spans="1:98" s="32" customFormat="1">
      <c r="A137" s="27"/>
      <c r="B137" s="47" t="s">
        <v>942</v>
      </c>
      <c r="C137" s="30"/>
      <c r="D137" s="30"/>
      <c r="E137" s="30"/>
      <c r="F137" s="30"/>
      <c r="G137" s="30"/>
      <c r="H137" s="36"/>
      <c r="I137" s="30"/>
      <c r="J137" s="30"/>
      <c r="K137" s="30"/>
      <c r="L137" s="30"/>
      <c r="M137" s="30"/>
      <c r="N137" s="30"/>
      <c r="O137" s="27"/>
      <c r="P137" s="27"/>
      <c r="Q137" s="27"/>
      <c r="R137" s="27"/>
      <c r="S137" s="27"/>
      <c r="T137" s="27"/>
      <c r="U137" s="27"/>
      <c r="V137" s="27"/>
      <c r="W137" s="27"/>
      <c r="X137" s="27"/>
      <c r="Y137" s="27"/>
      <c r="Z137" s="27"/>
      <c r="AA137" s="27"/>
      <c r="AB137" s="27"/>
      <c r="AC137" s="27"/>
      <c r="AD137" s="27"/>
      <c r="AE137" s="27"/>
      <c r="AF137" s="27"/>
      <c r="AG137" s="27"/>
      <c r="AH137" s="27"/>
      <c r="AI137" s="27"/>
      <c r="AJ137" s="27"/>
      <c r="AK137" s="27"/>
      <c r="AL137" s="27"/>
      <c r="AM137" s="27"/>
      <c r="AN137" s="27"/>
      <c r="AO137" s="27"/>
      <c r="AP137" s="27"/>
      <c r="AQ137" s="27"/>
      <c r="AR137" s="27"/>
      <c r="AS137" s="27"/>
      <c r="AT137" s="27"/>
      <c r="AU137" s="27"/>
      <c r="AV137" s="27"/>
      <c r="AW137" s="27"/>
      <c r="AX137" s="27"/>
      <c r="AY137" s="27"/>
      <c r="AZ137" s="27"/>
      <c r="BA137" s="27"/>
      <c r="BB137" s="27"/>
      <c r="BC137" s="27"/>
      <c r="BD137" s="27"/>
      <c r="BE137" s="27"/>
      <c r="BF137" s="27"/>
      <c r="BG137" s="27"/>
      <c r="BH137" s="27"/>
      <c r="BI137" s="27"/>
      <c r="BJ137" s="27"/>
      <c r="BK137" s="27"/>
      <c r="BL137" s="27"/>
      <c r="BM137" s="27"/>
      <c r="BN137" s="27"/>
      <c r="BO137" s="27"/>
      <c r="BP137" s="27"/>
      <c r="BQ137" s="27"/>
      <c r="BR137" s="27"/>
      <c r="BS137" s="27"/>
      <c r="BT137" s="27"/>
      <c r="BU137" s="27"/>
      <c r="BV137" s="27"/>
      <c r="BW137" s="27"/>
      <c r="BX137" s="27"/>
      <c r="BY137" s="27"/>
      <c r="BZ137" s="27"/>
      <c r="CA137" s="27"/>
      <c r="CB137" s="27"/>
      <c r="CC137" s="27"/>
      <c r="CD137" s="27"/>
      <c r="CE137" s="27"/>
      <c r="CF137" s="27"/>
      <c r="CG137" s="27"/>
      <c r="CH137" s="27"/>
      <c r="CI137" s="27"/>
      <c r="CJ137" s="27"/>
      <c r="CK137" s="27"/>
      <c r="CL137" s="27"/>
      <c r="CM137" s="27"/>
      <c r="CN137" s="27"/>
      <c r="CO137" s="27"/>
      <c r="CP137" s="27"/>
      <c r="CQ137" s="27"/>
      <c r="CR137" s="27"/>
      <c r="CS137" s="27"/>
      <c r="CT137" s="27"/>
    </row>
    <row r="138" spans="1:98" s="32" customFormat="1">
      <c r="A138" s="27"/>
      <c r="B138" s="47" t="s">
        <v>943</v>
      </c>
      <c r="C138" s="30"/>
      <c r="D138" s="30"/>
      <c r="E138" s="30"/>
      <c r="F138" s="30"/>
      <c r="G138" s="30"/>
      <c r="H138" s="36"/>
      <c r="I138" s="30"/>
      <c r="J138" s="30"/>
      <c r="K138" s="30"/>
      <c r="L138" s="30"/>
      <c r="M138" s="30"/>
      <c r="N138" s="30"/>
      <c r="O138" s="27"/>
      <c r="P138" s="27"/>
      <c r="Q138" s="27"/>
      <c r="R138" s="27"/>
      <c r="S138" s="27"/>
      <c r="T138" s="27"/>
      <c r="U138" s="27"/>
      <c r="V138" s="27"/>
      <c r="W138" s="27"/>
      <c r="X138" s="27"/>
      <c r="Y138" s="27"/>
      <c r="Z138" s="27"/>
      <c r="AA138" s="27"/>
      <c r="AB138" s="27"/>
      <c r="AC138" s="27"/>
      <c r="AD138" s="27"/>
      <c r="AE138" s="27"/>
      <c r="AF138" s="27"/>
      <c r="AG138" s="27"/>
      <c r="AH138" s="27"/>
      <c r="AI138" s="27"/>
      <c r="AJ138" s="27"/>
      <c r="AK138" s="27"/>
      <c r="AL138" s="27"/>
      <c r="AM138" s="27"/>
      <c r="AN138" s="27"/>
      <c r="AO138" s="27"/>
      <c r="AP138" s="27"/>
      <c r="AQ138" s="27"/>
      <c r="AR138" s="27"/>
      <c r="AS138" s="27"/>
      <c r="AT138" s="27"/>
      <c r="AU138" s="27"/>
      <c r="AV138" s="27"/>
      <c r="AW138" s="27"/>
      <c r="AX138" s="27"/>
      <c r="AY138" s="27"/>
      <c r="AZ138" s="27"/>
      <c r="BA138" s="27"/>
      <c r="BB138" s="27"/>
      <c r="BC138" s="27"/>
      <c r="BD138" s="27"/>
      <c r="BE138" s="27"/>
      <c r="BF138" s="27"/>
      <c r="BG138" s="27"/>
      <c r="BH138" s="27"/>
      <c r="BI138" s="27"/>
      <c r="BJ138" s="27"/>
      <c r="BK138" s="27"/>
      <c r="BL138" s="27"/>
      <c r="BM138" s="27"/>
      <c r="BN138" s="27"/>
      <c r="BO138" s="27"/>
      <c r="BP138" s="27"/>
      <c r="BQ138" s="27"/>
      <c r="BR138" s="27"/>
      <c r="BS138" s="27"/>
      <c r="BT138" s="27"/>
      <c r="BU138" s="27"/>
      <c r="BV138" s="27"/>
      <c r="BW138" s="27"/>
      <c r="BX138" s="27"/>
      <c r="BY138" s="27"/>
      <c r="BZ138" s="27"/>
      <c r="CA138" s="27"/>
      <c r="CB138" s="27"/>
      <c r="CC138" s="27"/>
      <c r="CD138" s="27"/>
      <c r="CE138" s="27"/>
      <c r="CF138" s="27"/>
      <c r="CG138" s="27"/>
      <c r="CH138" s="27"/>
      <c r="CI138" s="27"/>
      <c r="CJ138" s="27"/>
      <c r="CK138" s="27"/>
      <c r="CL138" s="27"/>
      <c r="CM138" s="27"/>
      <c r="CN138" s="27"/>
      <c r="CO138" s="27"/>
      <c r="CP138" s="27"/>
      <c r="CQ138" s="27"/>
      <c r="CR138" s="27"/>
      <c r="CS138" s="27"/>
      <c r="CT138" s="27"/>
    </row>
    <row r="139" spans="1:98" s="32" customFormat="1">
      <c r="A139" s="27"/>
      <c r="B139" s="47" t="s">
        <v>944</v>
      </c>
      <c r="C139" s="30"/>
      <c r="D139" s="30"/>
      <c r="E139" s="30"/>
      <c r="F139" s="30"/>
      <c r="G139" s="30"/>
      <c r="H139" s="36"/>
      <c r="I139" s="30"/>
      <c r="J139" s="30"/>
      <c r="K139" s="30"/>
      <c r="L139" s="30"/>
      <c r="M139" s="30"/>
      <c r="N139" s="30"/>
      <c r="O139" s="27"/>
      <c r="P139" s="27"/>
      <c r="Q139" s="27"/>
      <c r="R139" s="27"/>
      <c r="S139" s="27"/>
      <c r="T139" s="27"/>
      <c r="U139" s="27"/>
      <c r="V139" s="27"/>
      <c r="W139" s="27"/>
      <c r="X139" s="27"/>
      <c r="Y139" s="27"/>
      <c r="Z139" s="27"/>
      <c r="AA139" s="27"/>
      <c r="AB139" s="27"/>
      <c r="AC139" s="27"/>
      <c r="AD139" s="27"/>
      <c r="AE139" s="27"/>
      <c r="AF139" s="27"/>
      <c r="AG139" s="27"/>
      <c r="AH139" s="27"/>
      <c r="AI139" s="27"/>
      <c r="AJ139" s="27"/>
      <c r="AK139" s="27"/>
      <c r="AL139" s="27"/>
      <c r="AM139" s="27"/>
      <c r="AN139" s="27"/>
      <c r="AO139" s="27"/>
      <c r="AP139" s="27"/>
      <c r="AQ139" s="27"/>
      <c r="AR139" s="27"/>
      <c r="AS139" s="27"/>
      <c r="AT139" s="27"/>
      <c r="AU139" s="27"/>
      <c r="AV139" s="27"/>
      <c r="AW139" s="27"/>
      <c r="AX139" s="27"/>
      <c r="AY139" s="27"/>
      <c r="AZ139" s="27"/>
      <c r="BA139" s="27"/>
      <c r="BB139" s="27"/>
      <c r="BC139" s="27"/>
      <c r="BD139" s="27"/>
      <c r="BE139" s="27"/>
      <c r="BF139" s="27"/>
      <c r="BG139" s="27"/>
      <c r="BH139" s="27"/>
      <c r="BI139" s="27"/>
      <c r="BJ139" s="27"/>
      <c r="BK139" s="27"/>
      <c r="BL139" s="27"/>
      <c r="BM139" s="27"/>
      <c r="BN139" s="27"/>
      <c r="BO139" s="27"/>
      <c r="BP139" s="27"/>
      <c r="BQ139" s="27"/>
      <c r="BR139" s="27"/>
      <c r="BS139" s="27"/>
      <c r="BT139" s="27"/>
      <c r="BU139" s="27"/>
      <c r="BV139" s="27"/>
      <c r="BW139" s="27"/>
      <c r="BX139" s="27"/>
      <c r="BY139" s="27"/>
      <c r="BZ139" s="27"/>
      <c r="CA139" s="27"/>
      <c r="CB139" s="27"/>
      <c r="CC139" s="27"/>
      <c r="CD139" s="27"/>
      <c r="CE139" s="27"/>
      <c r="CF139" s="27"/>
      <c r="CG139" s="27"/>
      <c r="CH139" s="27"/>
      <c r="CI139" s="27"/>
      <c r="CJ139" s="27"/>
      <c r="CK139" s="27"/>
      <c r="CL139" s="27"/>
      <c r="CM139" s="27"/>
      <c r="CN139" s="27"/>
      <c r="CO139" s="27"/>
      <c r="CP139" s="27"/>
      <c r="CQ139" s="27"/>
      <c r="CR139" s="27"/>
      <c r="CS139" s="27"/>
      <c r="CT139" s="27"/>
    </row>
    <row r="140" spans="1:98" s="32" customFormat="1">
      <c r="A140" s="27"/>
      <c r="B140" s="47" t="s">
        <v>945</v>
      </c>
      <c r="C140" s="30"/>
      <c r="D140" s="30"/>
      <c r="E140" s="30"/>
      <c r="F140" s="30"/>
      <c r="G140" s="30"/>
      <c r="H140" s="36"/>
      <c r="I140" s="30"/>
      <c r="J140" s="30"/>
      <c r="K140" s="30"/>
      <c r="L140" s="30"/>
      <c r="M140" s="30"/>
      <c r="N140" s="30"/>
      <c r="O140" s="27"/>
      <c r="P140" s="27"/>
      <c r="Q140" s="27"/>
      <c r="R140" s="27"/>
      <c r="S140" s="27"/>
      <c r="T140" s="27"/>
      <c r="U140" s="27"/>
      <c r="V140" s="27"/>
      <c r="W140" s="27"/>
      <c r="X140" s="27"/>
      <c r="Y140" s="27"/>
      <c r="Z140" s="27"/>
      <c r="AA140" s="27"/>
      <c r="AB140" s="27"/>
      <c r="AC140" s="27"/>
      <c r="AD140" s="27"/>
      <c r="AE140" s="27"/>
      <c r="AF140" s="27"/>
      <c r="AG140" s="27"/>
      <c r="AH140" s="27"/>
      <c r="AI140" s="27"/>
      <c r="AJ140" s="27"/>
      <c r="AK140" s="27"/>
      <c r="AL140" s="27"/>
      <c r="AM140" s="27"/>
      <c r="AN140" s="27"/>
      <c r="AO140" s="27"/>
      <c r="AP140" s="27"/>
      <c r="AQ140" s="27"/>
      <c r="AR140" s="27"/>
      <c r="AS140" s="27"/>
      <c r="AT140" s="27"/>
      <c r="AU140" s="27"/>
      <c r="AV140" s="27"/>
      <c r="AW140" s="27"/>
      <c r="AX140" s="27"/>
      <c r="AY140" s="27"/>
      <c r="AZ140" s="27"/>
      <c r="BA140" s="27"/>
      <c r="BB140" s="27"/>
      <c r="BC140" s="27"/>
      <c r="BD140" s="27"/>
      <c r="BE140" s="27"/>
      <c r="BF140" s="27"/>
      <c r="BG140" s="27"/>
      <c r="BH140" s="27"/>
      <c r="BI140" s="27"/>
      <c r="BJ140" s="27"/>
      <c r="BK140" s="27"/>
      <c r="BL140" s="27"/>
      <c r="BM140" s="27"/>
      <c r="BN140" s="27"/>
      <c r="BO140" s="27"/>
      <c r="BP140" s="27"/>
      <c r="BQ140" s="27"/>
      <c r="BR140" s="27"/>
      <c r="BS140" s="27"/>
      <c r="BT140" s="27"/>
      <c r="BU140" s="27"/>
      <c r="BV140" s="27"/>
      <c r="BW140" s="27"/>
      <c r="BX140" s="27"/>
      <c r="BY140" s="27"/>
      <c r="BZ140" s="27"/>
      <c r="CA140" s="27"/>
      <c r="CB140" s="27"/>
      <c r="CC140" s="27"/>
      <c r="CD140" s="27"/>
      <c r="CE140" s="27"/>
      <c r="CF140" s="27"/>
      <c r="CG140" s="27"/>
      <c r="CH140" s="27"/>
      <c r="CI140" s="27"/>
      <c r="CJ140" s="27"/>
      <c r="CK140" s="27"/>
      <c r="CL140" s="27"/>
      <c r="CM140" s="27"/>
      <c r="CN140" s="27"/>
      <c r="CO140" s="27"/>
      <c r="CP140" s="27"/>
      <c r="CQ140" s="27"/>
      <c r="CR140" s="27"/>
      <c r="CS140" s="27"/>
      <c r="CT140" s="27"/>
    </row>
    <row r="141" spans="1:98" s="32" customFormat="1" ht="12.75" customHeight="1">
      <c r="A141" s="27"/>
      <c r="B141" s="47" t="s">
        <v>947</v>
      </c>
      <c r="C141" s="30"/>
      <c r="D141" s="30"/>
      <c r="E141" s="30"/>
      <c r="F141" s="30"/>
      <c r="G141" s="30"/>
      <c r="H141" s="36"/>
      <c r="I141" s="30"/>
      <c r="J141" s="30"/>
      <c r="K141" s="30"/>
      <c r="L141" s="30"/>
      <c r="M141" s="30"/>
      <c r="N141" s="30"/>
      <c r="O141" s="27"/>
      <c r="P141" s="27"/>
      <c r="Q141" s="27"/>
      <c r="R141" s="27"/>
      <c r="S141" s="27"/>
      <c r="T141" s="27"/>
      <c r="U141" s="27"/>
      <c r="V141" s="27"/>
      <c r="W141" s="27"/>
      <c r="X141" s="27"/>
      <c r="Y141" s="27"/>
      <c r="Z141" s="27"/>
      <c r="AA141" s="27"/>
      <c r="AB141" s="27"/>
      <c r="AC141" s="27"/>
      <c r="AD141" s="27"/>
      <c r="AE141" s="27"/>
      <c r="AF141" s="27"/>
      <c r="AG141" s="27"/>
      <c r="AH141" s="27"/>
      <c r="AI141" s="27"/>
      <c r="AJ141" s="27"/>
      <c r="AK141" s="27"/>
      <c r="AL141" s="27"/>
      <c r="AM141" s="27"/>
      <c r="AN141" s="27"/>
      <c r="AO141" s="27"/>
      <c r="AP141" s="27"/>
      <c r="AQ141" s="27"/>
      <c r="AR141" s="27"/>
      <c r="AS141" s="27"/>
      <c r="AT141" s="27"/>
      <c r="AU141" s="27"/>
      <c r="AV141" s="27"/>
      <c r="AW141" s="27"/>
      <c r="AX141" s="27"/>
      <c r="AY141" s="27"/>
      <c r="AZ141" s="27"/>
      <c r="BA141" s="27"/>
      <c r="BB141" s="27"/>
      <c r="BC141" s="27"/>
      <c r="BD141" s="27"/>
      <c r="BE141" s="27"/>
      <c r="BF141" s="27"/>
      <c r="BG141" s="27"/>
      <c r="BH141" s="27"/>
      <c r="BI141" s="27"/>
      <c r="BJ141" s="27"/>
      <c r="BK141" s="27"/>
      <c r="BL141" s="27"/>
      <c r="BM141" s="27"/>
      <c r="BN141" s="27"/>
      <c r="BO141" s="27"/>
      <c r="BP141" s="27"/>
      <c r="BQ141" s="27"/>
      <c r="BR141" s="27"/>
      <c r="BS141" s="27"/>
      <c r="BT141" s="27"/>
      <c r="BU141" s="27"/>
      <c r="BV141" s="27"/>
      <c r="BW141" s="27"/>
      <c r="BX141" s="27"/>
      <c r="BY141" s="27"/>
      <c r="BZ141" s="27"/>
      <c r="CA141" s="27"/>
      <c r="CB141" s="27"/>
      <c r="CC141" s="27"/>
      <c r="CD141" s="27"/>
      <c r="CE141" s="27"/>
      <c r="CF141" s="27"/>
      <c r="CG141" s="27"/>
      <c r="CH141" s="27"/>
      <c r="CI141" s="27"/>
      <c r="CJ141" s="27"/>
      <c r="CK141" s="27"/>
      <c r="CL141" s="27"/>
      <c r="CM141" s="27"/>
      <c r="CN141" s="27"/>
      <c r="CO141" s="27"/>
      <c r="CP141" s="27"/>
      <c r="CQ141" s="27"/>
      <c r="CR141" s="27"/>
      <c r="CS141" s="27"/>
      <c r="CT141" s="27"/>
    </row>
    <row r="142" spans="1:98" s="32" customFormat="1" ht="12.75" customHeight="1">
      <c r="A142" s="27"/>
      <c r="B142" s="47" t="s">
        <v>948</v>
      </c>
      <c r="C142" s="30"/>
      <c r="D142" s="30"/>
      <c r="E142" s="30"/>
      <c r="F142" s="30"/>
      <c r="G142" s="30"/>
      <c r="H142" s="36"/>
      <c r="I142" s="30"/>
      <c r="J142" s="30"/>
      <c r="K142" s="30"/>
      <c r="L142" s="30"/>
      <c r="M142" s="30"/>
      <c r="N142" s="30"/>
      <c r="O142" s="27"/>
      <c r="P142" s="27"/>
      <c r="Q142" s="27"/>
      <c r="R142" s="27"/>
      <c r="S142" s="27"/>
      <c r="T142" s="27"/>
      <c r="U142" s="27"/>
      <c r="V142" s="27"/>
      <c r="W142" s="27"/>
      <c r="X142" s="27"/>
      <c r="Y142" s="27"/>
      <c r="Z142" s="27"/>
      <c r="AA142" s="27"/>
      <c r="AB142" s="27"/>
      <c r="AC142" s="27"/>
      <c r="AD142" s="27"/>
      <c r="AE142" s="27"/>
      <c r="AF142" s="27"/>
      <c r="AG142" s="27"/>
      <c r="AH142" s="27"/>
      <c r="AI142" s="27"/>
      <c r="AJ142" s="27"/>
      <c r="AK142" s="27"/>
      <c r="AL142" s="27"/>
      <c r="AM142" s="27"/>
      <c r="AN142" s="27"/>
      <c r="AO142" s="27"/>
      <c r="AP142" s="27"/>
      <c r="AQ142" s="27"/>
      <c r="AR142" s="27"/>
      <c r="AS142" s="27"/>
      <c r="AT142" s="27"/>
      <c r="AU142" s="27"/>
      <c r="AV142" s="27"/>
      <c r="AW142" s="27"/>
      <c r="AX142" s="27"/>
      <c r="AY142" s="27"/>
      <c r="AZ142" s="27"/>
      <c r="BA142" s="27"/>
      <c r="BB142" s="27"/>
      <c r="BC142" s="27"/>
      <c r="BD142" s="27"/>
      <c r="BE142" s="27"/>
      <c r="BF142" s="27"/>
      <c r="BG142" s="27"/>
      <c r="BH142" s="27"/>
      <c r="BI142" s="27"/>
      <c r="BJ142" s="27"/>
      <c r="BK142" s="27"/>
      <c r="BL142" s="27"/>
      <c r="BM142" s="27"/>
      <c r="BN142" s="27"/>
      <c r="BO142" s="27"/>
      <c r="BP142" s="27"/>
      <c r="BQ142" s="27"/>
      <c r="BR142" s="27"/>
      <c r="BS142" s="27"/>
      <c r="BT142" s="27"/>
      <c r="BU142" s="27"/>
      <c r="BV142" s="27"/>
      <c r="BW142" s="27"/>
      <c r="BX142" s="27"/>
      <c r="BY142" s="27"/>
      <c r="BZ142" s="27"/>
      <c r="CA142" s="27"/>
      <c r="CB142" s="27"/>
      <c r="CC142" s="27"/>
      <c r="CD142" s="27"/>
      <c r="CE142" s="27"/>
      <c r="CF142" s="27"/>
      <c r="CG142" s="27"/>
      <c r="CH142" s="27"/>
      <c r="CI142" s="27"/>
      <c r="CJ142" s="27"/>
      <c r="CK142" s="27"/>
      <c r="CL142" s="27"/>
      <c r="CM142" s="27"/>
      <c r="CN142" s="27"/>
      <c r="CO142" s="27"/>
      <c r="CP142" s="27"/>
      <c r="CQ142" s="27"/>
      <c r="CR142" s="27"/>
      <c r="CS142" s="27"/>
      <c r="CT142" s="27"/>
    </row>
    <row r="143" spans="1:98" s="32" customFormat="1">
      <c r="A143" s="27"/>
      <c r="B143" s="47" t="s">
        <v>950</v>
      </c>
      <c r="C143" s="30"/>
      <c r="D143" s="30"/>
      <c r="E143" s="30"/>
      <c r="F143" s="30"/>
      <c r="G143" s="30"/>
      <c r="H143" s="36"/>
      <c r="I143" s="30"/>
      <c r="J143" s="30"/>
      <c r="K143" s="30"/>
      <c r="L143" s="30"/>
      <c r="M143" s="30"/>
      <c r="N143" s="30"/>
      <c r="O143" s="27"/>
      <c r="P143" s="27"/>
      <c r="Q143" s="27"/>
      <c r="R143" s="27"/>
      <c r="S143" s="27"/>
      <c r="T143" s="27"/>
      <c r="U143" s="27"/>
      <c r="V143" s="27"/>
      <c r="W143" s="27"/>
      <c r="X143" s="27"/>
      <c r="Y143" s="27"/>
      <c r="Z143" s="27"/>
      <c r="AA143" s="27"/>
      <c r="AB143" s="27"/>
      <c r="AC143" s="27"/>
      <c r="AD143" s="27"/>
      <c r="AE143" s="27"/>
      <c r="AF143" s="27"/>
      <c r="AG143" s="27"/>
      <c r="AH143" s="27"/>
      <c r="AI143" s="27"/>
      <c r="AJ143" s="27"/>
      <c r="AK143" s="27"/>
      <c r="AL143" s="27"/>
      <c r="AM143" s="27"/>
      <c r="AN143" s="27"/>
      <c r="AO143" s="27"/>
      <c r="AP143" s="27"/>
      <c r="AQ143" s="27"/>
      <c r="AR143" s="27"/>
      <c r="AS143" s="27"/>
      <c r="AT143" s="27"/>
      <c r="AU143" s="27"/>
      <c r="AV143" s="27"/>
      <c r="AW143" s="27"/>
      <c r="AX143" s="27"/>
      <c r="AY143" s="27"/>
      <c r="AZ143" s="27"/>
      <c r="BA143" s="27"/>
      <c r="BB143" s="27"/>
      <c r="BC143" s="27"/>
      <c r="BD143" s="27"/>
      <c r="BE143" s="27"/>
      <c r="BF143" s="27"/>
      <c r="BG143" s="27"/>
      <c r="BH143" s="27"/>
      <c r="BI143" s="27"/>
      <c r="BJ143" s="27"/>
      <c r="BK143" s="27"/>
      <c r="BL143" s="27"/>
      <c r="BM143" s="27"/>
      <c r="BN143" s="27"/>
      <c r="BO143" s="27"/>
      <c r="BP143" s="27"/>
      <c r="BQ143" s="27"/>
      <c r="BR143" s="27"/>
      <c r="BS143" s="27"/>
      <c r="BT143" s="27"/>
      <c r="BU143" s="27"/>
      <c r="BV143" s="27"/>
      <c r="BW143" s="27"/>
      <c r="BX143" s="27"/>
      <c r="BY143" s="27"/>
      <c r="BZ143" s="27"/>
      <c r="CA143" s="27"/>
      <c r="CB143" s="27"/>
      <c r="CC143" s="27"/>
      <c r="CD143" s="27"/>
      <c r="CE143" s="27"/>
      <c r="CF143" s="27"/>
      <c r="CG143" s="27"/>
      <c r="CH143" s="27"/>
      <c r="CI143" s="27"/>
      <c r="CJ143" s="27"/>
      <c r="CK143" s="27"/>
      <c r="CL143" s="27"/>
      <c r="CM143" s="27"/>
      <c r="CN143" s="27"/>
      <c r="CO143" s="27"/>
      <c r="CP143" s="27"/>
      <c r="CQ143" s="27"/>
      <c r="CR143" s="27"/>
      <c r="CS143" s="27"/>
      <c r="CT143" s="27"/>
    </row>
    <row r="144" spans="1:98" s="32" customFormat="1" ht="12.75" customHeight="1">
      <c r="A144" s="27"/>
      <c r="B144" s="47" t="s">
        <v>951</v>
      </c>
      <c r="C144" s="30"/>
      <c r="D144" s="30"/>
      <c r="E144" s="30"/>
      <c r="F144" s="30"/>
      <c r="G144" s="30"/>
      <c r="H144" s="36"/>
      <c r="I144" s="30"/>
      <c r="J144" s="30"/>
      <c r="K144" s="30"/>
      <c r="L144" s="30"/>
      <c r="M144" s="30"/>
      <c r="N144" s="30"/>
      <c r="O144" s="27"/>
      <c r="P144" s="27"/>
      <c r="Q144" s="27"/>
      <c r="R144" s="27"/>
      <c r="S144" s="27"/>
      <c r="T144" s="27"/>
      <c r="U144" s="27"/>
      <c r="V144" s="27"/>
      <c r="W144" s="27"/>
      <c r="X144" s="27"/>
      <c r="Y144" s="27"/>
      <c r="Z144" s="27"/>
      <c r="AA144" s="27"/>
      <c r="AB144" s="27"/>
      <c r="AC144" s="27"/>
      <c r="AD144" s="27"/>
      <c r="AE144" s="27"/>
      <c r="AF144" s="27"/>
      <c r="AG144" s="27"/>
      <c r="AH144" s="27"/>
      <c r="AI144" s="27"/>
      <c r="AJ144" s="27"/>
      <c r="AK144" s="27"/>
      <c r="AL144" s="27"/>
      <c r="AM144" s="27"/>
      <c r="AN144" s="27"/>
      <c r="AO144" s="27"/>
      <c r="AP144" s="27"/>
      <c r="AQ144" s="27"/>
      <c r="AR144" s="27"/>
      <c r="AS144" s="27"/>
      <c r="AT144" s="27"/>
      <c r="AU144" s="27"/>
      <c r="AV144" s="27"/>
      <c r="AW144" s="27"/>
      <c r="AX144" s="27"/>
      <c r="AY144" s="27"/>
      <c r="AZ144" s="27"/>
      <c r="BA144" s="27"/>
      <c r="BB144" s="27"/>
      <c r="BC144" s="27"/>
      <c r="BD144" s="27"/>
      <c r="BE144" s="27"/>
      <c r="BF144" s="27"/>
      <c r="BG144" s="27"/>
      <c r="BH144" s="27"/>
      <c r="BI144" s="27"/>
      <c r="BJ144" s="27"/>
      <c r="BK144" s="27"/>
      <c r="BL144" s="27"/>
      <c r="BM144" s="27"/>
      <c r="BN144" s="27"/>
      <c r="BO144" s="27"/>
      <c r="BP144" s="27"/>
      <c r="BQ144" s="27"/>
      <c r="BR144" s="27"/>
      <c r="BS144" s="27"/>
      <c r="BT144" s="27"/>
      <c r="BU144" s="27"/>
      <c r="BV144" s="27"/>
      <c r="BW144" s="27"/>
      <c r="BX144" s="27"/>
      <c r="BY144" s="27"/>
      <c r="BZ144" s="27"/>
      <c r="CA144" s="27"/>
      <c r="CB144" s="27"/>
      <c r="CC144" s="27"/>
      <c r="CD144" s="27"/>
      <c r="CE144" s="27"/>
      <c r="CF144" s="27"/>
      <c r="CG144" s="27"/>
      <c r="CH144" s="27"/>
      <c r="CI144" s="27"/>
      <c r="CJ144" s="27"/>
      <c r="CK144" s="27"/>
      <c r="CL144" s="27"/>
      <c r="CM144" s="27"/>
      <c r="CN144" s="27"/>
      <c r="CO144" s="27"/>
      <c r="CP144" s="27"/>
      <c r="CQ144" s="27"/>
      <c r="CR144" s="27"/>
      <c r="CS144" s="27"/>
      <c r="CT144" s="27"/>
    </row>
    <row r="145" spans="1:98" s="32" customFormat="1">
      <c r="A145" s="27"/>
      <c r="B145" s="47" t="s">
        <v>952</v>
      </c>
      <c r="C145" s="30"/>
      <c r="D145" s="30"/>
      <c r="E145" s="30"/>
      <c r="F145" s="30"/>
      <c r="G145" s="30"/>
      <c r="H145" s="36"/>
      <c r="I145" s="30"/>
      <c r="J145" s="30"/>
      <c r="K145" s="30"/>
      <c r="L145" s="30"/>
      <c r="M145" s="30"/>
      <c r="N145" s="30"/>
      <c r="O145" s="27"/>
      <c r="P145" s="27"/>
      <c r="Q145" s="27"/>
      <c r="R145" s="27"/>
      <c r="S145" s="27"/>
      <c r="T145" s="27"/>
      <c r="U145" s="27"/>
      <c r="V145" s="27"/>
      <c r="W145" s="27"/>
      <c r="X145" s="27"/>
      <c r="Y145" s="27"/>
      <c r="Z145" s="27"/>
      <c r="AA145" s="27"/>
      <c r="AB145" s="27"/>
      <c r="AC145" s="27"/>
      <c r="AD145" s="27"/>
      <c r="AE145" s="27"/>
      <c r="AF145" s="27"/>
      <c r="AG145" s="27"/>
      <c r="AH145" s="27"/>
      <c r="AI145" s="27"/>
      <c r="AJ145" s="27"/>
      <c r="AK145" s="27"/>
      <c r="AL145" s="27"/>
      <c r="AM145" s="27"/>
      <c r="AN145" s="27"/>
      <c r="AO145" s="27"/>
      <c r="AP145" s="27"/>
      <c r="AQ145" s="27"/>
      <c r="AR145" s="27"/>
      <c r="AS145" s="27"/>
      <c r="AT145" s="27"/>
      <c r="AU145" s="27"/>
      <c r="AV145" s="27"/>
      <c r="AW145" s="27"/>
      <c r="AX145" s="27"/>
      <c r="AY145" s="27"/>
      <c r="AZ145" s="27"/>
      <c r="BA145" s="27"/>
      <c r="BB145" s="27"/>
      <c r="BC145" s="27"/>
      <c r="BD145" s="27"/>
      <c r="BE145" s="27"/>
      <c r="BF145" s="27"/>
      <c r="BG145" s="27"/>
      <c r="BH145" s="27"/>
      <c r="BI145" s="27"/>
      <c r="BJ145" s="27"/>
      <c r="BK145" s="27"/>
      <c r="BL145" s="27"/>
      <c r="BM145" s="27"/>
      <c r="BN145" s="27"/>
      <c r="BO145" s="27"/>
      <c r="BP145" s="27"/>
      <c r="BQ145" s="27"/>
      <c r="BR145" s="27"/>
      <c r="BS145" s="27"/>
      <c r="BT145" s="27"/>
      <c r="BU145" s="27"/>
      <c r="BV145" s="27"/>
      <c r="BW145" s="27"/>
      <c r="BX145" s="27"/>
      <c r="BY145" s="27"/>
      <c r="BZ145" s="27"/>
      <c r="CA145" s="27"/>
      <c r="CB145" s="27"/>
      <c r="CC145" s="27"/>
      <c r="CD145" s="27"/>
      <c r="CE145" s="27"/>
      <c r="CF145" s="27"/>
      <c r="CG145" s="27"/>
      <c r="CH145" s="27"/>
      <c r="CI145" s="27"/>
      <c r="CJ145" s="27"/>
      <c r="CK145" s="27"/>
      <c r="CL145" s="27"/>
      <c r="CM145" s="27"/>
      <c r="CN145" s="27"/>
      <c r="CO145" s="27"/>
      <c r="CP145" s="27"/>
      <c r="CQ145" s="27"/>
      <c r="CR145" s="27"/>
      <c r="CS145" s="27"/>
      <c r="CT145" s="27"/>
    </row>
    <row r="146" spans="1:98" s="32" customFormat="1">
      <c r="A146" s="27"/>
      <c r="B146" s="47" t="s">
        <v>953</v>
      </c>
      <c r="C146" s="30"/>
      <c r="D146" s="30"/>
      <c r="E146" s="30"/>
      <c r="F146" s="30"/>
      <c r="G146" s="30"/>
      <c r="H146" s="36"/>
      <c r="I146" s="30"/>
      <c r="J146" s="30"/>
      <c r="K146" s="30"/>
      <c r="L146" s="30"/>
      <c r="M146" s="30"/>
      <c r="N146" s="30"/>
      <c r="O146" s="27"/>
      <c r="P146" s="27"/>
      <c r="Q146" s="27"/>
      <c r="R146" s="27"/>
      <c r="S146" s="27"/>
      <c r="T146" s="27"/>
      <c r="U146" s="27"/>
      <c r="V146" s="27"/>
      <c r="W146" s="27"/>
      <c r="X146" s="27"/>
      <c r="Y146" s="27"/>
      <c r="Z146" s="27"/>
      <c r="AA146" s="27"/>
      <c r="AB146" s="27"/>
      <c r="AC146" s="27"/>
      <c r="AD146" s="27"/>
      <c r="AE146" s="27"/>
      <c r="AF146" s="27"/>
      <c r="AG146" s="27"/>
      <c r="AH146" s="27"/>
      <c r="AI146" s="27"/>
      <c r="AJ146" s="27"/>
      <c r="AK146" s="27"/>
      <c r="AL146" s="27"/>
      <c r="AM146" s="27"/>
      <c r="AN146" s="27"/>
      <c r="AO146" s="27"/>
      <c r="AP146" s="27"/>
      <c r="AQ146" s="27"/>
      <c r="AR146" s="27"/>
      <c r="AS146" s="27"/>
      <c r="AT146" s="27"/>
      <c r="AU146" s="27"/>
      <c r="AV146" s="27"/>
      <c r="AW146" s="27"/>
      <c r="AX146" s="27"/>
      <c r="AY146" s="27"/>
      <c r="AZ146" s="27"/>
      <c r="BA146" s="27"/>
      <c r="BB146" s="27"/>
      <c r="BC146" s="27"/>
      <c r="BD146" s="27"/>
      <c r="BE146" s="27"/>
      <c r="BF146" s="27"/>
      <c r="BG146" s="27"/>
      <c r="BH146" s="27"/>
      <c r="BI146" s="27"/>
      <c r="BJ146" s="27"/>
      <c r="BK146" s="27"/>
      <c r="BL146" s="27"/>
      <c r="BM146" s="27"/>
      <c r="BN146" s="27"/>
      <c r="BO146" s="27"/>
      <c r="BP146" s="27"/>
      <c r="BQ146" s="27"/>
      <c r="BR146" s="27"/>
      <c r="BS146" s="27"/>
      <c r="BT146" s="27"/>
      <c r="BU146" s="27"/>
      <c r="BV146" s="27"/>
      <c r="BW146" s="27"/>
      <c r="BX146" s="27"/>
      <c r="BY146" s="27"/>
      <c r="BZ146" s="27"/>
      <c r="CA146" s="27"/>
      <c r="CB146" s="27"/>
      <c r="CC146" s="27"/>
      <c r="CD146" s="27"/>
      <c r="CE146" s="27"/>
      <c r="CF146" s="27"/>
      <c r="CG146" s="27"/>
      <c r="CH146" s="27"/>
      <c r="CI146" s="27"/>
      <c r="CJ146" s="27"/>
      <c r="CK146" s="27"/>
      <c r="CL146" s="27"/>
      <c r="CM146" s="27"/>
      <c r="CN146" s="27"/>
      <c r="CO146" s="27"/>
      <c r="CP146" s="27"/>
      <c r="CQ146" s="27"/>
      <c r="CR146" s="27"/>
      <c r="CS146" s="27"/>
      <c r="CT146" s="27"/>
    </row>
    <row r="147" spans="1:98" s="32" customFormat="1" ht="12.75" customHeight="1">
      <c r="A147" s="27"/>
      <c r="B147" s="47" t="s">
        <v>954</v>
      </c>
      <c r="C147" s="30"/>
      <c r="D147" s="30"/>
      <c r="E147" s="30"/>
      <c r="F147" s="30"/>
      <c r="G147" s="30"/>
      <c r="H147" s="36"/>
      <c r="I147" s="30"/>
      <c r="J147" s="30"/>
      <c r="K147" s="30"/>
      <c r="L147" s="30"/>
      <c r="M147" s="30"/>
      <c r="N147" s="30"/>
      <c r="O147" s="27"/>
      <c r="P147" s="27"/>
      <c r="Q147" s="27"/>
      <c r="R147" s="27"/>
      <c r="S147" s="27"/>
      <c r="T147" s="27"/>
      <c r="U147" s="27"/>
      <c r="V147" s="27"/>
      <c r="W147" s="27"/>
      <c r="X147" s="27"/>
      <c r="Y147" s="27"/>
      <c r="Z147" s="27"/>
      <c r="AA147" s="27"/>
      <c r="AB147" s="27"/>
      <c r="AC147" s="27"/>
      <c r="AD147" s="27"/>
      <c r="AE147" s="27"/>
      <c r="AF147" s="27"/>
      <c r="AG147" s="27"/>
      <c r="AH147" s="27"/>
      <c r="AI147" s="27"/>
      <c r="AJ147" s="27"/>
      <c r="AK147" s="27"/>
      <c r="AL147" s="27"/>
      <c r="AM147" s="27"/>
      <c r="AN147" s="27"/>
      <c r="AO147" s="27"/>
      <c r="AP147" s="27"/>
      <c r="AQ147" s="27"/>
      <c r="AR147" s="27"/>
      <c r="AS147" s="27"/>
      <c r="AT147" s="27"/>
      <c r="AU147" s="27"/>
      <c r="AV147" s="27"/>
      <c r="AW147" s="27"/>
      <c r="AX147" s="27"/>
      <c r="AY147" s="27"/>
      <c r="AZ147" s="27"/>
      <c r="BA147" s="27"/>
      <c r="BB147" s="27"/>
      <c r="BC147" s="27"/>
      <c r="BD147" s="27"/>
      <c r="BE147" s="27"/>
      <c r="BF147" s="27"/>
      <c r="BG147" s="27"/>
      <c r="BH147" s="27"/>
      <c r="BI147" s="27"/>
      <c r="BJ147" s="27"/>
      <c r="BK147" s="27"/>
      <c r="BL147" s="27"/>
      <c r="BM147" s="27"/>
      <c r="BN147" s="27"/>
      <c r="BO147" s="27"/>
      <c r="BP147" s="27"/>
      <c r="BQ147" s="27"/>
      <c r="BR147" s="27"/>
      <c r="BS147" s="27"/>
      <c r="BT147" s="27"/>
      <c r="BU147" s="27"/>
      <c r="BV147" s="27"/>
      <c r="BW147" s="27"/>
      <c r="BX147" s="27"/>
      <c r="BY147" s="27"/>
      <c r="BZ147" s="27"/>
      <c r="CA147" s="27"/>
      <c r="CB147" s="27"/>
      <c r="CC147" s="27"/>
      <c r="CD147" s="27"/>
      <c r="CE147" s="27"/>
      <c r="CF147" s="27"/>
      <c r="CG147" s="27"/>
      <c r="CH147" s="27"/>
      <c r="CI147" s="27"/>
      <c r="CJ147" s="27"/>
      <c r="CK147" s="27"/>
      <c r="CL147" s="27"/>
      <c r="CM147" s="27"/>
      <c r="CN147" s="27"/>
      <c r="CO147" s="27"/>
      <c r="CP147" s="27"/>
      <c r="CQ147" s="27"/>
      <c r="CR147" s="27"/>
      <c r="CS147" s="27"/>
      <c r="CT147" s="27"/>
    </row>
    <row r="148" spans="1:98" s="32" customFormat="1">
      <c r="A148" s="27"/>
      <c r="B148" s="47" t="s">
        <v>955</v>
      </c>
      <c r="C148" s="30"/>
      <c r="D148" s="30"/>
      <c r="E148" s="30"/>
      <c r="F148" s="30"/>
      <c r="G148" s="30"/>
      <c r="H148" s="36"/>
      <c r="I148" s="30"/>
      <c r="J148" s="30"/>
      <c r="K148" s="30"/>
      <c r="L148" s="30"/>
      <c r="M148" s="30"/>
      <c r="N148" s="30"/>
      <c r="O148" s="27"/>
      <c r="P148" s="27"/>
      <c r="Q148" s="27"/>
      <c r="R148" s="27"/>
      <c r="S148" s="27"/>
      <c r="T148" s="27"/>
      <c r="U148" s="27"/>
      <c r="V148" s="27"/>
      <c r="W148" s="27"/>
      <c r="X148" s="27"/>
      <c r="Y148" s="27"/>
      <c r="Z148" s="27"/>
      <c r="AA148" s="27"/>
      <c r="AB148" s="27"/>
      <c r="AC148" s="27"/>
      <c r="AD148" s="27"/>
      <c r="AE148" s="27"/>
      <c r="AF148" s="27"/>
      <c r="AG148" s="27"/>
      <c r="AH148" s="27"/>
      <c r="AI148" s="27"/>
      <c r="AJ148" s="27"/>
      <c r="AK148" s="27"/>
      <c r="AL148" s="27"/>
      <c r="AM148" s="27"/>
      <c r="AN148" s="27"/>
      <c r="AO148" s="27"/>
      <c r="AP148" s="27"/>
      <c r="AQ148" s="27"/>
      <c r="AR148" s="27"/>
      <c r="AS148" s="27"/>
      <c r="AT148" s="27"/>
      <c r="AU148" s="27"/>
      <c r="AV148" s="27"/>
      <c r="AW148" s="27"/>
      <c r="AX148" s="27"/>
      <c r="AY148" s="27"/>
      <c r="AZ148" s="27"/>
      <c r="BA148" s="27"/>
      <c r="BB148" s="27"/>
      <c r="BC148" s="27"/>
      <c r="BD148" s="27"/>
      <c r="BE148" s="27"/>
      <c r="BF148" s="27"/>
      <c r="BG148" s="27"/>
      <c r="BH148" s="27"/>
      <c r="BI148" s="27"/>
      <c r="BJ148" s="27"/>
      <c r="BK148" s="27"/>
      <c r="BL148" s="27"/>
      <c r="BM148" s="27"/>
      <c r="BN148" s="27"/>
      <c r="BO148" s="27"/>
      <c r="BP148" s="27"/>
      <c r="BQ148" s="27"/>
      <c r="BR148" s="27"/>
      <c r="BS148" s="27"/>
      <c r="BT148" s="27"/>
      <c r="BU148" s="27"/>
      <c r="BV148" s="27"/>
      <c r="BW148" s="27"/>
      <c r="BX148" s="27"/>
      <c r="BY148" s="27"/>
      <c r="BZ148" s="27"/>
      <c r="CA148" s="27"/>
      <c r="CB148" s="27"/>
      <c r="CC148" s="27"/>
      <c r="CD148" s="27"/>
      <c r="CE148" s="27"/>
      <c r="CF148" s="27"/>
      <c r="CG148" s="27"/>
      <c r="CH148" s="27"/>
      <c r="CI148" s="27"/>
      <c r="CJ148" s="27"/>
      <c r="CK148" s="27"/>
      <c r="CL148" s="27"/>
      <c r="CM148" s="27"/>
      <c r="CN148" s="27"/>
      <c r="CO148" s="27"/>
      <c r="CP148" s="27"/>
      <c r="CQ148" s="27"/>
      <c r="CR148" s="27"/>
      <c r="CS148" s="27"/>
      <c r="CT148" s="27"/>
    </row>
    <row r="149" spans="1:98" s="32" customFormat="1">
      <c r="A149" s="27"/>
      <c r="B149" s="47" t="s">
        <v>956</v>
      </c>
      <c r="C149" s="30"/>
      <c r="D149" s="30"/>
      <c r="E149" s="30"/>
      <c r="F149" s="30"/>
      <c r="G149" s="30"/>
      <c r="H149" s="36"/>
      <c r="I149" s="30"/>
      <c r="J149" s="30"/>
      <c r="K149" s="30"/>
      <c r="L149" s="30"/>
      <c r="M149" s="30"/>
      <c r="N149" s="30"/>
      <c r="O149" s="27"/>
      <c r="P149" s="27"/>
      <c r="Q149" s="27"/>
      <c r="R149" s="27"/>
      <c r="S149" s="27"/>
      <c r="T149" s="27"/>
      <c r="U149" s="27"/>
      <c r="V149" s="27"/>
      <c r="W149" s="27"/>
      <c r="X149" s="27"/>
      <c r="Y149" s="27"/>
      <c r="Z149" s="27"/>
      <c r="AA149" s="27"/>
      <c r="AB149" s="27"/>
      <c r="AC149" s="27"/>
      <c r="AD149" s="27"/>
      <c r="AE149" s="27"/>
      <c r="AF149" s="27"/>
      <c r="AG149" s="27"/>
      <c r="AH149" s="27"/>
      <c r="AI149" s="27"/>
      <c r="AJ149" s="27"/>
      <c r="AK149" s="27"/>
      <c r="AL149" s="27"/>
      <c r="AM149" s="27"/>
      <c r="AN149" s="27"/>
      <c r="AO149" s="27"/>
      <c r="AP149" s="27"/>
      <c r="AQ149" s="27"/>
      <c r="AR149" s="27"/>
      <c r="AS149" s="27"/>
      <c r="AT149" s="27"/>
      <c r="AU149" s="27"/>
      <c r="AV149" s="27"/>
      <c r="AW149" s="27"/>
      <c r="AX149" s="27"/>
      <c r="AY149" s="27"/>
      <c r="AZ149" s="27"/>
      <c r="BA149" s="27"/>
      <c r="BB149" s="27"/>
      <c r="BC149" s="27"/>
      <c r="BD149" s="27"/>
      <c r="BE149" s="27"/>
      <c r="BF149" s="27"/>
      <c r="BG149" s="27"/>
      <c r="BH149" s="27"/>
      <c r="BI149" s="27"/>
      <c r="BJ149" s="27"/>
      <c r="BK149" s="27"/>
      <c r="BL149" s="27"/>
      <c r="BM149" s="27"/>
      <c r="BN149" s="27"/>
      <c r="BO149" s="27"/>
      <c r="BP149" s="27"/>
      <c r="BQ149" s="27"/>
      <c r="BR149" s="27"/>
      <c r="BS149" s="27"/>
      <c r="BT149" s="27"/>
      <c r="BU149" s="27"/>
      <c r="BV149" s="27"/>
      <c r="BW149" s="27"/>
      <c r="BX149" s="27"/>
      <c r="BY149" s="27"/>
      <c r="BZ149" s="27"/>
      <c r="CA149" s="27"/>
      <c r="CB149" s="27"/>
      <c r="CC149" s="27"/>
      <c r="CD149" s="27"/>
      <c r="CE149" s="27"/>
      <c r="CF149" s="27"/>
      <c r="CG149" s="27"/>
      <c r="CH149" s="27"/>
      <c r="CI149" s="27"/>
      <c r="CJ149" s="27"/>
      <c r="CK149" s="27"/>
      <c r="CL149" s="27"/>
      <c r="CM149" s="27"/>
      <c r="CN149" s="27"/>
      <c r="CO149" s="27"/>
      <c r="CP149" s="27"/>
      <c r="CQ149" s="27"/>
      <c r="CR149" s="27"/>
      <c r="CS149" s="27"/>
      <c r="CT149" s="27"/>
    </row>
    <row r="150" spans="1:98" s="32" customFormat="1">
      <c r="A150" s="27"/>
      <c r="B150" s="47" t="s">
        <v>957</v>
      </c>
      <c r="C150" s="30"/>
      <c r="D150" s="30"/>
      <c r="E150" s="30"/>
      <c r="F150" s="30"/>
      <c r="G150" s="30"/>
      <c r="H150" s="36"/>
      <c r="I150" s="30"/>
      <c r="J150" s="30"/>
      <c r="K150" s="30"/>
      <c r="L150" s="30"/>
      <c r="M150" s="30"/>
      <c r="N150" s="30"/>
      <c r="O150" s="27"/>
      <c r="P150" s="27"/>
      <c r="Q150" s="27"/>
      <c r="R150" s="27"/>
      <c r="S150" s="27"/>
      <c r="T150" s="27"/>
      <c r="U150" s="27"/>
      <c r="V150" s="27"/>
      <c r="W150" s="27"/>
      <c r="X150" s="27"/>
      <c r="Y150" s="27"/>
      <c r="Z150" s="27"/>
      <c r="AA150" s="27"/>
      <c r="AB150" s="27"/>
      <c r="AC150" s="27"/>
      <c r="AD150" s="27"/>
      <c r="AE150" s="27"/>
      <c r="AF150" s="27"/>
      <c r="AG150" s="27"/>
      <c r="AH150" s="27"/>
      <c r="AI150" s="27"/>
      <c r="AJ150" s="27"/>
      <c r="AK150" s="27"/>
      <c r="AL150" s="27"/>
      <c r="AM150" s="27"/>
      <c r="AN150" s="27"/>
      <c r="AO150" s="27"/>
      <c r="AP150" s="27"/>
      <c r="AQ150" s="27"/>
      <c r="AR150" s="27"/>
      <c r="AS150" s="27"/>
      <c r="AT150" s="27"/>
      <c r="AU150" s="27"/>
      <c r="AV150" s="27"/>
      <c r="AW150" s="27"/>
      <c r="AX150" s="27"/>
      <c r="AY150" s="27"/>
      <c r="AZ150" s="27"/>
      <c r="BA150" s="27"/>
      <c r="BB150" s="27"/>
      <c r="BC150" s="27"/>
      <c r="BD150" s="27"/>
      <c r="BE150" s="27"/>
      <c r="BF150" s="27"/>
      <c r="BG150" s="27"/>
      <c r="BH150" s="27"/>
      <c r="BI150" s="27"/>
      <c r="BJ150" s="27"/>
      <c r="BK150" s="27"/>
      <c r="BL150" s="27"/>
      <c r="BM150" s="27"/>
      <c r="BN150" s="27"/>
      <c r="BO150" s="27"/>
      <c r="BP150" s="27"/>
      <c r="BQ150" s="27"/>
      <c r="BR150" s="27"/>
      <c r="BS150" s="27"/>
      <c r="BT150" s="27"/>
      <c r="BU150" s="27"/>
      <c r="BV150" s="27"/>
      <c r="BW150" s="27"/>
      <c r="BX150" s="27"/>
      <c r="BY150" s="27"/>
      <c r="BZ150" s="27"/>
      <c r="CA150" s="27"/>
      <c r="CB150" s="27"/>
      <c r="CC150" s="27"/>
      <c r="CD150" s="27"/>
      <c r="CE150" s="27"/>
      <c r="CF150" s="27"/>
      <c r="CG150" s="27"/>
      <c r="CH150" s="27"/>
      <c r="CI150" s="27"/>
      <c r="CJ150" s="27"/>
      <c r="CK150" s="27"/>
      <c r="CL150" s="27"/>
      <c r="CM150" s="27"/>
      <c r="CN150" s="27"/>
      <c r="CO150" s="27"/>
      <c r="CP150" s="27"/>
      <c r="CQ150" s="27"/>
      <c r="CR150" s="27"/>
      <c r="CS150" s="27"/>
      <c r="CT150" s="27"/>
    </row>
    <row r="151" spans="1:98" s="32" customFormat="1" ht="12.75" customHeight="1">
      <c r="A151" s="27"/>
      <c r="B151" s="47" t="s">
        <v>958</v>
      </c>
      <c r="C151" s="30"/>
      <c r="D151" s="30"/>
      <c r="E151" s="30"/>
      <c r="F151" s="30"/>
      <c r="G151" s="30"/>
      <c r="H151" s="36"/>
      <c r="I151" s="30"/>
      <c r="J151" s="30"/>
      <c r="K151" s="30"/>
      <c r="L151" s="30"/>
      <c r="M151" s="30"/>
      <c r="N151" s="30"/>
      <c r="O151" s="27"/>
      <c r="P151" s="27"/>
      <c r="Q151" s="27"/>
      <c r="R151" s="27"/>
      <c r="S151" s="27"/>
      <c r="T151" s="27"/>
      <c r="U151" s="27"/>
      <c r="V151" s="27"/>
      <c r="W151" s="27"/>
      <c r="X151" s="27"/>
      <c r="Y151" s="27"/>
      <c r="Z151" s="27"/>
      <c r="AA151" s="27"/>
      <c r="AB151" s="27"/>
      <c r="AC151" s="27"/>
      <c r="AD151" s="27"/>
      <c r="AE151" s="27"/>
      <c r="AF151" s="27"/>
      <c r="AG151" s="27"/>
      <c r="AH151" s="27"/>
      <c r="AI151" s="27"/>
      <c r="AJ151" s="27"/>
      <c r="AK151" s="27"/>
      <c r="AL151" s="27"/>
      <c r="AM151" s="27"/>
      <c r="AN151" s="27"/>
      <c r="AO151" s="27"/>
      <c r="AP151" s="27"/>
      <c r="AQ151" s="27"/>
      <c r="AR151" s="27"/>
      <c r="AS151" s="27"/>
      <c r="AT151" s="27"/>
      <c r="AU151" s="27"/>
      <c r="AV151" s="27"/>
      <c r="AW151" s="27"/>
      <c r="AX151" s="27"/>
      <c r="AY151" s="27"/>
      <c r="AZ151" s="27"/>
      <c r="BA151" s="27"/>
      <c r="BB151" s="27"/>
      <c r="BC151" s="27"/>
      <c r="BD151" s="27"/>
      <c r="BE151" s="27"/>
      <c r="BF151" s="27"/>
      <c r="BG151" s="27"/>
      <c r="BH151" s="27"/>
      <c r="BI151" s="27"/>
      <c r="BJ151" s="27"/>
      <c r="BK151" s="27"/>
      <c r="BL151" s="27"/>
      <c r="BM151" s="27"/>
      <c r="BN151" s="27"/>
      <c r="BO151" s="27"/>
      <c r="BP151" s="27"/>
      <c r="BQ151" s="27"/>
      <c r="BR151" s="27"/>
      <c r="BS151" s="27"/>
      <c r="BT151" s="27"/>
      <c r="BU151" s="27"/>
      <c r="BV151" s="27"/>
      <c r="BW151" s="27"/>
      <c r="BX151" s="27"/>
      <c r="BY151" s="27"/>
      <c r="BZ151" s="27"/>
      <c r="CA151" s="27"/>
      <c r="CB151" s="27"/>
      <c r="CC151" s="27"/>
      <c r="CD151" s="27"/>
      <c r="CE151" s="27"/>
      <c r="CF151" s="27"/>
      <c r="CG151" s="27"/>
      <c r="CH151" s="27"/>
      <c r="CI151" s="27"/>
      <c r="CJ151" s="27"/>
      <c r="CK151" s="27"/>
      <c r="CL151" s="27"/>
      <c r="CM151" s="27"/>
      <c r="CN151" s="27"/>
      <c r="CO151" s="27"/>
      <c r="CP151" s="27"/>
      <c r="CQ151" s="27"/>
      <c r="CR151" s="27"/>
      <c r="CS151" s="27"/>
      <c r="CT151" s="27"/>
    </row>
    <row r="152" spans="1:98" s="32" customFormat="1">
      <c r="A152" s="27"/>
      <c r="B152" s="47" t="s">
        <v>959</v>
      </c>
      <c r="C152" s="30"/>
      <c r="D152" s="30"/>
      <c r="E152" s="30"/>
      <c r="F152" s="30"/>
      <c r="G152" s="30"/>
      <c r="H152" s="36"/>
      <c r="I152" s="30"/>
      <c r="J152" s="30"/>
      <c r="K152" s="30"/>
      <c r="L152" s="30"/>
      <c r="M152" s="30"/>
      <c r="N152" s="30"/>
      <c r="O152" s="27"/>
      <c r="P152" s="27"/>
      <c r="Q152" s="27"/>
      <c r="R152" s="27"/>
      <c r="S152" s="27"/>
      <c r="T152" s="27"/>
      <c r="U152" s="27"/>
      <c r="V152" s="27"/>
      <c r="W152" s="27"/>
      <c r="X152" s="27"/>
      <c r="Y152" s="27"/>
      <c r="Z152" s="27"/>
      <c r="AA152" s="27"/>
      <c r="AB152" s="27"/>
      <c r="AC152" s="27"/>
      <c r="AD152" s="27"/>
      <c r="AE152" s="27"/>
      <c r="AF152" s="27"/>
      <c r="AG152" s="27"/>
      <c r="AH152" s="27"/>
      <c r="AI152" s="27"/>
      <c r="AJ152" s="27"/>
      <c r="AK152" s="27"/>
      <c r="AL152" s="27"/>
      <c r="AM152" s="27"/>
      <c r="AN152" s="27"/>
      <c r="AO152" s="27"/>
      <c r="AP152" s="27"/>
      <c r="AQ152" s="27"/>
      <c r="AR152" s="27"/>
      <c r="AS152" s="27"/>
      <c r="AT152" s="27"/>
      <c r="AU152" s="27"/>
      <c r="AV152" s="27"/>
      <c r="AW152" s="27"/>
      <c r="AX152" s="27"/>
      <c r="AY152" s="27"/>
      <c r="AZ152" s="27"/>
      <c r="BA152" s="27"/>
      <c r="BB152" s="27"/>
      <c r="BC152" s="27"/>
      <c r="BD152" s="27"/>
      <c r="BE152" s="27"/>
      <c r="BF152" s="27"/>
      <c r="BG152" s="27"/>
      <c r="BH152" s="27"/>
      <c r="BI152" s="27"/>
      <c r="BJ152" s="27"/>
      <c r="BK152" s="27"/>
      <c r="BL152" s="27"/>
      <c r="BM152" s="27"/>
      <c r="BN152" s="27"/>
      <c r="BO152" s="27"/>
      <c r="BP152" s="27"/>
      <c r="BQ152" s="27"/>
      <c r="BR152" s="27"/>
      <c r="BS152" s="27"/>
      <c r="BT152" s="27"/>
      <c r="BU152" s="27"/>
      <c r="BV152" s="27"/>
      <c r="BW152" s="27"/>
      <c r="BX152" s="27"/>
      <c r="BY152" s="27"/>
      <c r="BZ152" s="27"/>
      <c r="CA152" s="27"/>
      <c r="CB152" s="27"/>
      <c r="CC152" s="27"/>
      <c r="CD152" s="27"/>
      <c r="CE152" s="27"/>
      <c r="CF152" s="27"/>
      <c r="CG152" s="27"/>
      <c r="CH152" s="27"/>
      <c r="CI152" s="27"/>
      <c r="CJ152" s="27"/>
      <c r="CK152" s="27"/>
      <c r="CL152" s="27"/>
      <c r="CM152" s="27"/>
      <c r="CN152" s="27"/>
      <c r="CO152" s="27"/>
      <c r="CP152" s="27"/>
      <c r="CQ152" s="27"/>
      <c r="CR152" s="27"/>
      <c r="CS152" s="27"/>
      <c r="CT152" s="27"/>
    </row>
    <row r="153" spans="1:98" s="32" customFormat="1">
      <c r="A153" s="27"/>
      <c r="B153" s="47" t="s">
        <v>960</v>
      </c>
      <c r="C153" s="30"/>
      <c r="D153" s="30"/>
      <c r="E153" s="30"/>
      <c r="F153" s="30"/>
      <c r="G153" s="30"/>
      <c r="H153" s="36"/>
      <c r="I153" s="30"/>
      <c r="J153" s="30"/>
      <c r="K153" s="30"/>
      <c r="L153" s="30"/>
      <c r="M153" s="30"/>
      <c r="N153" s="30"/>
      <c r="O153" s="27"/>
      <c r="P153" s="27"/>
      <c r="Q153" s="27"/>
      <c r="R153" s="27"/>
      <c r="S153" s="27"/>
      <c r="T153" s="27"/>
      <c r="U153" s="27"/>
      <c r="V153" s="27"/>
      <c r="W153" s="27"/>
      <c r="X153" s="27"/>
      <c r="Y153" s="27"/>
      <c r="Z153" s="27"/>
      <c r="AA153" s="27"/>
      <c r="AB153" s="27"/>
      <c r="AC153" s="27"/>
      <c r="AD153" s="27"/>
      <c r="AE153" s="27"/>
      <c r="AF153" s="27"/>
      <c r="AG153" s="27"/>
      <c r="AH153" s="27"/>
      <c r="AI153" s="27"/>
      <c r="AJ153" s="27"/>
      <c r="AK153" s="27"/>
      <c r="AL153" s="27"/>
      <c r="AM153" s="27"/>
      <c r="AN153" s="27"/>
      <c r="AO153" s="27"/>
      <c r="AP153" s="27"/>
      <c r="AQ153" s="27"/>
      <c r="AR153" s="27"/>
      <c r="AS153" s="27"/>
      <c r="AT153" s="27"/>
      <c r="AU153" s="27"/>
      <c r="AV153" s="27"/>
      <c r="AW153" s="27"/>
      <c r="AX153" s="27"/>
      <c r="AY153" s="27"/>
      <c r="AZ153" s="27"/>
      <c r="BA153" s="27"/>
      <c r="BB153" s="27"/>
      <c r="BC153" s="27"/>
      <c r="BD153" s="27"/>
      <c r="BE153" s="27"/>
      <c r="BF153" s="27"/>
      <c r="BG153" s="27"/>
      <c r="BH153" s="27"/>
      <c r="BI153" s="27"/>
      <c r="BJ153" s="27"/>
      <c r="BK153" s="27"/>
      <c r="BL153" s="27"/>
      <c r="BM153" s="27"/>
      <c r="BN153" s="27"/>
      <c r="BO153" s="27"/>
      <c r="BP153" s="27"/>
      <c r="BQ153" s="27"/>
      <c r="BR153" s="27"/>
      <c r="BS153" s="27"/>
      <c r="BT153" s="27"/>
      <c r="BU153" s="27"/>
      <c r="BV153" s="27"/>
      <c r="BW153" s="27"/>
      <c r="BX153" s="27"/>
      <c r="BY153" s="27"/>
      <c r="BZ153" s="27"/>
      <c r="CA153" s="27"/>
      <c r="CB153" s="27"/>
      <c r="CC153" s="27"/>
      <c r="CD153" s="27"/>
      <c r="CE153" s="27"/>
      <c r="CF153" s="27"/>
      <c r="CG153" s="27"/>
      <c r="CH153" s="27"/>
      <c r="CI153" s="27"/>
      <c r="CJ153" s="27"/>
      <c r="CK153" s="27"/>
      <c r="CL153" s="27"/>
      <c r="CM153" s="27"/>
      <c r="CN153" s="27"/>
      <c r="CO153" s="27"/>
      <c r="CP153" s="27"/>
      <c r="CQ153" s="27"/>
      <c r="CR153" s="27"/>
      <c r="CS153" s="27"/>
      <c r="CT153" s="27"/>
    </row>
    <row r="154" spans="1:98" s="32" customFormat="1" ht="12.75" customHeight="1">
      <c r="A154" s="27"/>
      <c r="B154" s="47" t="s">
        <v>961</v>
      </c>
      <c r="C154" s="30"/>
      <c r="D154" s="30"/>
      <c r="E154" s="30"/>
      <c r="F154" s="30"/>
      <c r="G154" s="30"/>
      <c r="H154" s="36"/>
      <c r="I154" s="30"/>
      <c r="J154" s="30"/>
      <c r="K154" s="30"/>
      <c r="L154" s="30"/>
      <c r="M154" s="30"/>
      <c r="N154" s="30"/>
      <c r="O154" s="27"/>
      <c r="P154" s="27"/>
      <c r="Q154" s="27"/>
      <c r="R154" s="27"/>
      <c r="S154" s="27"/>
      <c r="T154" s="27"/>
      <c r="U154" s="27"/>
      <c r="V154" s="27"/>
      <c r="W154" s="27"/>
      <c r="X154" s="27"/>
      <c r="Y154" s="27"/>
      <c r="Z154" s="27"/>
      <c r="AA154" s="27"/>
      <c r="AB154" s="27"/>
      <c r="AC154" s="27"/>
      <c r="AD154" s="27"/>
      <c r="AE154" s="27"/>
      <c r="AF154" s="27"/>
      <c r="AG154" s="27"/>
      <c r="AH154" s="27"/>
      <c r="AI154" s="27"/>
      <c r="AJ154" s="27"/>
      <c r="AK154" s="27"/>
      <c r="AL154" s="27"/>
      <c r="AM154" s="27"/>
      <c r="AN154" s="27"/>
      <c r="AO154" s="27"/>
      <c r="AP154" s="27"/>
      <c r="AQ154" s="27"/>
      <c r="AR154" s="27"/>
      <c r="AS154" s="27"/>
      <c r="AT154" s="27"/>
      <c r="AU154" s="27"/>
      <c r="AV154" s="27"/>
      <c r="AW154" s="27"/>
      <c r="AX154" s="27"/>
      <c r="AY154" s="27"/>
      <c r="AZ154" s="27"/>
      <c r="BA154" s="27"/>
      <c r="BB154" s="27"/>
      <c r="BC154" s="27"/>
      <c r="BD154" s="27"/>
      <c r="BE154" s="27"/>
      <c r="BF154" s="27"/>
      <c r="BG154" s="27"/>
      <c r="BH154" s="27"/>
      <c r="BI154" s="27"/>
      <c r="BJ154" s="27"/>
      <c r="BK154" s="27"/>
      <c r="BL154" s="27"/>
      <c r="BM154" s="27"/>
      <c r="BN154" s="27"/>
      <c r="BO154" s="27"/>
      <c r="BP154" s="27"/>
      <c r="BQ154" s="27"/>
      <c r="BR154" s="27"/>
      <c r="BS154" s="27"/>
      <c r="BT154" s="27"/>
      <c r="BU154" s="27"/>
      <c r="BV154" s="27"/>
      <c r="BW154" s="27"/>
      <c r="BX154" s="27"/>
      <c r="BY154" s="27"/>
      <c r="BZ154" s="27"/>
      <c r="CA154" s="27"/>
      <c r="CB154" s="27"/>
      <c r="CC154" s="27"/>
      <c r="CD154" s="27"/>
      <c r="CE154" s="27"/>
      <c r="CF154" s="27"/>
      <c r="CG154" s="27"/>
      <c r="CH154" s="27"/>
      <c r="CI154" s="27"/>
      <c r="CJ154" s="27"/>
      <c r="CK154" s="27"/>
      <c r="CL154" s="27"/>
      <c r="CM154" s="27"/>
      <c r="CN154" s="27"/>
      <c r="CO154" s="27"/>
      <c r="CP154" s="27"/>
      <c r="CQ154" s="27"/>
      <c r="CR154" s="27"/>
      <c r="CS154" s="27"/>
      <c r="CT154" s="27"/>
    </row>
    <row r="155" spans="1:98" s="32" customFormat="1">
      <c r="A155" s="27"/>
      <c r="B155" s="47" t="s">
        <v>963</v>
      </c>
      <c r="C155" s="30"/>
      <c r="D155" s="30"/>
      <c r="E155" s="30"/>
      <c r="F155" s="30"/>
      <c r="G155" s="30"/>
      <c r="H155" s="36"/>
      <c r="I155" s="30"/>
      <c r="J155" s="30"/>
      <c r="K155" s="30"/>
      <c r="L155" s="30"/>
      <c r="M155" s="30"/>
      <c r="N155" s="30"/>
      <c r="O155" s="27"/>
      <c r="P155" s="27"/>
      <c r="Q155" s="27"/>
      <c r="R155" s="27"/>
      <c r="S155" s="27"/>
      <c r="T155" s="27"/>
      <c r="U155" s="27"/>
      <c r="V155" s="27"/>
      <c r="W155" s="27"/>
      <c r="X155" s="27"/>
      <c r="Y155" s="27"/>
      <c r="Z155" s="27"/>
      <c r="AA155" s="27"/>
      <c r="AB155" s="27"/>
      <c r="AC155" s="27"/>
      <c r="AD155" s="27"/>
      <c r="AE155" s="27"/>
      <c r="AF155" s="27"/>
      <c r="AG155" s="27"/>
      <c r="AH155" s="27"/>
      <c r="AI155" s="27"/>
      <c r="AJ155" s="27"/>
      <c r="AK155" s="27"/>
      <c r="AL155" s="27"/>
      <c r="AM155" s="27"/>
      <c r="AN155" s="27"/>
      <c r="AO155" s="27"/>
      <c r="AP155" s="27"/>
      <c r="AQ155" s="27"/>
      <c r="AR155" s="27"/>
      <c r="AS155" s="27"/>
      <c r="AT155" s="27"/>
      <c r="AU155" s="27"/>
      <c r="AV155" s="27"/>
      <c r="AW155" s="27"/>
      <c r="AX155" s="27"/>
      <c r="AY155" s="27"/>
      <c r="AZ155" s="27"/>
      <c r="BA155" s="27"/>
      <c r="BB155" s="27"/>
      <c r="BC155" s="27"/>
      <c r="BD155" s="27"/>
      <c r="BE155" s="27"/>
      <c r="BF155" s="27"/>
      <c r="BG155" s="27"/>
      <c r="BH155" s="27"/>
      <c r="BI155" s="27"/>
      <c r="BJ155" s="27"/>
      <c r="BK155" s="27"/>
      <c r="BL155" s="27"/>
      <c r="BM155" s="27"/>
      <c r="BN155" s="27"/>
      <c r="BO155" s="27"/>
      <c r="BP155" s="27"/>
      <c r="BQ155" s="27"/>
      <c r="BR155" s="27"/>
      <c r="BS155" s="27"/>
      <c r="BT155" s="27"/>
      <c r="BU155" s="27"/>
      <c r="BV155" s="27"/>
      <c r="BW155" s="27"/>
      <c r="BX155" s="27"/>
      <c r="BY155" s="27"/>
      <c r="BZ155" s="27"/>
      <c r="CA155" s="27"/>
      <c r="CB155" s="27"/>
      <c r="CC155" s="27"/>
      <c r="CD155" s="27"/>
      <c r="CE155" s="27"/>
      <c r="CF155" s="27"/>
      <c r="CG155" s="27"/>
      <c r="CH155" s="27"/>
      <c r="CI155" s="27"/>
      <c r="CJ155" s="27"/>
      <c r="CK155" s="27"/>
      <c r="CL155" s="27"/>
      <c r="CM155" s="27"/>
      <c r="CN155" s="27"/>
      <c r="CO155" s="27"/>
      <c r="CP155" s="27"/>
      <c r="CQ155" s="27"/>
      <c r="CR155" s="27"/>
      <c r="CS155" s="27"/>
      <c r="CT155" s="27"/>
    </row>
    <row r="156" spans="1:98" s="32" customFormat="1">
      <c r="A156" s="27"/>
      <c r="B156" s="47" t="s">
        <v>965</v>
      </c>
      <c r="C156" s="30"/>
      <c r="D156" s="30"/>
      <c r="E156" s="30"/>
      <c r="F156" s="30"/>
      <c r="G156" s="30"/>
      <c r="H156" s="36"/>
      <c r="I156" s="30"/>
      <c r="J156" s="30"/>
      <c r="K156" s="30"/>
      <c r="L156" s="30"/>
      <c r="M156" s="30"/>
      <c r="N156" s="30"/>
      <c r="O156" s="27"/>
      <c r="P156" s="27"/>
      <c r="Q156" s="27"/>
      <c r="R156" s="27"/>
      <c r="S156" s="27"/>
      <c r="T156" s="27"/>
      <c r="U156" s="27"/>
      <c r="V156" s="27"/>
      <c r="W156" s="27"/>
      <c r="X156" s="27"/>
      <c r="Y156" s="27"/>
      <c r="Z156" s="27"/>
      <c r="AA156" s="27"/>
      <c r="AB156" s="27"/>
      <c r="AC156" s="27"/>
      <c r="AD156" s="27"/>
      <c r="AE156" s="27"/>
      <c r="AF156" s="27"/>
      <c r="AG156" s="27"/>
      <c r="AH156" s="27"/>
      <c r="AI156" s="27"/>
      <c r="AJ156" s="27"/>
      <c r="AK156" s="27"/>
      <c r="AL156" s="27"/>
      <c r="AM156" s="27"/>
      <c r="AN156" s="27"/>
      <c r="AO156" s="27"/>
      <c r="AP156" s="27"/>
      <c r="AQ156" s="27"/>
      <c r="AR156" s="27"/>
      <c r="AS156" s="27"/>
      <c r="AT156" s="27"/>
      <c r="AU156" s="27"/>
      <c r="AV156" s="27"/>
      <c r="AW156" s="27"/>
      <c r="AX156" s="27"/>
      <c r="AY156" s="27"/>
      <c r="AZ156" s="27"/>
      <c r="BA156" s="27"/>
      <c r="BB156" s="27"/>
      <c r="BC156" s="27"/>
      <c r="BD156" s="27"/>
      <c r="BE156" s="27"/>
      <c r="BF156" s="27"/>
      <c r="BG156" s="27"/>
      <c r="BH156" s="27"/>
      <c r="BI156" s="27"/>
      <c r="BJ156" s="27"/>
      <c r="BK156" s="27"/>
      <c r="BL156" s="27"/>
      <c r="BM156" s="27"/>
      <c r="BN156" s="27"/>
      <c r="BO156" s="27"/>
      <c r="BP156" s="27"/>
      <c r="BQ156" s="27"/>
      <c r="BR156" s="27"/>
      <c r="BS156" s="27"/>
      <c r="BT156" s="27"/>
      <c r="BU156" s="27"/>
      <c r="BV156" s="27"/>
      <c r="BW156" s="27"/>
      <c r="BX156" s="27"/>
      <c r="BY156" s="27"/>
      <c r="BZ156" s="27"/>
      <c r="CA156" s="27"/>
      <c r="CB156" s="27"/>
      <c r="CC156" s="27"/>
      <c r="CD156" s="27"/>
      <c r="CE156" s="27"/>
      <c r="CF156" s="27"/>
      <c r="CG156" s="27"/>
      <c r="CH156" s="27"/>
      <c r="CI156" s="27"/>
      <c r="CJ156" s="27"/>
      <c r="CK156" s="27"/>
      <c r="CL156" s="27"/>
      <c r="CM156" s="27"/>
      <c r="CN156" s="27"/>
      <c r="CO156" s="27"/>
      <c r="CP156" s="27"/>
      <c r="CQ156" s="27"/>
      <c r="CR156" s="27"/>
      <c r="CS156" s="27"/>
      <c r="CT156" s="27"/>
    </row>
    <row r="157" spans="1:98" s="32" customFormat="1" ht="12.75" customHeight="1">
      <c r="A157" s="27"/>
      <c r="B157" s="47" t="s">
        <v>966</v>
      </c>
      <c r="C157" s="30"/>
      <c r="D157" s="30"/>
      <c r="E157" s="30"/>
      <c r="F157" s="30"/>
      <c r="G157" s="30"/>
      <c r="H157" s="36"/>
      <c r="I157" s="30"/>
      <c r="J157" s="30"/>
      <c r="K157" s="30"/>
      <c r="L157" s="30"/>
      <c r="M157" s="30"/>
      <c r="N157" s="30"/>
      <c r="O157" s="27"/>
      <c r="P157" s="27"/>
      <c r="Q157" s="27"/>
      <c r="R157" s="27"/>
      <c r="S157" s="27"/>
      <c r="T157" s="27"/>
      <c r="U157" s="27"/>
      <c r="V157" s="27"/>
      <c r="W157" s="27"/>
      <c r="X157" s="27"/>
      <c r="Y157" s="27"/>
      <c r="Z157" s="27"/>
      <c r="AA157" s="27"/>
      <c r="AB157" s="27"/>
      <c r="AC157" s="27"/>
      <c r="AD157" s="27"/>
      <c r="AE157" s="27"/>
      <c r="AF157" s="27"/>
      <c r="AG157" s="27"/>
      <c r="AH157" s="27"/>
      <c r="AI157" s="27"/>
      <c r="AJ157" s="27"/>
      <c r="AK157" s="27"/>
      <c r="AL157" s="27"/>
      <c r="AM157" s="27"/>
      <c r="AN157" s="27"/>
      <c r="AO157" s="27"/>
      <c r="AP157" s="27"/>
      <c r="AQ157" s="27"/>
      <c r="AR157" s="27"/>
      <c r="AS157" s="27"/>
      <c r="AT157" s="27"/>
      <c r="AU157" s="27"/>
      <c r="AV157" s="27"/>
      <c r="AW157" s="27"/>
      <c r="AX157" s="27"/>
      <c r="AY157" s="27"/>
      <c r="AZ157" s="27"/>
      <c r="BA157" s="27"/>
      <c r="BB157" s="27"/>
      <c r="BC157" s="27"/>
      <c r="BD157" s="27"/>
      <c r="BE157" s="27"/>
      <c r="BF157" s="27"/>
      <c r="BG157" s="27"/>
      <c r="BH157" s="27"/>
      <c r="BI157" s="27"/>
      <c r="BJ157" s="27"/>
      <c r="BK157" s="27"/>
      <c r="BL157" s="27"/>
      <c r="BM157" s="27"/>
      <c r="BN157" s="27"/>
      <c r="BO157" s="27"/>
      <c r="BP157" s="27"/>
      <c r="BQ157" s="27"/>
      <c r="BR157" s="27"/>
      <c r="BS157" s="27"/>
      <c r="BT157" s="27"/>
      <c r="BU157" s="27"/>
      <c r="BV157" s="27"/>
      <c r="BW157" s="27"/>
      <c r="BX157" s="27"/>
      <c r="BY157" s="27"/>
      <c r="BZ157" s="27"/>
      <c r="CA157" s="27"/>
      <c r="CB157" s="27"/>
      <c r="CC157" s="27"/>
      <c r="CD157" s="27"/>
      <c r="CE157" s="27"/>
      <c r="CF157" s="27"/>
      <c r="CG157" s="27"/>
      <c r="CH157" s="27"/>
      <c r="CI157" s="27"/>
      <c r="CJ157" s="27"/>
      <c r="CK157" s="27"/>
      <c r="CL157" s="27"/>
      <c r="CM157" s="27"/>
      <c r="CN157" s="27"/>
      <c r="CO157" s="27"/>
      <c r="CP157" s="27"/>
      <c r="CQ157" s="27"/>
      <c r="CR157" s="27"/>
      <c r="CS157" s="27"/>
      <c r="CT157" s="27"/>
    </row>
    <row r="158" spans="1:98" s="32" customFormat="1">
      <c r="A158" s="27"/>
      <c r="B158" s="47" t="s">
        <v>967</v>
      </c>
      <c r="C158" s="30"/>
      <c r="D158" s="30"/>
      <c r="E158" s="30"/>
      <c r="F158" s="30"/>
      <c r="G158" s="30"/>
      <c r="H158" s="36"/>
      <c r="I158" s="30"/>
      <c r="J158" s="30"/>
      <c r="K158" s="30"/>
      <c r="L158" s="30"/>
      <c r="M158" s="30"/>
      <c r="N158" s="30"/>
      <c r="O158" s="27"/>
      <c r="P158" s="27"/>
      <c r="Q158" s="27"/>
      <c r="R158" s="27"/>
      <c r="S158" s="27"/>
      <c r="T158" s="27"/>
      <c r="U158" s="27"/>
      <c r="V158" s="27"/>
      <c r="W158" s="27"/>
      <c r="X158" s="27"/>
      <c r="Y158" s="27"/>
      <c r="Z158" s="27"/>
      <c r="AA158" s="27"/>
      <c r="AB158" s="27"/>
      <c r="AC158" s="27"/>
      <c r="AD158" s="27"/>
      <c r="AE158" s="27"/>
      <c r="AF158" s="27"/>
      <c r="AG158" s="27"/>
      <c r="AH158" s="27"/>
      <c r="AI158" s="27"/>
      <c r="AJ158" s="27"/>
      <c r="AK158" s="27"/>
      <c r="AL158" s="27"/>
      <c r="AM158" s="27"/>
      <c r="AN158" s="27"/>
      <c r="AO158" s="27"/>
      <c r="AP158" s="27"/>
      <c r="AQ158" s="27"/>
      <c r="AR158" s="27"/>
      <c r="AS158" s="27"/>
      <c r="AT158" s="27"/>
      <c r="AU158" s="27"/>
      <c r="AV158" s="27"/>
      <c r="AW158" s="27"/>
      <c r="AX158" s="27"/>
      <c r="AY158" s="27"/>
      <c r="AZ158" s="27"/>
      <c r="BA158" s="27"/>
      <c r="BB158" s="27"/>
      <c r="BC158" s="27"/>
      <c r="BD158" s="27"/>
      <c r="BE158" s="27"/>
      <c r="BF158" s="27"/>
      <c r="BG158" s="27"/>
      <c r="BH158" s="27"/>
      <c r="BI158" s="27"/>
      <c r="BJ158" s="27"/>
      <c r="BK158" s="27"/>
      <c r="BL158" s="27"/>
      <c r="BM158" s="27"/>
      <c r="BN158" s="27"/>
      <c r="BO158" s="27"/>
      <c r="BP158" s="27"/>
      <c r="BQ158" s="27"/>
      <c r="BR158" s="27"/>
      <c r="BS158" s="27"/>
      <c r="BT158" s="27"/>
      <c r="BU158" s="27"/>
      <c r="BV158" s="27"/>
      <c r="BW158" s="27"/>
      <c r="BX158" s="27"/>
      <c r="BY158" s="27"/>
      <c r="BZ158" s="27"/>
      <c r="CA158" s="27"/>
      <c r="CB158" s="27"/>
      <c r="CC158" s="27"/>
      <c r="CD158" s="27"/>
      <c r="CE158" s="27"/>
      <c r="CF158" s="27"/>
      <c r="CG158" s="27"/>
      <c r="CH158" s="27"/>
      <c r="CI158" s="27"/>
      <c r="CJ158" s="27"/>
      <c r="CK158" s="27"/>
      <c r="CL158" s="27"/>
      <c r="CM158" s="27"/>
      <c r="CN158" s="27"/>
      <c r="CO158" s="27"/>
      <c r="CP158" s="27"/>
      <c r="CQ158" s="27"/>
      <c r="CR158" s="27"/>
      <c r="CS158" s="27"/>
      <c r="CT158" s="27"/>
    </row>
    <row r="159" spans="1:98" s="32" customFormat="1" ht="12.75" customHeight="1">
      <c r="A159" s="27"/>
      <c r="B159" s="47" t="s">
        <v>968</v>
      </c>
      <c r="C159" s="30"/>
      <c r="D159" s="30"/>
      <c r="E159" s="30"/>
      <c r="F159" s="30"/>
      <c r="G159" s="30"/>
      <c r="H159" s="36"/>
      <c r="I159" s="30"/>
      <c r="J159" s="30"/>
      <c r="K159" s="30"/>
      <c r="L159" s="30"/>
      <c r="M159" s="30"/>
      <c r="N159" s="30"/>
      <c r="O159" s="27"/>
      <c r="P159" s="27"/>
      <c r="Q159" s="27"/>
      <c r="R159" s="27"/>
      <c r="S159" s="27"/>
      <c r="T159" s="27"/>
      <c r="U159" s="27"/>
      <c r="V159" s="27"/>
      <c r="W159" s="27"/>
      <c r="X159" s="27"/>
      <c r="Y159" s="27"/>
      <c r="Z159" s="27"/>
      <c r="AA159" s="27"/>
      <c r="AB159" s="27"/>
      <c r="AC159" s="27"/>
      <c r="AD159" s="27"/>
      <c r="AE159" s="27"/>
      <c r="AF159" s="27"/>
      <c r="AG159" s="27"/>
      <c r="AH159" s="27"/>
      <c r="AI159" s="27"/>
      <c r="AJ159" s="27"/>
      <c r="AK159" s="27"/>
      <c r="AL159" s="27"/>
      <c r="AM159" s="27"/>
      <c r="AN159" s="27"/>
      <c r="AO159" s="27"/>
      <c r="AP159" s="27"/>
      <c r="AQ159" s="27"/>
      <c r="AR159" s="27"/>
      <c r="AS159" s="27"/>
      <c r="AT159" s="27"/>
      <c r="AU159" s="27"/>
      <c r="AV159" s="27"/>
      <c r="AW159" s="27"/>
      <c r="AX159" s="27"/>
      <c r="AY159" s="27"/>
      <c r="AZ159" s="27"/>
      <c r="BA159" s="27"/>
      <c r="BB159" s="27"/>
      <c r="BC159" s="27"/>
      <c r="BD159" s="27"/>
      <c r="BE159" s="27"/>
      <c r="BF159" s="27"/>
      <c r="BG159" s="27"/>
      <c r="BH159" s="27"/>
      <c r="BI159" s="27"/>
      <c r="BJ159" s="27"/>
      <c r="BK159" s="27"/>
      <c r="BL159" s="27"/>
      <c r="BM159" s="27"/>
      <c r="BN159" s="27"/>
      <c r="BO159" s="27"/>
      <c r="BP159" s="27"/>
      <c r="BQ159" s="27"/>
      <c r="BR159" s="27"/>
      <c r="BS159" s="27"/>
      <c r="BT159" s="27"/>
      <c r="BU159" s="27"/>
      <c r="BV159" s="27"/>
      <c r="BW159" s="27"/>
      <c r="BX159" s="27"/>
      <c r="BY159" s="27"/>
      <c r="BZ159" s="27"/>
      <c r="CA159" s="27"/>
      <c r="CB159" s="27"/>
      <c r="CC159" s="27"/>
      <c r="CD159" s="27"/>
      <c r="CE159" s="27"/>
      <c r="CF159" s="27"/>
      <c r="CG159" s="27"/>
      <c r="CH159" s="27"/>
      <c r="CI159" s="27"/>
      <c r="CJ159" s="27"/>
      <c r="CK159" s="27"/>
      <c r="CL159" s="27"/>
      <c r="CM159" s="27"/>
      <c r="CN159" s="27"/>
      <c r="CO159" s="27"/>
      <c r="CP159" s="27"/>
      <c r="CQ159" s="27"/>
      <c r="CR159" s="27"/>
      <c r="CS159" s="27"/>
      <c r="CT159" s="27"/>
    </row>
    <row r="160" spans="1:98" s="32" customFormat="1" ht="12.75" customHeight="1">
      <c r="A160" s="27"/>
      <c r="B160" s="47" t="s">
        <v>969</v>
      </c>
      <c r="C160" s="30"/>
      <c r="D160" s="30"/>
      <c r="E160" s="30"/>
      <c r="F160" s="30"/>
      <c r="G160" s="30"/>
      <c r="H160" s="36"/>
      <c r="I160" s="30"/>
      <c r="J160" s="30"/>
      <c r="K160" s="30"/>
      <c r="L160" s="30"/>
      <c r="M160" s="30"/>
      <c r="N160" s="30"/>
      <c r="O160" s="27"/>
      <c r="P160" s="27"/>
      <c r="Q160" s="27"/>
      <c r="R160" s="27"/>
      <c r="S160" s="27"/>
      <c r="T160" s="27"/>
      <c r="U160" s="27"/>
      <c r="V160" s="27"/>
      <c r="W160" s="27"/>
      <c r="X160" s="27"/>
      <c r="Y160" s="27"/>
      <c r="Z160" s="27"/>
      <c r="AA160" s="27"/>
      <c r="AB160" s="27"/>
      <c r="AC160" s="27"/>
      <c r="AD160" s="27"/>
      <c r="AE160" s="27"/>
      <c r="AF160" s="27"/>
      <c r="AG160" s="27"/>
      <c r="AH160" s="27"/>
      <c r="AI160" s="27"/>
      <c r="AJ160" s="27"/>
      <c r="AK160" s="27"/>
      <c r="AL160" s="27"/>
      <c r="AM160" s="27"/>
      <c r="AN160" s="27"/>
      <c r="AO160" s="27"/>
      <c r="AP160" s="27"/>
      <c r="AQ160" s="27"/>
      <c r="AR160" s="27"/>
      <c r="AS160" s="27"/>
      <c r="AT160" s="27"/>
      <c r="AU160" s="27"/>
      <c r="AV160" s="27"/>
      <c r="AW160" s="27"/>
      <c r="AX160" s="27"/>
      <c r="AY160" s="27"/>
      <c r="AZ160" s="27"/>
      <c r="BA160" s="27"/>
      <c r="BB160" s="27"/>
      <c r="BC160" s="27"/>
      <c r="BD160" s="27"/>
      <c r="BE160" s="27"/>
      <c r="BF160" s="27"/>
      <c r="BG160" s="27"/>
      <c r="BH160" s="27"/>
      <c r="BI160" s="27"/>
      <c r="BJ160" s="27"/>
      <c r="BK160" s="27"/>
      <c r="BL160" s="27"/>
      <c r="BM160" s="27"/>
      <c r="BN160" s="27"/>
      <c r="BO160" s="27"/>
      <c r="BP160" s="27"/>
      <c r="BQ160" s="27"/>
      <c r="BR160" s="27"/>
      <c r="BS160" s="27"/>
      <c r="BT160" s="27"/>
      <c r="BU160" s="27"/>
      <c r="BV160" s="27"/>
      <c r="BW160" s="27"/>
      <c r="BX160" s="27"/>
      <c r="BY160" s="27"/>
      <c r="BZ160" s="27"/>
      <c r="CA160" s="27"/>
      <c r="CB160" s="27"/>
      <c r="CC160" s="27"/>
      <c r="CD160" s="27"/>
      <c r="CE160" s="27"/>
      <c r="CF160" s="27"/>
      <c r="CG160" s="27"/>
      <c r="CH160" s="27"/>
      <c r="CI160" s="27"/>
      <c r="CJ160" s="27"/>
      <c r="CK160" s="27"/>
      <c r="CL160" s="27"/>
      <c r="CM160" s="27"/>
      <c r="CN160" s="27"/>
      <c r="CO160" s="27"/>
      <c r="CP160" s="27"/>
      <c r="CQ160" s="27"/>
      <c r="CR160" s="27"/>
      <c r="CS160" s="27"/>
      <c r="CT160" s="27"/>
    </row>
    <row r="161" spans="1:98" s="32" customFormat="1">
      <c r="A161" s="27"/>
      <c r="B161" s="47" t="s">
        <v>970</v>
      </c>
      <c r="C161" s="30"/>
      <c r="D161" s="30"/>
      <c r="E161" s="30"/>
      <c r="F161" s="30"/>
      <c r="G161" s="30"/>
      <c r="H161" s="36"/>
      <c r="I161" s="30"/>
      <c r="J161" s="30"/>
      <c r="K161" s="30"/>
      <c r="L161" s="30"/>
      <c r="M161" s="30"/>
      <c r="N161" s="30"/>
      <c r="O161" s="27"/>
      <c r="P161" s="27"/>
      <c r="Q161" s="27"/>
      <c r="R161" s="27"/>
      <c r="S161" s="27"/>
      <c r="T161" s="27"/>
      <c r="U161" s="27"/>
      <c r="V161" s="27"/>
      <c r="W161" s="27"/>
      <c r="X161" s="27"/>
      <c r="Y161" s="27"/>
      <c r="Z161" s="27"/>
      <c r="AA161" s="27"/>
      <c r="AB161" s="27"/>
      <c r="AC161" s="27"/>
      <c r="AD161" s="27"/>
      <c r="AE161" s="27"/>
      <c r="AF161" s="27"/>
      <c r="AG161" s="27"/>
      <c r="AH161" s="27"/>
      <c r="AI161" s="27"/>
      <c r="AJ161" s="27"/>
      <c r="AK161" s="27"/>
      <c r="AL161" s="27"/>
      <c r="AM161" s="27"/>
      <c r="AN161" s="27"/>
      <c r="AO161" s="27"/>
      <c r="AP161" s="27"/>
      <c r="AQ161" s="27"/>
      <c r="AR161" s="27"/>
      <c r="AS161" s="27"/>
      <c r="AT161" s="27"/>
      <c r="AU161" s="27"/>
      <c r="AV161" s="27"/>
      <c r="AW161" s="27"/>
      <c r="AX161" s="27"/>
      <c r="AY161" s="27"/>
      <c r="AZ161" s="27"/>
      <c r="BA161" s="27"/>
      <c r="BB161" s="27"/>
      <c r="BC161" s="27"/>
      <c r="BD161" s="27"/>
      <c r="BE161" s="27"/>
      <c r="BF161" s="27"/>
      <c r="BG161" s="27"/>
      <c r="BH161" s="27"/>
      <c r="BI161" s="27"/>
      <c r="BJ161" s="27"/>
      <c r="BK161" s="27"/>
      <c r="BL161" s="27"/>
      <c r="BM161" s="27"/>
      <c r="BN161" s="27"/>
      <c r="BO161" s="27"/>
      <c r="BP161" s="27"/>
      <c r="BQ161" s="27"/>
      <c r="BR161" s="27"/>
      <c r="BS161" s="27"/>
      <c r="BT161" s="27"/>
      <c r="BU161" s="27"/>
      <c r="BV161" s="27"/>
      <c r="BW161" s="27"/>
      <c r="BX161" s="27"/>
      <c r="BY161" s="27"/>
      <c r="BZ161" s="27"/>
      <c r="CA161" s="27"/>
      <c r="CB161" s="27"/>
      <c r="CC161" s="27"/>
      <c r="CD161" s="27"/>
      <c r="CE161" s="27"/>
      <c r="CF161" s="27"/>
      <c r="CG161" s="27"/>
      <c r="CH161" s="27"/>
      <c r="CI161" s="27"/>
      <c r="CJ161" s="27"/>
      <c r="CK161" s="27"/>
      <c r="CL161" s="27"/>
      <c r="CM161" s="27"/>
      <c r="CN161" s="27"/>
      <c r="CO161" s="27"/>
      <c r="CP161" s="27"/>
      <c r="CQ161" s="27"/>
      <c r="CR161" s="27"/>
      <c r="CS161" s="27"/>
      <c r="CT161" s="27"/>
    </row>
    <row r="162" spans="1:98" s="32" customFormat="1">
      <c r="A162" s="27"/>
      <c r="B162" s="47" t="s">
        <v>971</v>
      </c>
      <c r="C162" s="30"/>
      <c r="D162" s="30"/>
      <c r="E162" s="30"/>
      <c r="F162" s="30"/>
      <c r="G162" s="30"/>
      <c r="H162" s="36"/>
      <c r="I162" s="30"/>
      <c r="J162" s="30"/>
      <c r="K162" s="30"/>
      <c r="L162" s="30"/>
      <c r="M162" s="30"/>
      <c r="N162" s="30"/>
      <c r="O162" s="27"/>
      <c r="P162" s="27"/>
      <c r="Q162" s="27"/>
      <c r="R162" s="27"/>
      <c r="S162" s="27"/>
      <c r="T162" s="27"/>
      <c r="U162" s="27"/>
      <c r="V162" s="27"/>
      <c r="W162" s="27"/>
      <c r="X162" s="27"/>
      <c r="Y162" s="27"/>
      <c r="Z162" s="27"/>
      <c r="AA162" s="27"/>
      <c r="AB162" s="27"/>
      <c r="AC162" s="27"/>
      <c r="AD162" s="27"/>
      <c r="AE162" s="27"/>
      <c r="AF162" s="27"/>
      <c r="AG162" s="27"/>
      <c r="AH162" s="27"/>
      <c r="AI162" s="27"/>
      <c r="AJ162" s="27"/>
      <c r="AK162" s="27"/>
      <c r="AL162" s="27"/>
      <c r="AM162" s="27"/>
      <c r="AN162" s="27"/>
      <c r="AO162" s="27"/>
      <c r="AP162" s="27"/>
      <c r="AQ162" s="27"/>
      <c r="AR162" s="27"/>
      <c r="AS162" s="27"/>
      <c r="AT162" s="27"/>
      <c r="AU162" s="27"/>
      <c r="AV162" s="27"/>
      <c r="AW162" s="27"/>
      <c r="AX162" s="27"/>
      <c r="AY162" s="27"/>
      <c r="AZ162" s="27"/>
      <c r="BA162" s="27"/>
      <c r="BB162" s="27"/>
      <c r="BC162" s="27"/>
      <c r="BD162" s="27"/>
      <c r="BE162" s="27"/>
      <c r="BF162" s="27"/>
      <c r="BG162" s="27"/>
      <c r="BH162" s="27"/>
      <c r="BI162" s="27"/>
      <c r="BJ162" s="27"/>
      <c r="BK162" s="27"/>
      <c r="BL162" s="27"/>
      <c r="BM162" s="27"/>
      <c r="BN162" s="27"/>
      <c r="BO162" s="27"/>
      <c r="BP162" s="27"/>
      <c r="BQ162" s="27"/>
      <c r="BR162" s="27"/>
      <c r="BS162" s="27"/>
      <c r="BT162" s="27"/>
      <c r="BU162" s="27"/>
      <c r="BV162" s="27"/>
      <c r="BW162" s="27"/>
      <c r="BX162" s="27"/>
      <c r="BY162" s="27"/>
      <c r="BZ162" s="27"/>
      <c r="CA162" s="27"/>
      <c r="CB162" s="27"/>
      <c r="CC162" s="27"/>
      <c r="CD162" s="27"/>
      <c r="CE162" s="27"/>
      <c r="CF162" s="27"/>
      <c r="CG162" s="27"/>
      <c r="CH162" s="27"/>
      <c r="CI162" s="27"/>
      <c r="CJ162" s="27"/>
      <c r="CK162" s="27"/>
      <c r="CL162" s="27"/>
      <c r="CM162" s="27"/>
      <c r="CN162" s="27"/>
      <c r="CO162" s="27"/>
      <c r="CP162" s="27"/>
      <c r="CQ162" s="27"/>
      <c r="CR162" s="27"/>
      <c r="CS162" s="27"/>
      <c r="CT162" s="27"/>
    </row>
    <row r="163" spans="1:98" s="32" customFormat="1">
      <c r="A163" s="27"/>
      <c r="B163" s="47" t="s">
        <v>972</v>
      </c>
      <c r="C163" s="30"/>
      <c r="D163" s="30"/>
      <c r="E163" s="30"/>
      <c r="F163" s="30"/>
      <c r="G163" s="30"/>
      <c r="H163" s="36"/>
      <c r="I163" s="30"/>
      <c r="J163" s="30"/>
      <c r="K163" s="30"/>
      <c r="L163" s="30"/>
      <c r="M163" s="30"/>
      <c r="N163" s="30"/>
      <c r="O163" s="27"/>
      <c r="P163" s="27"/>
      <c r="Q163" s="27"/>
      <c r="R163" s="27"/>
      <c r="S163" s="27"/>
      <c r="T163" s="27"/>
      <c r="U163" s="27"/>
      <c r="V163" s="27"/>
      <c r="W163" s="27"/>
      <c r="X163" s="27"/>
      <c r="Y163" s="27"/>
      <c r="Z163" s="27"/>
      <c r="AA163" s="27"/>
      <c r="AB163" s="27"/>
      <c r="AC163" s="27"/>
      <c r="AD163" s="27"/>
      <c r="AE163" s="27"/>
      <c r="AF163" s="27"/>
      <c r="AG163" s="27"/>
      <c r="AH163" s="27"/>
      <c r="AI163" s="27"/>
      <c r="AJ163" s="27"/>
      <c r="AK163" s="27"/>
      <c r="AL163" s="27"/>
      <c r="AM163" s="27"/>
      <c r="AN163" s="27"/>
      <c r="AO163" s="27"/>
      <c r="AP163" s="27"/>
      <c r="AQ163" s="27"/>
      <c r="AR163" s="27"/>
      <c r="AS163" s="27"/>
      <c r="AT163" s="27"/>
      <c r="AU163" s="27"/>
      <c r="AV163" s="27"/>
      <c r="AW163" s="27"/>
      <c r="AX163" s="27"/>
      <c r="AY163" s="27"/>
      <c r="AZ163" s="27"/>
      <c r="BA163" s="27"/>
      <c r="BB163" s="27"/>
      <c r="BC163" s="27"/>
      <c r="BD163" s="27"/>
      <c r="BE163" s="27"/>
      <c r="BF163" s="27"/>
      <c r="BG163" s="27"/>
      <c r="BH163" s="27"/>
      <c r="BI163" s="27"/>
      <c r="BJ163" s="27"/>
      <c r="BK163" s="27"/>
      <c r="BL163" s="27"/>
      <c r="BM163" s="27"/>
      <c r="BN163" s="27"/>
      <c r="BO163" s="27"/>
      <c r="BP163" s="27"/>
      <c r="BQ163" s="27"/>
      <c r="BR163" s="27"/>
      <c r="BS163" s="27"/>
      <c r="BT163" s="27"/>
      <c r="BU163" s="27"/>
      <c r="BV163" s="27"/>
      <c r="BW163" s="27"/>
      <c r="BX163" s="27"/>
      <c r="BY163" s="27"/>
      <c r="BZ163" s="27"/>
      <c r="CA163" s="27"/>
      <c r="CB163" s="27"/>
      <c r="CC163" s="27"/>
      <c r="CD163" s="27"/>
      <c r="CE163" s="27"/>
      <c r="CF163" s="27"/>
      <c r="CG163" s="27"/>
      <c r="CH163" s="27"/>
      <c r="CI163" s="27"/>
      <c r="CJ163" s="27"/>
      <c r="CK163" s="27"/>
      <c r="CL163" s="27"/>
      <c r="CM163" s="27"/>
      <c r="CN163" s="27"/>
      <c r="CO163" s="27"/>
      <c r="CP163" s="27"/>
      <c r="CQ163" s="27"/>
      <c r="CR163" s="27"/>
      <c r="CS163" s="27"/>
      <c r="CT163" s="27"/>
    </row>
    <row r="164" spans="1:98" s="32" customFormat="1">
      <c r="A164" s="27"/>
      <c r="B164" s="47" t="s">
        <v>973</v>
      </c>
      <c r="C164" s="30"/>
      <c r="D164" s="30"/>
      <c r="E164" s="30"/>
      <c r="F164" s="30"/>
      <c r="G164" s="30"/>
      <c r="H164" s="36"/>
      <c r="I164" s="30"/>
      <c r="J164" s="30"/>
      <c r="K164" s="30"/>
      <c r="L164" s="30"/>
      <c r="M164" s="30"/>
      <c r="N164" s="30"/>
      <c r="O164" s="27"/>
      <c r="P164" s="27"/>
      <c r="Q164" s="27"/>
      <c r="R164" s="27"/>
      <c r="S164" s="27"/>
      <c r="T164" s="27"/>
      <c r="U164" s="27"/>
      <c r="V164" s="27"/>
      <c r="W164" s="27"/>
      <c r="X164" s="27"/>
      <c r="Y164" s="27"/>
      <c r="Z164" s="27"/>
      <c r="AA164" s="27"/>
      <c r="AB164" s="27"/>
      <c r="AC164" s="27"/>
      <c r="AD164" s="27"/>
      <c r="AE164" s="27"/>
      <c r="AF164" s="27"/>
      <c r="AG164" s="27"/>
      <c r="AH164" s="27"/>
      <c r="AI164" s="27"/>
      <c r="AJ164" s="27"/>
      <c r="AK164" s="27"/>
      <c r="AL164" s="27"/>
      <c r="AM164" s="27"/>
      <c r="AN164" s="27"/>
      <c r="AO164" s="27"/>
      <c r="AP164" s="27"/>
      <c r="AQ164" s="27"/>
      <c r="AR164" s="27"/>
      <c r="AS164" s="27"/>
      <c r="AT164" s="27"/>
      <c r="AU164" s="27"/>
      <c r="AV164" s="27"/>
      <c r="AW164" s="27"/>
      <c r="AX164" s="27"/>
      <c r="AY164" s="27"/>
      <c r="AZ164" s="27"/>
      <c r="BA164" s="27"/>
      <c r="BB164" s="27"/>
      <c r="BC164" s="27"/>
      <c r="BD164" s="27"/>
      <c r="BE164" s="27"/>
      <c r="BF164" s="27"/>
      <c r="BG164" s="27"/>
      <c r="BH164" s="27"/>
      <c r="BI164" s="27"/>
      <c r="BJ164" s="27"/>
      <c r="BK164" s="27"/>
      <c r="BL164" s="27"/>
      <c r="BM164" s="27"/>
      <c r="BN164" s="27"/>
      <c r="BO164" s="27"/>
      <c r="BP164" s="27"/>
      <c r="BQ164" s="27"/>
      <c r="BR164" s="27"/>
      <c r="BS164" s="27"/>
      <c r="BT164" s="27"/>
      <c r="BU164" s="27"/>
      <c r="BV164" s="27"/>
      <c r="BW164" s="27"/>
      <c r="BX164" s="27"/>
      <c r="BY164" s="27"/>
      <c r="BZ164" s="27"/>
      <c r="CA164" s="27"/>
      <c r="CB164" s="27"/>
      <c r="CC164" s="27"/>
      <c r="CD164" s="27"/>
      <c r="CE164" s="27"/>
      <c r="CF164" s="27"/>
      <c r="CG164" s="27"/>
      <c r="CH164" s="27"/>
      <c r="CI164" s="27"/>
      <c r="CJ164" s="27"/>
      <c r="CK164" s="27"/>
      <c r="CL164" s="27"/>
      <c r="CM164" s="27"/>
      <c r="CN164" s="27"/>
      <c r="CO164" s="27"/>
      <c r="CP164" s="27"/>
      <c r="CQ164" s="27"/>
      <c r="CR164" s="27"/>
      <c r="CS164" s="27"/>
      <c r="CT164" s="27"/>
    </row>
    <row r="165" spans="1:98" s="32" customFormat="1">
      <c r="A165" s="27"/>
      <c r="B165" s="47" t="s">
        <v>976</v>
      </c>
      <c r="C165" s="30"/>
      <c r="D165" s="30"/>
      <c r="E165" s="30"/>
      <c r="F165" s="30"/>
      <c r="G165" s="30"/>
      <c r="H165" s="36"/>
      <c r="I165" s="30"/>
      <c r="J165" s="30"/>
      <c r="K165" s="30"/>
      <c r="L165" s="30"/>
      <c r="M165" s="30"/>
      <c r="N165" s="30"/>
      <c r="O165" s="27"/>
      <c r="P165" s="27"/>
      <c r="Q165" s="27"/>
      <c r="R165" s="27"/>
      <c r="S165" s="27"/>
      <c r="T165" s="27"/>
      <c r="U165" s="27"/>
      <c r="V165" s="27"/>
      <c r="W165" s="27"/>
      <c r="X165" s="27"/>
      <c r="Y165" s="27"/>
      <c r="Z165" s="27"/>
      <c r="AA165" s="27"/>
      <c r="AB165" s="27"/>
      <c r="AC165" s="27"/>
      <c r="AD165" s="27"/>
      <c r="AE165" s="27"/>
      <c r="AF165" s="27"/>
      <c r="AG165" s="27"/>
      <c r="AH165" s="27"/>
      <c r="AI165" s="27"/>
      <c r="AJ165" s="27"/>
      <c r="AK165" s="27"/>
      <c r="AL165" s="27"/>
      <c r="AM165" s="27"/>
      <c r="AN165" s="27"/>
      <c r="AO165" s="27"/>
      <c r="AP165" s="27"/>
      <c r="AQ165" s="27"/>
      <c r="AR165" s="27"/>
      <c r="AS165" s="27"/>
      <c r="AT165" s="27"/>
      <c r="AU165" s="27"/>
      <c r="AV165" s="27"/>
      <c r="AW165" s="27"/>
      <c r="AX165" s="27"/>
      <c r="AY165" s="27"/>
      <c r="AZ165" s="27"/>
      <c r="BA165" s="27"/>
      <c r="BB165" s="27"/>
      <c r="BC165" s="27"/>
      <c r="BD165" s="27"/>
      <c r="BE165" s="27"/>
      <c r="BF165" s="27"/>
      <c r="BG165" s="27"/>
      <c r="BH165" s="27"/>
      <c r="BI165" s="27"/>
      <c r="BJ165" s="27"/>
      <c r="BK165" s="27"/>
      <c r="BL165" s="27"/>
      <c r="BM165" s="27"/>
      <c r="BN165" s="27"/>
      <c r="BO165" s="27"/>
      <c r="BP165" s="27"/>
      <c r="BQ165" s="27"/>
      <c r="BR165" s="27"/>
      <c r="BS165" s="27"/>
      <c r="BT165" s="27"/>
      <c r="BU165" s="27"/>
      <c r="BV165" s="27"/>
      <c r="BW165" s="27"/>
      <c r="BX165" s="27"/>
      <c r="BY165" s="27"/>
      <c r="BZ165" s="27"/>
      <c r="CA165" s="27"/>
      <c r="CB165" s="27"/>
      <c r="CC165" s="27"/>
      <c r="CD165" s="27"/>
      <c r="CE165" s="27"/>
      <c r="CF165" s="27"/>
      <c r="CG165" s="27"/>
      <c r="CH165" s="27"/>
      <c r="CI165" s="27"/>
      <c r="CJ165" s="27"/>
      <c r="CK165" s="27"/>
      <c r="CL165" s="27"/>
      <c r="CM165" s="27"/>
      <c r="CN165" s="27"/>
      <c r="CO165" s="27"/>
      <c r="CP165" s="27"/>
      <c r="CQ165" s="27"/>
      <c r="CR165" s="27"/>
      <c r="CS165" s="27"/>
      <c r="CT165" s="27"/>
    </row>
    <row r="166" spans="1:98" s="32" customFormat="1">
      <c r="A166" s="27"/>
      <c r="B166" s="47" t="s">
        <v>977</v>
      </c>
      <c r="C166" s="30"/>
      <c r="D166" s="30"/>
      <c r="E166" s="30"/>
      <c r="F166" s="30"/>
      <c r="G166" s="30"/>
      <c r="H166" s="36"/>
      <c r="I166" s="30"/>
      <c r="J166" s="30"/>
      <c r="K166" s="30"/>
      <c r="L166" s="30"/>
      <c r="M166" s="30"/>
      <c r="N166" s="30"/>
      <c r="O166" s="27"/>
      <c r="P166" s="27"/>
      <c r="Q166" s="27"/>
      <c r="R166" s="27"/>
      <c r="S166" s="27"/>
      <c r="T166" s="27"/>
      <c r="U166" s="27"/>
      <c r="V166" s="27"/>
      <c r="W166" s="27"/>
      <c r="X166" s="27"/>
      <c r="Y166" s="27"/>
      <c r="Z166" s="27"/>
      <c r="AA166" s="27"/>
      <c r="AB166" s="27"/>
      <c r="AC166" s="27"/>
      <c r="AD166" s="27"/>
      <c r="AE166" s="27"/>
      <c r="AF166" s="27"/>
      <c r="AG166" s="27"/>
      <c r="AH166" s="27"/>
      <c r="AI166" s="27"/>
      <c r="AJ166" s="27"/>
      <c r="AK166" s="27"/>
      <c r="AL166" s="27"/>
      <c r="AM166" s="27"/>
      <c r="AN166" s="27"/>
      <c r="AO166" s="27"/>
      <c r="AP166" s="27"/>
      <c r="AQ166" s="27"/>
      <c r="AR166" s="27"/>
      <c r="AS166" s="27"/>
      <c r="AT166" s="27"/>
      <c r="AU166" s="27"/>
      <c r="AV166" s="27"/>
      <c r="AW166" s="27"/>
      <c r="AX166" s="27"/>
      <c r="AY166" s="27"/>
      <c r="AZ166" s="27"/>
      <c r="BA166" s="27"/>
      <c r="BB166" s="27"/>
      <c r="BC166" s="27"/>
      <c r="BD166" s="27"/>
      <c r="BE166" s="27"/>
      <c r="BF166" s="27"/>
      <c r="BG166" s="27"/>
      <c r="BH166" s="27"/>
      <c r="BI166" s="27"/>
      <c r="BJ166" s="27"/>
      <c r="BK166" s="27"/>
      <c r="BL166" s="27"/>
      <c r="BM166" s="27"/>
      <c r="BN166" s="27"/>
      <c r="BO166" s="27"/>
      <c r="BP166" s="27"/>
      <c r="BQ166" s="27"/>
      <c r="BR166" s="27"/>
      <c r="BS166" s="27"/>
      <c r="BT166" s="27"/>
      <c r="BU166" s="27"/>
      <c r="BV166" s="27"/>
      <c r="BW166" s="27"/>
      <c r="BX166" s="27"/>
      <c r="BY166" s="27"/>
      <c r="BZ166" s="27"/>
      <c r="CA166" s="27"/>
      <c r="CB166" s="27"/>
      <c r="CC166" s="27"/>
      <c r="CD166" s="27"/>
      <c r="CE166" s="27"/>
      <c r="CF166" s="27"/>
      <c r="CG166" s="27"/>
      <c r="CH166" s="27"/>
      <c r="CI166" s="27"/>
      <c r="CJ166" s="27"/>
      <c r="CK166" s="27"/>
      <c r="CL166" s="27"/>
      <c r="CM166" s="27"/>
      <c r="CN166" s="27"/>
      <c r="CO166" s="27"/>
      <c r="CP166" s="27"/>
      <c r="CQ166" s="27"/>
      <c r="CR166" s="27"/>
      <c r="CS166" s="27"/>
      <c r="CT166" s="27"/>
    </row>
    <row r="167" spans="1:98" s="32" customFormat="1">
      <c r="A167" s="27"/>
      <c r="B167" s="47" t="s">
        <v>978</v>
      </c>
      <c r="C167" s="30"/>
      <c r="D167" s="30"/>
      <c r="E167" s="30"/>
      <c r="F167" s="30"/>
      <c r="G167" s="30"/>
      <c r="H167" s="36"/>
      <c r="I167" s="30"/>
      <c r="J167" s="30"/>
      <c r="K167" s="30"/>
      <c r="L167" s="30"/>
      <c r="M167" s="30"/>
      <c r="N167" s="30"/>
      <c r="O167" s="27"/>
      <c r="P167" s="27"/>
      <c r="Q167" s="27"/>
      <c r="R167" s="27"/>
      <c r="S167" s="27"/>
      <c r="T167" s="27"/>
      <c r="U167" s="27"/>
      <c r="V167" s="27"/>
      <c r="W167" s="27"/>
      <c r="X167" s="27"/>
      <c r="Y167" s="27"/>
      <c r="Z167" s="27"/>
      <c r="AA167" s="27"/>
      <c r="AB167" s="27"/>
      <c r="AC167" s="27"/>
      <c r="AD167" s="27"/>
      <c r="AE167" s="27"/>
      <c r="AF167" s="27"/>
      <c r="AG167" s="27"/>
      <c r="AH167" s="27"/>
      <c r="AI167" s="27"/>
      <c r="AJ167" s="27"/>
      <c r="AK167" s="27"/>
      <c r="AL167" s="27"/>
      <c r="AM167" s="27"/>
      <c r="AN167" s="27"/>
      <c r="AO167" s="27"/>
      <c r="AP167" s="27"/>
      <c r="AQ167" s="27"/>
      <c r="AR167" s="27"/>
      <c r="AS167" s="27"/>
      <c r="AT167" s="27"/>
      <c r="AU167" s="27"/>
      <c r="AV167" s="27"/>
      <c r="AW167" s="27"/>
      <c r="AX167" s="27"/>
      <c r="AY167" s="27"/>
      <c r="AZ167" s="27"/>
      <c r="BA167" s="27"/>
      <c r="BB167" s="27"/>
      <c r="BC167" s="27"/>
      <c r="BD167" s="27"/>
      <c r="BE167" s="27"/>
      <c r="BF167" s="27"/>
      <c r="BG167" s="27"/>
      <c r="BH167" s="27"/>
      <c r="BI167" s="27"/>
      <c r="BJ167" s="27"/>
      <c r="BK167" s="27"/>
      <c r="BL167" s="27"/>
      <c r="BM167" s="27"/>
      <c r="BN167" s="27"/>
      <c r="BO167" s="27"/>
      <c r="BP167" s="27"/>
      <c r="BQ167" s="27"/>
      <c r="BR167" s="27"/>
      <c r="BS167" s="27"/>
      <c r="BT167" s="27"/>
      <c r="BU167" s="27"/>
      <c r="BV167" s="27"/>
      <c r="BW167" s="27"/>
      <c r="BX167" s="27"/>
      <c r="BY167" s="27"/>
      <c r="BZ167" s="27"/>
      <c r="CA167" s="27"/>
      <c r="CB167" s="27"/>
      <c r="CC167" s="27"/>
      <c r="CD167" s="27"/>
      <c r="CE167" s="27"/>
      <c r="CF167" s="27"/>
      <c r="CG167" s="27"/>
      <c r="CH167" s="27"/>
      <c r="CI167" s="27"/>
      <c r="CJ167" s="27"/>
      <c r="CK167" s="27"/>
      <c r="CL167" s="27"/>
      <c r="CM167" s="27"/>
      <c r="CN167" s="27"/>
      <c r="CO167" s="27"/>
      <c r="CP167" s="27"/>
      <c r="CQ167" s="27"/>
      <c r="CR167" s="27"/>
      <c r="CS167" s="27"/>
      <c r="CT167" s="27"/>
    </row>
    <row r="168" spans="1:98" s="32" customFormat="1" ht="12.75" customHeight="1">
      <c r="A168" s="27"/>
      <c r="B168" s="47" t="s">
        <v>979</v>
      </c>
      <c r="C168" s="30"/>
      <c r="D168" s="30"/>
      <c r="E168" s="30"/>
      <c r="F168" s="30"/>
      <c r="G168" s="30"/>
      <c r="H168" s="36"/>
      <c r="I168" s="30"/>
      <c r="J168" s="30"/>
      <c r="K168" s="30"/>
      <c r="L168" s="30"/>
      <c r="M168" s="30"/>
      <c r="N168" s="30"/>
      <c r="O168" s="27"/>
      <c r="P168" s="27"/>
      <c r="Q168" s="27"/>
      <c r="R168" s="27"/>
      <c r="S168" s="27"/>
      <c r="T168" s="27"/>
      <c r="U168" s="27"/>
      <c r="V168" s="27"/>
      <c r="W168" s="27"/>
      <c r="X168" s="27"/>
      <c r="Y168" s="27"/>
      <c r="Z168" s="27"/>
      <c r="AA168" s="27"/>
      <c r="AB168" s="27"/>
      <c r="AC168" s="27"/>
      <c r="AD168" s="27"/>
      <c r="AE168" s="27"/>
      <c r="AF168" s="27"/>
      <c r="AG168" s="27"/>
      <c r="AH168" s="27"/>
      <c r="AI168" s="27"/>
      <c r="AJ168" s="27"/>
      <c r="AK168" s="27"/>
      <c r="AL168" s="27"/>
      <c r="AM168" s="27"/>
      <c r="AN168" s="27"/>
      <c r="AO168" s="27"/>
      <c r="AP168" s="27"/>
      <c r="AQ168" s="27"/>
      <c r="AR168" s="27"/>
      <c r="AS168" s="27"/>
      <c r="AT168" s="27"/>
      <c r="AU168" s="27"/>
      <c r="AV168" s="27"/>
      <c r="AW168" s="27"/>
      <c r="AX168" s="27"/>
      <c r="AY168" s="27"/>
      <c r="AZ168" s="27"/>
      <c r="BA168" s="27"/>
      <c r="BB168" s="27"/>
      <c r="BC168" s="27"/>
      <c r="BD168" s="27"/>
      <c r="BE168" s="27"/>
      <c r="BF168" s="27"/>
      <c r="BG168" s="27"/>
      <c r="BH168" s="27"/>
      <c r="BI168" s="27"/>
      <c r="BJ168" s="27"/>
      <c r="BK168" s="27"/>
      <c r="BL168" s="27"/>
      <c r="BM168" s="27"/>
      <c r="BN168" s="27"/>
      <c r="BO168" s="27"/>
      <c r="BP168" s="27"/>
      <c r="BQ168" s="27"/>
      <c r="BR168" s="27"/>
      <c r="BS168" s="27"/>
      <c r="BT168" s="27"/>
      <c r="BU168" s="27"/>
      <c r="BV168" s="27"/>
      <c r="BW168" s="27"/>
      <c r="BX168" s="27"/>
      <c r="BY168" s="27"/>
      <c r="BZ168" s="27"/>
      <c r="CA168" s="27"/>
      <c r="CB168" s="27"/>
      <c r="CC168" s="27"/>
      <c r="CD168" s="27"/>
      <c r="CE168" s="27"/>
      <c r="CF168" s="27"/>
      <c r="CG168" s="27"/>
      <c r="CH168" s="27"/>
      <c r="CI168" s="27"/>
      <c r="CJ168" s="27"/>
      <c r="CK168" s="27"/>
      <c r="CL168" s="27"/>
      <c r="CM168" s="27"/>
      <c r="CN168" s="27"/>
      <c r="CO168" s="27"/>
      <c r="CP168" s="27"/>
      <c r="CQ168" s="27"/>
      <c r="CR168" s="27"/>
      <c r="CS168" s="27"/>
      <c r="CT168" s="27"/>
    </row>
    <row r="169" spans="1:98" s="32" customFormat="1" ht="12.75" customHeight="1">
      <c r="A169" s="27"/>
      <c r="B169" s="47" t="s">
        <v>985</v>
      </c>
      <c r="C169" s="30"/>
      <c r="D169" s="30"/>
      <c r="E169" s="30"/>
      <c r="F169" s="30"/>
      <c r="G169" s="30"/>
      <c r="H169" s="36"/>
      <c r="I169" s="30"/>
      <c r="J169" s="30"/>
      <c r="K169" s="30"/>
      <c r="L169" s="30"/>
      <c r="M169" s="30"/>
      <c r="N169" s="30"/>
      <c r="O169" s="27"/>
      <c r="P169" s="27"/>
      <c r="Q169" s="27"/>
      <c r="R169" s="27"/>
      <c r="S169" s="27"/>
      <c r="T169" s="27"/>
      <c r="U169" s="27"/>
      <c r="V169" s="27"/>
      <c r="W169" s="27"/>
      <c r="X169" s="27"/>
      <c r="Y169" s="27"/>
      <c r="Z169" s="27"/>
      <c r="AA169" s="27"/>
      <c r="AB169" s="27"/>
      <c r="AC169" s="27"/>
      <c r="AD169" s="27"/>
      <c r="AE169" s="27"/>
      <c r="AF169" s="27"/>
      <c r="AG169" s="27"/>
      <c r="AH169" s="27"/>
      <c r="AI169" s="27"/>
      <c r="AJ169" s="27"/>
      <c r="AK169" s="27"/>
      <c r="AL169" s="27"/>
      <c r="AM169" s="27"/>
      <c r="AN169" s="27"/>
      <c r="AO169" s="27"/>
      <c r="AP169" s="27"/>
      <c r="AQ169" s="27"/>
      <c r="AR169" s="27"/>
      <c r="AS169" s="27"/>
      <c r="AT169" s="27"/>
      <c r="AU169" s="27"/>
      <c r="AV169" s="27"/>
      <c r="AW169" s="27"/>
      <c r="AX169" s="27"/>
      <c r="AY169" s="27"/>
      <c r="AZ169" s="27"/>
      <c r="BA169" s="27"/>
      <c r="BB169" s="27"/>
      <c r="BC169" s="27"/>
      <c r="BD169" s="27"/>
      <c r="BE169" s="27"/>
      <c r="BF169" s="27"/>
      <c r="BG169" s="27"/>
      <c r="BH169" s="27"/>
      <c r="BI169" s="27"/>
      <c r="BJ169" s="27"/>
      <c r="BK169" s="27"/>
      <c r="BL169" s="27"/>
      <c r="BM169" s="27"/>
      <c r="BN169" s="27"/>
      <c r="BO169" s="27"/>
      <c r="BP169" s="27"/>
      <c r="BQ169" s="27"/>
      <c r="BR169" s="27"/>
      <c r="BS169" s="27"/>
      <c r="BT169" s="27"/>
      <c r="BU169" s="27"/>
      <c r="BV169" s="27"/>
      <c r="BW169" s="27"/>
      <c r="BX169" s="27"/>
      <c r="BY169" s="27"/>
      <c r="BZ169" s="27"/>
      <c r="CA169" s="27"/>
      <c r="CB169" s="27"/>
      <c r="CC169" s="27"/>
      <c r="CD169" s="27"/>
      <c r="CE169" s="27"/>
      <c r="CF169" s="27"/>
      <c r="CG169" s="27"/>
      <c r="CH169" s="27"/>
      <c r="CI169" s="27"/>
      <c r="CJ169" s="27"/>
      <c r="CK169" s="27"/>
      <c r="CL169" s="27"/>
      <c r="CM169" s="27"/>
      <c r="CN169" s="27"/>
      <c r="CO169" s="27"/>
      <c r="CP169" s="27"/>
      <c r="CQ169" s="27"/>
      <c r="CR169" s="27"/>
      <c r="CS169" s="27"/>
      <c r="CT169" s="27"/>
    </row>
    <row r="170" spans="1:98" s="32" customFormat="1">
      <c r="A170" s="27"/>
      <c r="B170" s="47" t="s">
        <v>987</v>
      </c>
      <c r="C170" s="30"/>
      <c r="D170" s="30"/>
      <c r="E170" s="30"/>
      <c r="F170" s="30"/>
      <c r="G170" s="30"/>
      <c r="H170" s="36"/>
      <c r="I170" s="30"/>
      <c r="J170" s="30"/>
      <c r="K170" s="30"/>
      <c r="L170" s="30"/>
      <c r="M170" s="30"/>
      <c r="N170" s="30"/>
      <c r="O170" s="27"/>
      <c r="P170" s="27"/>
      <c r="Q170" s="27"/>
      <c r="R170" s="27"/>
      <c r="S170" s="27"/>
      <c r="T170" s="27"/>
      <c r="U170" s="27"/>
      <c r="V170" s="27"/>
      <c r="W170" s="27"/>
      <c r="X170" s="27"/>
      <c r="Y170" s="27"/>
      <c r="Z170" s="27"/>
      <c r="AA170" s="27"/>
      <c r="AB170" s="27"/>
      <c r="AC170" s="27"/>
      <c r="AD170" s="27"/>
      <c r="AE170" s="27"/>
      <c r="AF170" s="27"/>
      <c r="AG170" s="27"/>
      <c r="AH170" s="27"/>
      <c r="AI170" s="27"/>
      <c r="AJ170" s="27"/>
      <c r="AK170" s="27"/>
      <c r="AL170" s="27"/>
      <c r="AM170" s="27"/>
      <c r="AN170" s="27"/>
      <c r="AO170" s="27"/>
      <c r="AP170" s="27"/>
      <c r="AQ170" s="27"/>
      <c r="AR170" s="27"/>
      <c r="AS170" s="27"/>
      <c r="AT170" s="27"/>
      <c r="AU170" s="27"/>
      <c r="AV170" s="27"/>
      <c r="AW170" s="27"/>
      <c r="AX170" s="27"/>
      <c r="AY170" s="27"/>
      <c r="AZ170" s="27"/>
      <c r="BA170" s="27"/>
      <c r="BB170" s="27"/>
      <c r="BC170" s="27"/>
      <c r="BD170" s="27"/>
      <c r="BE170" s="27"/>
      <c r="BF170" s="27"/>
      <c r="BG170" s="27"/>
      <c r="BH170" s="27"/>
      <c r="BI170" s="27"/>
      <c r="BJ170" s="27"/>
      <c r="BK170" s="27"/>
      <c r="BL170" s="27"/>
      <c r="BM170" s="27"/>
      <c r="BN170" s="27"/>
      <c r="BO170" s="27"/>
      <c r="BP170" s="27"/>
      <c r="BQ170" s="27"/>
      <c r="BR170" s="27"/>
      <c r="BS170" s="27"/>
      <c r="BT170" s="27"/>
      <c r="BU170" s="27"/>
      <c r="BV170" s="27"/>
      <c r="BW170" s="27"/>
      <c r="BX170" s="27"/>
      <c r="BY170" s="27"/>
      <c r="BZ170" s="27"/>
      <c r="CA170" s="27"/>
      <c r="CB170" s="27"/>
      <c r="CC170" s="27"/>
      <c r="CD170" s="27"/>
      <c r="CE170" s="27"/>
      <c r="CF170" s="27"/>
      <c r="CG170" s="27"/>
      <c r="CH170" s="27"/>
      <c r="CI170" s="27"/>
      <c r="CJ170" s="27"/>
      <c r="CK170" s="27"/>
      <c r="CL170" s="27"/>
      <c r="CM170" s="27"/>
      <c r="CN170" s="27"/>
      <c r="CO170" s="27"/>
      <c r="CP170" s="27"/>
      <c r="CQ170" s="27"/>
      <c r="CR170" s="27"/>
      <c r="CS170" s="27"/>
      <c r="CT170" s="27"/>
    </row>
    <row r="171" spans="1:98" s="32" customFormat="1" ht="12.75" customHeight="1">
      <c r="A171" s="27"/>
      <c r="B171" s="47" t="s">
        <v>988</v>
      </c>
      <c r="C171" s="30"/>
      <c r="D171" s="30"/>
      <c r="E171" s="30"/>
      <c r="F171" s="30"/>
      <c r="G171" s="30"/>
      <c r="H171" s="36"/>
      <c r="I171" s="30"/>
      <c r="J171" s="30"/>
      <c r="K171" s="30"/>
      <c r="L171" s="30"/>
      <c r="M171" s="30"/>
      <c r="N171" s="30"/>
      <c r="O171" s="27"/>
      <c r="P171" s="27"/>
      <c r="Q171" s="27"/>
      <c r="R171" s="27"/>
      <c r="S171" s="27"/>
      <c r="T171" s="27"/>
      <c r="U171" s="27"/>
      <c r="V171" s="27"/>
      <c r="W171" s="27"/>
      <c r="X171" s="27"/>
      <c r="Y171" s="27"/>
      <c r="Z171" s="27"/>
      <c r="AA171" s="27"/>
      <c r="AB171" s="27"/>
      <c r="AC171" s="27"/>
      <c r="AD171" s="27"/>
      <c r="AE171" s="27"/>
      <c r="AF171" s="27"/>
      <c r="AG171" s="27"/>
      <c r="AH171" s="27"/>
      <c r="AI171" s="27"/>
      <c r="AJ171" s="27"/>
      <c r="AK171" s="27"/>
      <c r="AL171" s="27"/>
      <c r="AM171" s="27"/>
      <c r="AN171" s="27"/>
      <c r="AO171" s="27"/>
      <c r="AP171" s="27"/>
      <c r="AQ171" s="27"/>
      <c r="AR171" s="27"/>
      <c r="AS171" s="27"/>
      <c r="AT171" s="27"/>
      <c r="AU171" s="27"/>
      <c r="AV171" s="27"/>
      <c r="AW171" s="27"/>
      <c r="AX171" s="27"/>
      <c r="AY171" s="27"/>
      <c r="AZ171" s="27"/>
      <c r="BA171" s="27"/>
      <c r="BB171" s="27"/>
      <c r="BC171" s="27"/>
      <c r="BD171" s="27"/>
      <c r="BE171" s="27"/>
      <c r="BF171" s="27"/>
      <c r="BG171" s="27"/>
      <c r="BH171" s="27"/>
      <c r="BI171" s="27"/>
      <c r="BJ171" s="27"/>
      <c r="BK171" s="27"/>
      <c r="BL171" s="27"/>
      <c r="BM171" s="27"/>
      <c r="BN171" s="27"/>
      <c r="BO171" s="27"/>
      <c r="BP171" s="27"/>
      <c r="BQ171" s="27"/>
      <c r="BR171" s="27"/>
      <c r="BS171" s="27"/>
      <c r="BT171" s="27"/>
      <c r="BU171" s="27"/>
      <c r="BV171" s="27"/>
      <c r="BW171" s="27"/>
      <c r="BX171" s="27"/>
      <c r="BY171" s="27"/>
      <c r="BZ171" s="27"/>
      <c r="CA171" s="27"/>
      <c r="CB171" s="27"/>
      <c r="CC171" s="27"/>
      <c r="CD171" s="27"/>
      <c r="CE171" s="27"/>
      <c r="CF171" s="27"/>
      <c r="CG171" s="27"/>
      <c r="CH171" s="27"/>
      <c r="CI171" s="27"/>
      <c r="CJ171" s="27"/>
      <c r="CK171" s="27"/>
      <c r="CL171" s="27"/>
      <c r="CM171" s="27"/>
      <c r="CN171" s="27"/>
      <c r="CO171" s="27"/>
      <c r="CP171" s="27"/>
      <c r="CQ171" s="27"/>
      <c r="CR171" s="27"/>
      <c r="CS171" s="27"/>
      <c r="CT171" s="27"/>
    </row>
    <row r="172" spans="1:98" s="32" customFormat="1">
      <c r="A172" s="27"/>
      <c r="B172" s="47" t="s">
        <v>989</v>
      </c>
      <c r="C172" s="30"/>
      <c r="D172" s="30"/>
      <c r="E172" s="30"/>
      <c r="F172" s="30"/>
      <c r="G172" s="30"/>
      <c r="H172" s="36"/>
      <c r="I172" s="30"/>
      <c r="J172" s="30"/>
      <c r="K172" s="30"/>
      <c r="L172" s="30"/>
      <c r="M172" s="30"/>
      <c r="N172" s="30"/>
      <c r="O172" s="27"/>
      <c r="P172" s="27"/>
      <c r="Q172" s="27"/>
      <c r="R172" s="27"/>
      <c r="S172" s="27"/>
      <c r="T172" s="27"/>
      <c r="U172" s="27"/>
      <c r="V172" s="27"/>
      <c r="W172" s="27"/>
      <c r="X172" s="27"/>
      <c r="Y172" s="27"/>
      <c r="Z172" s="27"/>
      <c r="AA172" s="27"/>
      <c r="AB172" s="27"/>
      <c r="AC172" s="27"/>
      <c r="AD172" s="27"/>
      <c r="AE172" s="27"/>
      <c r="AF172" s="27"/>
      <c r="AG172" s="27"/>
      <c r="AH172" s="27"/>
      <c r="AI172" s="27"/>
      <c r="AJ172" s="27"/>
      <c r="AK172" s="27"/>
      <c r="AL172" s="27"/>
      <c r="AM172" s="27"/>
      <c r="AN172" s="27"/>
      <c r="AO172" s="27"/>
      <c r="AP172" s="27"/>
      <c r="AQ172" s="27"/>
      <c r="AR172" s="27"/>
      <c r="AS172" s="27"/>
      <c r="AT172" s="27"/>
      <c r="AU172" s="27"/>
      <c r="AV172" s="27"/>
      <c r="AW172" s="27"/>
      <c r="AX172" s="27"/>
      <c r="AY172" s="27"/>
      <c r="AZ172" s="27"/>
      <c r="BA172" s="27"/>
      <c r="BB172" s="27"/>
      <c r="BC172" s="27"/>
      <c r="BD172" s="27"/>
      <c r="BE172" s="27"/>
      <c r="BF172" s="27"/>
      <c r="BG172" s="27"/>
      <c r="BH172" s="27"/>
      <c r="BI172" s="27"/>
      <c r="BJ172" s="27"/>
      <c r="BK172" s="27"/>
      <c r="BL172" s="27"/>
      <c r="BM172" s="27"/>
      <c r="BN172" s="27"/>
      <c r="BO172" s="27"/>
      <c r="BP172" s="27"/>
      <c r="BQ172" s="27"/>
      <c r="BR172" s="27"/>
      <c r="BS172" s="27"/>
      <c r="BT172" s="27"/>
      <c r="BU172" s="27"/>
      <c r="BV172" s="27"/>
      <c r="BW172" s="27"/>
      <c r="BX172" s="27"/>
      <c r="BY172" s="27"/>
      <c r="BZ172" s="27"/>
      <c r="CA172" s="27"/>
      <c r="CB172" s="27"/>
      <c r="CC172" s="27"/>
      <c r="CD172" s="27"/>
      <c r="CE172" s="27"/>
      <c r="CF172" s="27"/>
      <c r="CG172" s="27"/>
      <c r="CH172" s="27"/>
      <c r="CI172" s="27"/>
      <c r="CJ172" s="27"/>
      <c r="CK172" s="27"/>
      <c r="CL172" s="27"/>
      <c r="CM172" s="27"/>
      <c r="CN172" s="27"/>
      <c r="CO172" s="27"/>
      <c r="CP172" s="27"/>
      <c r="CQ172" s="27"/>
      <c r="CR172" s="27"/>
      <c r="CS172" s="27"/>
      <c r="CT172" s="27"/>
    </row>
    <row r="173" spans="1:98" s="32" customFormat="1">
      <c r="A173" s="27"/>
      <c r="B173" s="47" t="s">
        <v>990</v>
      </c>
      <c r="C173" s="30"/>
      <c r="D173" s="30"/>
      <c r="E173" s="30"/>
      <c r="F173" s="30"/>
      <c r="G173" s="30"/>
      <c r="H173" s="36"/>
      <c r="I173" s="30"/>
      <c r="J173" s="30"/>
      <c r="K173" s="30"/>
      <c r="L173" s="30"/>
      <c r="M173" s="30"/>
      <c r="N173" s="30"/>
      <c r="O173" s="27"/>
      <c r="P173" s="27"/>
      <c r="Q173" s="27"/>
      <c r="R173" s="27"/>
      <c r="S173" s="27"/>
      <c r="T173" s="27"/>
      <c r="U173" s="27"/>
      <c r="V173" s="27"/>
      <c r="W173" s="27"/>
      <c r="X173" s="27"/>
      <c r="Y173" s="27"/>
      <c r="Z173" s="27"/>
      <c r="AA173" s="27"/>
      <c r="AB173" s="27"/>
      <c r="AC173" s="27"/>
      <c r="AD173" s="27"/>
      <c r="AE173" s="27"/>
      <c r="AF173" s="27"/>
      <c r="AG173" s="27"/>
      <c r="AH173" s="27"/>
      <c r="AI173" s="27"/>
      <c r="AJ173" s="27"/>
      <c r="AK173" s="27"/>
      <c r="AL173" s="27"/>
      <c r="AM173" s="27"/>
      <c r="AN173" s="27"/>
      <c r="AO173" s="27"/>
      <c r="AP173" s="27"/>
      <c r="AQ173" s="27"/>
      <c r="AR173" s="27"/>
      <c r="AS173" s="27"/>
      <c r="AT173" s="27"/>
      <c r="AU173" s="27"/>
      <c r="AV173" s="27"/>
      <c r="AW173" s="27"/>
      <c r="AX173" s="27"/>
      <c r="AY173" s="27"/>
      <c r="AZ173" s="27"/>
      <c r="BA173" s="27"/>
      <c r="BB173" s="27"/>
      <c r="BC173" s="27"/>
      <c r="BD173" s="27"/>
      <c r="BE173" s="27"/>
      <c r="BF173" s="27"/>
      <c r="BG173" s="27"/>
      <c r="BH173" s="27"/>
      <c r="BI173" s="27"/>
      <c r="BJ173" s="27"/>
      <c r="BK173" s="27"/>
      <c r="BL173" s="27"/>
      <c r="BM173" s="27"/>
      <c r="BN173" s="27"/>
      <c r="BO173" s="27"/>
      <c r="BP173" s="27"/>
      <c r="BQ173" s="27"/>
      <c r="BR173" s="27"/>
      <c r="BS173" s="27"/>
      <c r="BT173" s="27"/>
      <c r="BU173" s="27"/>
      <c r="BV173" s="27"/>
      <c r="BW173" s="27"/>
      <c r="BX173" s="27"/>
      <c r="BY173" s="27"/>
      <c r="BZ173" s="27"/>
      <c r="CA173" s="27"/>
      <c r="CB173" s="27"/>
      <c r="CC173" s="27"/>
      <c r="CD173" s="27"/>
      <c r="CE173" s="27"/>
      <c r="CF173" s="27"/>
      <c r="CG173" s="27"/>
      <c r="CH173" s="27"/>
      <c r="CI173" s="27"/>
      <c r="CJ173" s="27"/>
      <c r="CK173" s="27"/>
      <c r="CL173" s="27"/>
      <c r="CM173" s="27"/>
      <c r="CN173" s="27"/>
      <c r="CO173" s="27"/>
      <c r="CP173" s="27"/>
      <c r="CQ173" s="27"/>
      <c r="CR173" s="27"/>
      <c r="CS173" s="27"/>
      <c r="CT173" s="27"/>
    </row>
    <row r="174" spans="1:98" s="32" customFormat="1">
      <c r="A174" s="27"/>
      <c r="B174" s="47" t="s">
        <v>991</v>
      </c>
      <c r="C174" s="30"/>
      <c r="D174" s="30"/>
      <c r="E174" s="30"/>
      <c r="F174" s="30"/>
      <c r="G174" s="30"/>
      <c r="H174" s="36"/>
      <c r="I174" s="30"/>
      <c r="J174" s="30"/>
      <c r="K174" s="30"/>
      <c r="L174" s="30"/>
      <c r="M174" s="30"/>
      <c r="N174" s="30"/>
      <c r="O174" s="27"/>
      <c r="P174" s="27"/>
      <c r="Q174" s="27"/>
      <c r="R174" s="27"/>
      <c r="S174" s="27"/>
      <c r="T174" s="27"/>
      <c r="U174" s="27"/>
      <c r="V174" s="27"/>
      <c r="W174" s="27"/>
      <c r="X174" s="27"/>
      <c r="Y174" s="27"/>
      <c r="Z174" s="27"/>
      <c r="AA174" s="27"/>
      <c r="AB174" s="27"/>
      <c r="AC174" s="27"/>
      <c r="AD174" s="27"/>
      <c r="AE174" s="27"/>
      <c r="AF174" s="27"/>
      <c r="AG174" s="27"/>
      <c r="AH174" s="27"/>
      <c r="AI174" s="27"/>
      <c r="AJ174" s="27"/>
      <c r="AK174" s="27"/>
      <c r="AL174" s="27"/>
      <c r="AM174" s="27"/>
      <c r="AN174" s="27"/>
      <c r="AO174" s="27"/>
      <c r="AP174" s="27"/>
      <c r="AQ174" s="27"/>
      <c r="AR174" s="27"/>
      <c r="AS174" s="27"/>
      <c r="AT174" s="27"/>
      <c r="AU174" s="27"/>
      <c r="AV174" s="27"/>
      <c r="AW174" s="27"/>
      <c r="AX174" s="27"/>
      <c r="AY174" s="27"/>
      <c r="AZ174" s="27"/>
      <c r="BA174" s="27"/>
      <c r="BB174" s="27"/>
      <c r="BC174" s="27"/>
      <c r="BD174" s="27"/>
      <c r="BE174" s="27"/>
      <c r="BF174" s="27"/>
      <c r="BG174" s="27"/>
      <c r="BH174" s="27"/>
      <c r="BI174" s="27"/>
      <c r="BJ174" s="27"/>
      <c r="BK174" s="27"/>
      <c r="BL174" s="27"/>
      <c r="BM174" s="27"/>
      <c r="BN174" s="27"/>
      <c r="BO174" s="27"/>
      <c r="BP174" s="27"/>
      <c r="BQ174" s="27"/>
      <c r="BR174" s="27"/>
      <c r="BS174" s="27"/>
      <c r="BT174" s="27"/>
      <c r="BU174" s="27"/>
      <c r="BV174" s="27"/>
      <c r="BW174" s="27"/>
      <c r="BX174" s="27"/>
      <c r="BY174" s="27"/>
      <c r="BZ174" s="27"/>
      <c r="CA174" s="27"/>
      <c r="CB174" s="27"/>
      <c r="CC174" s="27"/>
      <c r="CD174" s="27"/>
      <c r="CE174" s="27"/>
      <c r="CF174" s="27"/>
      <c r="CG174" s="27"/>
      <c r="CH174" s="27"/>
      <c r="CI174" s="27"/>
      <c r="CJ174" s="27"/>
      <c r="CK174" s="27"/>
      <c r="CL174" s="27"/>
      <c r="CM174" s="27"/>
      <c r="CN174" s="27"/>
      <c r="CO174" s="27"/>
      <c r="CP174" s="27"/>
      <c r="CQ174" s="27"/>
      <c r="CR174" s="27"/>
      <c r="CS174" s="27"/>
      <c r="CT174" s="27"/>
    </row>
    <row r="175" spans="1:98" s="32" customFormat="1">
      <c r="A175" s="27"/>
      <c r="B175" s="47" t="s">
        <v>992</v>
      </c>
      <c r="C175" s="30"/>
      <c r="D175" s="30"/>
      <c r="E175" s="30"/>
      <c r="F175" s="30"/>
      <c r="G175" s="30"/>
      <c r="H175" s="36"/>
      <c r="I175" s="30"/>
      <c r="J175" s="30"/>
      <c r="K175" s="30"/>
      <c r="L175" s="30"/>
      <c r="M175" s="30"/>
      <c r="N175" s="30"/>
      <c r="O175" s="27"/>
      <c r="P175" s="27"/>
      <c r="Q175" s="27"/>
      <c r="R175" s="27"/>
      <c r="S175" s="27"/>
      <c r="T175" s="27"/>
      <c r="U175" s="27"/>
      <c r="V175" s="27"/>
      <c r="W175" s="27"/>
      <c r="X175" s="27"/>
      <c r="Y175" s="27"/>
      <c r="Z175" s="27"/>
      <c r="AA175" s="27"/>
      <c r="AB175" s="27"/>
      <c r="AC175" s="27"/>
      <c r="AD175" s="27"/>
      <c r="AE175" s="27"/>
      <c r="AF175" s="27"/>
      <c r="AG175" s="27"/>
      <c r="AH175" s="27"/>
      <c r="AI175" s="27"/>
      <c r="AJ175" s="27"/>
      <c r="AK175" s="27"/>
      <c r="AL175" s="27"/>
      <c r="AM175" s="27"/>
      <c r="AN175" s="27"/>
      <c r="AO175" s="27"/>
      <c r="AP175" s="27"/>
      <c r="AQ175" s="27"/>
      <c r="AR175" s="27"/>
      <c r="AS175" s="27"/>
      <c r="AT175" s="27"/>
      <c r="AU175" s="27"/>
      <c r="AV175" s="27"/>
      <c r="AW175" s="27"/>
      <c r="AX175" s="27"/>
      <c r="AY175" s="27"/>
      <c r="AZ175" s="27"/>
      <c r="BA175" s="27"/>
      <c r="BB175" s="27"/>
      <c r="BC175" s="27"/>
      <c r="BD175" s="27"/>
      <c r="BE175" s="27"/>
      <c r="BF175" s="27"/>
      <c r="BG175" s="27"/>
      <c r="BH175" s="27"/>
      <c r="BI175" s="27"/>
      <c r="BJ175" s="27"/>
      <c r="BK175" s="27"/>
      <c r="BL175" s="27"/>
      <c r="BM175" s="27"/>
      <c r="BN175" s="27"/>
      <c r="BO175" s="27"/>
      <c r="BP175" s="27"/>
      <c r="BQ175" s="27"/>
      <c r="BR175" s="27"/>
      <c r="BS175" s="27"/>
      <c r="BT175" s="27"/>
      <c r="BU175" s="27"/>
      <c r="BV175" s="27"/>
      <c r="BW175" s="27"/>
      <c r="BX175" s="27"/>
      <c r="BY175" s="27"/>
      <c r="BZ175" s="27"/>
      <c r="CA175" s="27"/>
      <c r="CB175" s="27"/>
      <c r="CC175" s="27"/>
      <c r="CD175" s="27"/>
      <c r="CE175" s="27"/>
      <c r="CF175" s="27"/>
      <c r="CG175" s="27"/>
      <c r="CH175" s="27"/>
      <c r="CI175" s="27"/>
      <c r="CJ175" s="27"/>
      <c r="CK175" s="27"/>
      <c r="CL175" s="27"/>
      <c r="CM175" s="27"/>
      <c r="CN175" s="27"/>
      <c r="CO175" s="27"/>
      <c r="CP175" s="27"/>
      <c r="CQ175" s="27"/>
      <c r="CR175" s="27"/>
      <c r="CS175" s="27"/>
      <c r="CT175" s="27"/>
    </row>
    <row r="176" spans="1:98" s="32" customFormat="1">
      <c r="A176" s="27"/>
      <c r="B176" s="47" t="s">
        <v>993</v>
      </c>
      <c r="C176" s="30"/>
      <c r="D176" s="30"/>
      <c r="E176" s="30"/>
      <c r="F176" s="30"/>
      <c r="G176" s="30"/>
      <c r="H176" s="36"/>
      <c r="I176" s="30"/>
      <c r="J176" s="30"/>
      <c r="K176" s="30"/>
      <c r="L176" s="30"/>
      <c r="M176" s="30"/>
      <c r="N176" s="30"/>
      <c r="O176" s="27"/>
      <c r="P176" s="27"/>
      <c r="Q176" s="27"/>
      <c r="R176" s="27"/>
      <c r="S176" s="27"/>
      <c r="T176" s="27"/>
      <c r="U176" s="27"/>
      <c r="V176" s="27"/>
      <c r="W176" s="27"/>
      <c r="X176" s="27"/>
      <c r="Y176" s="27"/>
      <c r="Z176" s="27"/>
      <c r="AA176" s="27"/>
      <c r="AB176" s="27"/>
      <c r="AC176" s="27"/>
      <c r="AD176" s="27"/>
      <c r="AE176" s="27"/>
      <c r="AF176" s="27"/>
      <c r="AG176" s="27"/>
      <c r="AH176" s="27"/>
      <c r="AI176" s="27"/>
      <c r="AJ176" s="27"/>
      <c r="AK176" s="27"/>
      <c r="AL176" s="27"/>
      <c r="AM176" s="27"/>
      <c r="AN176" s="27"/>
      <c r="AO176" s="27"/>
      <c r="AP176" s="27"/>
      <c r="AQ176" s="27"/>
      <c r="AR176" s="27"/>
      <c r="AS176" s="27"/>
      <c r="AT176" s="27"/>
      <c r="AU176" s="27"/>
      <c r="AV176" s="27"/>
      <c r="AW176" s="27"/>
      <c r="AX176" s="27"/>
      <c r="AY176" s="27"/>
      <c r="AZ176" s="27"/>
      <c r="BA176" s="27"/>
      <c r="BB176" s="27"/>
      <c r="BC176" s="27"/>
      <c r="BD176" s="27"/>
      <c r="BE176" s="27"/>
      <c r="BF176" s="27"/>
      <c r="BG176" s="27"/>
      <c r="BH176" s="27"/>
      <c r="BI176" s="27"/>
      <c r="BJ176" s="27"/>
      <c r="BK176" s="27"/>
      <c r="BL176" s="27"/>
      <c r="BM176" s="27"/>
      <c r="BN176" s="27"/>
      <c r="BO176" s="27"/>
      <c r="BP176" s="27"/>
      <c r="BQ176" s="27"/>
      <c r="BR176" s="27"/>
      <c r="BS176" s="27"/>
      <c r="BT176" s="27"/>
      <c r="BU176" s="27"/>
      <c r="BV176" s="27"/>
      <c r="BW176" s="27"/>
      <c r="BX176" s="27"/>
      <c r="BY176" s="27"/>
      <c r="BZ176" s="27"/>
      <c r="CA176" s="27"/>
      <c r="CB176" s="27"/>
      <c r="CC176" s="27"/>
      <c r="CD176" s="27"/>
      <c r="CE176" s="27"/>
      <c r="CF176" s="27"/>
      <c r="CG176" s="27"/>
      <c r="CH176" s="27"/>
      <c r="CI176" s="27"/>
      <c r="CJ176" s="27"/>
      <c r="CK176" s="27"/>
      <c r="CL176" s="27"/>
      <c r="CM176" s="27"/>
      <c r="CN176" s="27"/>
      <c r="CO176" s="27"/>
      <c r="CP176" s="27"/>
      <c r="CQ176" s="27"/>
      <c r="CR176" s="27"/>
      <c r="CS176" s="27"/>
      <c r="CT176" s="27"/>
    </row>
    <row r="177" spans="1:98" s="32" customFormat="1">
      <c r="A177" s="27"/>
      <c r="B177" s="47" t="s">
        <v>994</v>
      </c>
      <c r="C177" s="30"/>
      <c r="D177" s="30"/>
      <c r="E177" s="30"/>
      <c r="F177" s="30"/>
      <c r="G177" s="30"/>
      <c r="H177" s="36"/>
      <c r="I177" s="30"/>
      <c r="J177" s="30"/>
      <c r="K177" s="30"/>
      <c r="L177" s="30"/>
      <c r="M177" s="30"/>
      <c r="N177" s="30"/>
      <c r="O177" s="27"/>
      <c r="P177" s="27"/>
      <c r="Q177" s="27"/>
      <c r="R177" s="27"/>
      <c r="S177" s="27"/>
      <c r="T177" s="27"/>
      <c r="U177" s="27"/>
      <c r="V177" s="27"/>
      <c r="W177" s="27"/>
      <c r="X177" s="27"/>
      <c r="Y177" s="27"/>
      <c r="Z177" s="27"/>
      <c r="AA177" s="27"/>
      <c r="AB177" s="27"/>
      <c r="AC177" s="27"/>
      <c r="AD177" s="27"/>
      <c r="AE177" s="27"/>
      <c r="AF177" s="27"/>
      <c r="AG177" s="27"/>
      <c r="AH177" s="27"/>
      <c r="AI177" s="27"/>
      <c r="AJ177" s="27"/>
      <c r="AK177" s="27"/>
      <c r="AL177" s="27"/>
      <c r="AM177" s="27"/>
      <c r="AN177" s="27"/>
      <c r="AO177" s="27"/>
      <c r="AP177" s="27"/>
      <c r="AQ177" s="27"/>
      <c r="AR177" s="27"/>
      <c r="AS177" s="27"/>
      <c r="AT177" s="27"/>
      <c r="AU177" s="27"/>
      <c r="AV177" s="27"/>
      <c r="AW177" s="27"/>
      <c r="AX177" s="27"/>
      <c r="AY177" s="27"/>
      <c r="AZ177" s="27"/>
      <c r="BA177" s="27"/>
      <c r="BB177" s="27"/>
      <c r="BC177" s="27"/>
      <c r="BD177" s="27"/>
      <c r="BE177" s="27"/>
      <c r="BF177" s="27"/>
      <c r="BG177" s="27"/>
      <c r="BH177" s="27"/>
      <c r="BI177" s="27"/>
      <c r="BJ177" s="27"/>
      <c r="BK177" s="27"/>
      <c r="BL177" s="27"/>
      <c r="BM177" s="27"/>
      <c r="BN177" s="27"/>
      <c r="BO177" s="27"/>
      <c r="BP177" s="27"/>
      <c r="BQ177" s="27"/>
      <c r="BR177" s="27"/>
      <c r="BS177" s="27"/>
      <c r="BT177" s="27"/>
      <c r="BU177" s="27"/>
      <c r="BV177" s="27"/>
      <c r="BW177" s="27"/>
      <c r="BX177" s="27"/>
      <c r="BY177" s="27"/>
      <c r="BZ177" s="27"/>
      <c r="CA177" s="27"/>
      <c r="CB177" s="27"/>
      <c r="CC177" s="27"/>
      <c r="CD177" s="27"/>
      <c r="CE177" s="27"/>
      <c r="CF177" s="27"/>
      <c r="CG177" s="27"/>
      <c r="CH177" s="27"/>
      <c r="CI177" s="27"/>
      <c r="CJ177" s="27"/>
      <c r="CK177" s="27"/>
      <c r="CL177" s="27"/>
      <c r="CM177" s="27"/>
      <c r="CN177" s="27"/>
      <c r="CO177" s="27"/>
      <c r="CP177" s="27"/>
      <c r="CQ177" s="27"/>
      <c r="CR177" s="27"/>
      <c r="CS177" s="27"/>
      <c r="CT177" s="27"/>
    </row>
    <row r="178" spans="1:98" s="32" customFormat="1">
      <c r="A178" s="27"/>
      <c r="B178" s="47" t="s">
        <v>995</v>
      </c>
      <c r="C178" s="30"/>
      <c r="D178" s="30"/>
      <c r="E178" s="30"/>
      <c r="F178" s="30"/>
      <c r="G178" s="30"/>
      <c r="H178" s="36"/>
      <c r="I178" s="30"/>
      <c r="J178" s="30"/>
      <c r="K178" s="30"/>
      <c r="L178" s="30"/>
      <c r="M178" s="30"/>
      <c r="N178" s="30"/>
      <c r="O178" s="27"/>
      <c r="P178" s="27"/>
      <c r="Q178" s="27"/>
      <c r="R178" s="27"/>
      <c r="S178" s="27"/>
      <c r="T178" s="27"/>
      <c r="U178" s="27"/>
      <c r="V178" s="27"/>
      <c r="W178" s="27"/>
      <c r="X178" s="27"/>
      <c r="Y178" s="27"/>
      <c r="Z178" s="27"/>
      <c r="AA178" s="27"/>
      <c r="AB178" s="27"/>
      <c r="AC178" s="27"/>
      <c r="AD178" s="27"/>
      <c r="AE178" s="27"/>
      <c r="AF178" s="27"/>
      <c r="AG178" s="27"/>
      <c r="AH178" s="27"/>
      <c r="AI178" s="27"/>
      <c r="AJ178" s="27"/>
      <c r="AK178" s="27"/>
      <c r="AL178" s="27"/>
      <c r="AM178" s="27"/>
      <c r="AN178" s="27"/>
      <c r="AO178" s="27"/>
      <c r="AP178" s="27"/>
      <c r="AQ178" s="27"/>
      <c r="AR178" s="27"/>
      <c r="AS178" s="27"/>
      <c r="AT178" s="27"/>
      <c r="AU178" s="27"/>
      <c r="AV178" s="27"/>
      <c r="AW178" s="27"/>
      <c r="AX178" s="27"/>
      <c r="AY178" s="27"/>
      <c r="AZ178" s="27"/>
      <c r="BA178" s="27"/>
      <c r="BB178" s="27"/>
      <c r="BC178" s="27"/>
      <c r="BD178" s="27"/>
      <c r="BE178" s="27"/>
      <c r="BF178" s="27"/>
      <c r="BG178" s="27"/>
      <c r="BH178" s="27"/>
      <c r="BI178" s="27"/>
      <c r="BJ178" s="27"/>
      <c r="BK178" s="27"/>
      <c r="BL178" s="27"/>
      <c r="BM178" s="27"/>
      <c r="BN178" s="27"/>
      <c r="BO178" s="27"/>
      <c r="BP178" s="27"/>
      <c r="BQ178" s="27"/>
      <c r="BR178" s="27"/>
      <c r="BS178" s="27"/>
      <c r="BT178" s="27"/>
      <c r="BU178" s="27"/>
      <c r="BV178" s="27"/>
      <c r="BW178" s="27"/>
      <c r="BX178" s="27"/>
      <c r="BY178" s="27"/>
      <c r="BZ178" s="27"/>
      <c r="CA178" s="27"/>
      <c r="CB178" s="27"/>
      <c r="CC178" s="27"/>
      <c r="CD178" s="27"/>
      <c r="CE178" s="27"/>
      <c r="CF178" s="27"/>
      <c r="CG178" s="27"/>
      <c r="CH178" s="27"/>
      <c r="CI178" s="27"/>
      <c r="CJ178" s="27"/>
      <c r="CK178" s="27"/>
      <c r="CL178" s="27"/>
      <c r="CM178" s="27"/>
      <c r="CN178" s="27"/>
      <c r="CO178" s="27"/>
      <c r="CP178" s="27"/>
      <c r="CQ178" s="27"/>
      <c r="CR178" s="27"/>
      <c r="CS178" s="27"/>
      <c r="CT178" s="27"/>
    </row>
    <row r="179" spans="1:98" s="32" customFormat="1">
      <c r="A179" s="27"/>
      <c r="B179" s="47" t="s">
        <v>996</v>
      </c>
      <c r="C179" s="30"/>
      <c r="D179" s="30"/>
      <c r="E179" s="30"/>
      <c r="F179" s="30"/>
      <c r="G179" s="30"/>
      <c r="H179" s="36"/>
      <c r="I179" s="30"/>
      <c r="J179" s="30"/>
      <c r="K179" s="30"/>
      <c r="L179" s="30"/>
      <c r="M179" s="30"/>
      <c r="N179" s="30"/>
      <c r="O179" s="27"/>
      <c r="P179" s="27"/>
      <c r="Q179" s="27"/>
      <c r="R179" s="27"/>
      <c r="S179" s="27"/>
      <c r="T179" s="27"/>
      <c r="U179" s="27"/>
      <c r="V179" s="27"/>
      <c r="W179" s="27"/>
      <c r="X179" s="27"/>
      <c r="Y179" s="27"/>
      <c r="Z179" s="27"/>
      <c r="AA179" s="27"/>
      <c r="AB179" s="27"/>
      <c r="AC179" s="27"/>
      <c r="AD179" s="27"/>
      <c r="AE179" s="27"/>
      <c r="AF179" s="27"/>
      <c r="AG179" s="27"/>
      <c r="AH179" s="27"/>
      <c r="AI179" s="27"/>
      <c r="AJ179" s="27"/>
      <c r="AK179" s="27"/>
      <c r="AL179" s="27"/>
      <c r="AM179" s="27"/>
      <c r="AN179" s="27"/>
      <c r="AO179" s="27"/>
      <c r="AP179" s="27"/>
      <c r="AQ179" s="27"/>
      <c r="AR179" s="27"/>
      <c r="AS179" s="27"/>
      <c r="AT179" s="27"/>
      <c r="AU179" s="27"/>
      <c r="AV179" s="27"/>
      <c r="AW179" s="27"/>
      <c r="AX179" s="27"/>
      <c r="AY179" s="27"/>
      <c r="AZ179" s="27"/>
      <c r="BA179" s="27"/>
      <c r="BB179" s="27"/>
      <c r="BC179" s="27"/>
      <c r="BD179" s="27"/>
      <c r="BE179" s="27"/>
      <c r="BF179" s="27"/>
      <c r="BG179" s="27"/>
      <c r="BH179" s="27"/>
      <c r="BI179" s="27"/>
      <c r="BJ179" s="27"/>
      <c r="BK179" s="27"/>
      <c r="BL179" s="27"/>
      <c r="BM179" s="27"/>
      <c r="BN179" s="27"/>
      <c r="BO179" s="27"/>
      <c r="BP179" s="27"/>
      <c r="BQ179" s="27"/>
      <c r="BR179" s="27"/>
      <c r="BS179" s="27"/>
      <c r="BT179" s="27"/>
      <c r="BU179" s="27"/>
      <c r="BV179" s="27"/>
      <c r="BW179" s="27"/>
      <c r="BX179" s="27"/>
      <c r="BY179" s="27"/>
      <c r="BZ179" s="27"/>
      <c r="CA179" s="27"/>
      <c r="CB179" s="27"/>
      <c r="CC179" s="27"/>
      <c r="CD179" s="27"/>
      <c r="CE179" s="27"/>
      <c r="CF179" s="27"/>
      <c r="CG179" s="27"/>
      <c r="CH179" s="27"/>
      <c r="CI179" s="27"/>
      <c r="CJ179" s="27"/>
      <c r="CK179" s="27"/>
      <c r="CL179" s="27"/>
      <c r="CM179" s="27"/>
      <c r="CN179" s="27"/>
      <c r="CO179" s="27"/>
      <c r="CP179" s="27"/>
      <c r="CQ179" s="27"/>
      <c r="CR179" s="27"/>
      <c r="CS179" s="27"/>
      <c r="CT179" s="27"/>
    </row>
    <row r="180" spans="1:98" s="32" customFormat="1">
      <c r="A180" s="27"/>
      <c r="B180" s="47" t="s">
        <v>997</v>
      </c>
      <c r="C180" s="30"/>
      <c r="D180" s="30"/>
      <c r="E180" s="30"/>
      <c r="F180" s="30"/>
      <c r="G180" s="30"/>
      <c r="H180" s="36"/>
      <c r="I180" s="30"/>
      <c r="J180" s="30"/>
      <c r="K180" s="30"/>
      <c r="L180" s="30"/>
      <c r="M180" s="30"/>
      <c r="N180" s="30"/>
      <c r="O180" s="27"/>
      <c r="P180" s="27"/>
      <c r="Q180" s="27"/>
      <c r="R180" s="27"/>
      <c r="S180" s="27"/>
      <c r="T180" s="27"/>
      <c r="U180" s="27"/>
      <c r="V180" s="27"/>
      <c r="W180" s="27"/>
      <c r="X180" s="27"/>
      <c r="Y180" s="27"/>
      <c r="Z180" s="27"/>
      <c r="AA180" s="27"/>
      <c r="AB180" s="27"/>
      <c r="AC180" s="27"/>
      <c r="AD180" s="27"/>
      <c r="AE180" s="27"/>
      <c r="AF180" s="27"/>
      <c r="AG180" s="27"/>
      <c r="AH180" s="27"/>
      <c r="AI180" s="27"/>
      <c r="AJ180" s="27"/>
      <c r="AK180" s="27"/>
      <c r="AL180" s="27"/>
      <c r="AM180" s="27"/>
      <c r="AN180" s="27"/>
      <c r="AO180" s="27"/>
      <c r="AP180" s="27"/>
      <c r="AQ180" s="27"/>
      <c r="AR180" s="27"/>
      <c r="AS180" s="27"/>
      <c r="AT180" s="27"/>
      <c r="AU180" s="27"/>
      <c r="AV180" s="27"/>
      <c r="AW180" s="27"/>
      <c r="AX180" s="27"/>
      <c r="AY180" s="27"/>
      <c r="AZ180" s="27"/>
      <c r="BA180" s="27"/>
      <c r="BB180" s="27"/>
      <c r="BC180" s="27"/>
      <c r="BD180" s="27"/>
      <c r="BE180" s="27"/>
      <c r="BF180" s="27"/>
      <c r="BG180" s="27"/>
      <c r="BH180" s="27"/>
      <c r="BI180" s="27"/>
      <c r="BJ180" s="27"/>
      <c r="BK180" s="27"/>
      <c r="BL180" s="27"/>
      <c r="BM180" s="27"/>
      <c r="BN180" s="27"/>
      <c r="BO180" s="27"/>
      <c r="BP180" s="27"/>
      <c r="BQ180" s="27"/>
      <c r="BR180" s="27"/>
      <c r="BS180" s="27"/>
      <c r="BT180" s="27"/>
      <c r="BU180" s="27"/>
      <c r="BV180" s="27"/>
      <c r="BW180" s="27"/>
      <c r="BX180" s="27"/>
      <c r="BY180" s="27"/>
      <c r="BZ180" s="27"/>
      <c r="CA180" s="27"/>
      <c r="CB180" s="27"/>
      <c r="CC180" s="27"/>
      <c r="CD180" s="27"/>
      <c r="CE180" s="27"/>
      <c r="CF180" s="27"/>
      <c r="CG180" s="27"/>
      <c r="CH180" s="27"/>
      <c r="CI180" s="27"/>
      <c r="CJ180" s="27"/>
      <c r="CK180" s="27"/>
      <c r="CL180" s="27"/>
      <c r="CM180" s="27"/>
      <c r="CN180" s="27"/>
      <c r="CO180" s="27"/>
      <c r="CP180" s="27"/>
      <c r="CQ180" s="27"/>
      <c r="CR180" s="27"/>
      <c r="CS180" s="27"/>
      <c r="CT180" s="27"/>
    </row>
    <row r="181" spans="1:98" s="32" customFormat="1">
      <c r="A181" s="27"/>
      <c r="B181" s="47" t="s">
        <v>998</v>
      </c>
      <c r="C181" s="30"/>
      <c r="D181" s="30"/>
      <c r="E181" s="30"/>
      <c r="F181" s="30"/>
      <c r="G181" s="30"/>
      <c r="H181" s="36"/>
      <c r="I181" s="30"/>
      <c r="J181" s="30"/>
      <c r="K181" s="30"/>
      <c r="L181" s="30"/>
      <c r="M181" s="30"/>
      <c r="N181" s="30"/>
      <c r="O181" s="27"/>
      <c r="P181" s="27"/>
      <c r="Q181" s="27"/>
      <c r="R181" s="27"/>
      <c r="S181" s="27"/>
      <c r="T181" s="27"/>
      <c r="U181" s="27"/>
      <c r="V181" s="27"/>
      <c r="W181" s="27"/>
      <c r="X181" s="27"/>
      <c r="Y181" s="27"/>
      <c r="Z181" s="27"/>
      <c r="AA181" s="27"/>
      <c r="AB181" s="27"/>
      <c r="AC181" s="27"/>
      <c r="AD181" s="27"/>
      <c r="AE181" s="27"/>
      <c r="AF181" s="27"/>
      <c r="AG181" s="27"/>
      <c r="AH181" s="27"/>
      <c r="AI181" s="27"/>
      <c r="AJ181" s="27"/>
      <c r="AK181" s="27"/>
      <c r="AL181" s="27"/>
      <c r="AM181" s="27"/>
      <c r="AN181" s="27"/>
      <c r="AO181" s="27"/>
      <c r="AP181" s="27"/>
      <c r="AQ181" s="27"/>
      <c r="AR181" s="27"/>
      <c r="AS181" s="27"/>
      <c r="AT181" s="27"/>
      <c r="AU181" s="27"/>
      <c r="AV181" s="27"/>
      <c r="AW181" s="27"/>
      <c r="AX181" s="27"/>
      <c r="AY181" s="27"/>
      <c r="AZ181" s="27"/>
      <c r="BA181" s="27"/>
      <c r="BB181" s="27"/>
      <c r="BC181" s="27"/>
      <c r="BD181" s="27"/>
      <c r="BE181" s="27"/>
      <c r="BF181" s="27"/>
      <c r="BG181" s="27"/>
      <c r="BH181" s="27"/>
      <c r="BI181" s="27"/>
      <c r="BJ181" s="27"/>
      <c r="BK181" s="27"/>
      <c r="BL181" s="27"/>
      <c r="BM181" s="27"/>
      <c r="BN181" s="27"/>
      <c r="BO181" s="27"/>
      <c r="BP181" s="27"/>
      <c r="BQ181" s="27"/>
      <c r="BR181" s="27"/>
      <c r="BS181" s="27"/>
      <c r="BT181" s="27"/>
      <c r="BU181" s="27"/>
      <c r="BV181" s="27"/>
      <c r="BW181" s="27"/>
      <c r="BX181" s="27"/>
      <c r="BY181" s="27"/>
      <c r="BZ181" s="27"/>
      <c r="CA181" s="27"/>
      <c r="CB181" s="27"/>
      <c r="CC181" s="27"/>
      <c r="CD181" s="27"/>
      <c r="CE181" s="27"/>
      <c r="CF181" s="27"/>
      <c r="CG181" s="27"/>
      <c r="CH181" s="27"/>
      <c r="CI181" s="27"/>
      <c r="CJ181" s="27"/>
      <c r="CK181" s="27"/>
      <c r="CL181" s="27"/>
      <c r="CM181" s="27"/>
      <c r="CN181" s="27"/>
      <c r="CO181" s="27"/>
      <c r="CP181" s="27"/>
      <c r="CQ181" s="27"/>
      <c r="CR181" s="27"/>
      <c r="CS181" s="27"/>
      <c r="CT181" s="27"/>
    </row>
    <row r="182" spans="1:98" s="32" customFormat="1">
      <c r="A182" s="27"/>
      <c r="B182" s="47" t="s">
        <v>999</v>
      </c>
      <c r="C182" s="30"/>
      <c r="D182" s="30"/>
      <c r="E182" s="30"/>
      <c r="F182" s="30"/>
      <c r="G182" s="30"/>
      <c r="H182" s="36"/>
      <c r="I182" s="30"/>
      <c r="J182" s="30"/>
      <c r="K182" s="30"/>
      <c r="L182" s="30"/>
      <c r="M182" s="30"/>
      <c r="N182" s="30"/>
      <c r="O182" s="27"/>
      <c r="P182" s="27"/>
      <c r="Q182" s="27"/>
      <c r="R182" s="27"/>
      <c r="S182" s="27"/>
      <c r="T182" s="27"/>
      <c r="U182" s="27"/>
      <c r="V182" s="27"/>
      <c r="W182" s="27"/>
      <c r="X182" s="27"/>
      <c r="Y182" s="27"/>
      <c r="Z182" s="27"/>
      <c r="AA182" s="27"/>
      <c r="AB182" s="27"/>
      <c r="AC182" s="27"/>
      <c r="AD182" s="27"/>
      <c r="AE182" s="27"/>
      <c r="AF182" s="27"/>
      <c r="AG182" s="27"/>
      <c r="AH182" s="27"/>
      <c r="AI182" s="27"/>
      <c r="AJ182" s="27"/>
      <c r="AK182" s="27"/>
      <c r="AL182" s="27"/>
      <c r="AM182" s="27"/>
      <c r="AN182" s="27"/>
      <c r="AO182" s="27"/>
      <c r="AP182" s="27"/>
      <c r="AQ182" s="27"/>
      <c r="AR182" s="27"/>
      <c r="AS182" s="27"/>
      <c r="AT182" s="27"/>
      <c r="AU182" s="27"/>
      <c r="AV182" s="27"/>
      <c r="AW182" s="27"/>
      <c r="AX182" s="27"/>
      <c r="AY182" s="27"/>
      <c r="AZ182" s="27"/>
      <c r="BA182" s="27"/>
      <c r="BB182" s="27"/>
      <c r="BC182" s="27"/>
      <c r="BD182" s="27"/>
      <c r="BE182" s="27"/>
      <c r="BF182" s="27"/>
      <c r="BG182" s="27"/>
      <c r="BH182" s="27"/>
      <c r="BI182" s="27"/>
      <c r="BJ182" s="27"/>
      <c r="BK182" s="27"/>
      <c r="BL182" s="27"/>
      <c r="BM182" s="27"/>
      <c r="BN182" s="27"/>
      <c r="BO182" s="27"/>
      <c r="BP182" s="27"/>
      <c r="BQ182" s="27"/>
      <c r="BR182" s="27"/>
      <c r="BS182" s="27"/>
      <c r="BT182" s="27"/>
      <c r="BU182" s="27"/>
      <c r="BV182" s="27"/>
      <c r="BW182" s="27"/>
      <c r="BX182" s="27"/>
      <c r="BY182" s="27"/>
      <c r="BZ182" s="27"/>
      <c r="CA182" s="27"/>
      <c r="CB182" s="27"/>
      <c r="CC182" s="27"/>
      <c r="CD182" s="27"/>
      <c r="CE182" s="27"/>
      <c r="CF182" s="27"/>
      <c r="CG182" s="27"/>
      <c r="CH182" s="27"/>
      <c r="CI182" s="27"/>
      <c r="CJ182" s="27"/>
      <c r="CK182" s="27"/>
      <c r="CL182" s="27"/>
      <c r="CM182" s="27"/>
      <c r="CN182" s="27"/>
      <c r="CO182" s="27"/>
      <c r="CP182" s="27"/>
      <c r="CQ182" s="27"/>
      <c r="CR182" s="27"/>
      <c r="CS182" s="27"/>
      <c r="CT182" s="27"/>
    </row>
    <row r="183" spans="1:98" s="32" customFormat="1">
      <c r="A183" s="27"/>
      <c r="B183" s="47" t="s">
        <v>1001</v>
      </c>
      <c r="C183" s="30"/>
      <c r="D183" s="30"/>
      <c r="E183" s="30"/>
      <c r="F183" s="30"/>
      <c r="G183" s="30"/>
      <c r="H183" s="36"/>
      <c r="I183" s="30"/>
      <c r="J183" s="30"/>
      <c r="K183" s="30"/>
      <c r="L183" s="30"/>
      <c r="M183" s="30"/>
      <c r="N183" s="30"/>
      <c r="O183" s="27"/>
      <c r="P183" s="27"/>
      <c r="Q183" s="27"/>
      <c r="R183" s="27"/>
      <c r="S183" s="27"/>
      <c r="T183" s="27"/>
      <c r="U183" s="27"/>
      <c r="V183" s="27"/>
      <c r="W183" s="27"/>
      <c r="X183" s="27"/>
      <c r="Y183" s="27"/>
      <c r="Z183" s="27"/>
      <c r="AA183" s="27"/>
      <c r="AB183" s="27"/>
      <c r="AC183" s="27"/>
      <c r="AD183" s="27"/>
      <c r="AE183" s="27"/>
      <c r="AF183" s="27"/>
      <c r="AG183" s="27"/>
      <c r="AH183" s="27"/>
      <c r="AI183" s="27"/>
      <c r="AJ183" s="27"/>
      <c r="AK183" s="27"/>
      <c r="AL183" s="27"/>
      <c r="AM183" s="27"/>
      <c r="AN183" s="27"/>
      <c r="AO183" s="27"/>
      <c r="AP183" s="27"/>
      <c r="AQ183" s="27"/>
      <c r="AR183" s="27"/>
      <c r="AS183" s="27"/>
      <c r="AT183" s="27"/>
      <c r="AU183" s="27"/>
      <c r="AV183" s="27"/>
      <c r="AW183" s="27"/>
      <c r="AX183" s="27"/>
      <c r="AY183" s="27"/>
      <c r="AZ183" s="27"/>
      <c r="BA183" s="27"/>
      <c r="BB183" s="27"/>
      <c r="BC183" s="27"/>
      <c r="BD183" s="27"/>
      <c r="BE183" s="27"/>
      <c r="BF183" s="27"/>
      <c r="BG183" s="27"/>
      <c r="BH183" s="27"/>
      <c r="BI183" s="27"/>
      <c r="BJ183" s="27"/>
      <c r="BK183" s="27"/>
      <c r="BL183" s="27"/>
      <c r="BM183" s="27"/>
      <c r="BN183" s="27"/>
      <c r="BO183" s="27"/>
      <c r="BP183" s="27"/>
      <c r="BQ183" s="27"/>
      <c r="BR183" s="27"/>
      <c r="BS183" s="27"/>
      <c r="BT183" s="27"/>
      <c r="BU183" s="27"/>
      <c r="BV183" s="27"/>
      <c r="BW183" s="27"/>
      <c r="BX183" s="27"/>
      <c r="BY183" s="27"/>
      <c r="BZ183" s="27"/>
      <c r="CA183" s="27"/>
      <c r="CB183" s="27"/>
      <c r="CC183" s="27"/>
      <c r="CD183" s="27"/>
      <c r="CE183" s="27"/>
      <c r="CF183" s="27"/>
      <c r="CG183" s="27"/>
      <c r="CH183" s="27"/>
      <c r="CI183" s="27"/>
      <c r="CJ183" s="27"/>
      <c r="CK183" s="27"/>
      <c r="CL183" s="27"/>
      <c r="CM183" s="27"/>
      <c r="CN183" s="27"/>
      <c r="CO183" s="27"/>
      <c r="CP183" s="27"/>
      <c r="CQ183" s="27"/>
      <c r="CR183" s="27"/>
      <c r="CS183" s="27"/>
      <c r="CT183" s="27"/>
    </row>
    <row r="184" spans="1:98" s="32" customFormat="1">
      <c r="A184" s="27"/>
      <c r="B184" s="47" t="s">
        <v>1002</v>
      </c>
      <c r="C184" s="30"/>
      <c r="D184" s="30"/>
      <c r="E184" s="30"/>
      <c r="F184" s="30"/>
      <c r="G184" s="30"/>
      <c r="H184" s="36"/>
      <c r="I184" s="30"/>
      <c r="J184" s="30"/>
      <c r="K184" s="30"/>
      <c r="L184" s="30"/>
      <c r="M184" s="30"/>
      <c r="N184" s="30"/>
      <c r="O184" s="27"/>
      <c r="P184" s="27"/>
      <c r="Q184" s="27"/>
      <c r="R184" s="27"/>
      <c r="S184" s="27"/>
      <c r="T184" s="27"/>
      <c r="U184" s="27"/>
      <c r="V184" s="27"/>
      <c r="W184" s="27"/>
      <c r="X184" s="27"/>
      <c r="Y184" s="27"/>
      <c r="Z184" s="27"/>
      <c r="AA184" s="27"/>
      <c r="AB184" s="27"/>
      <c r="AC184" s="27"/>
      <c r="AD184" s="27"/>
      <c r="AE184" s="27"/>
      <c r="AF184" s="27"/>
      <c r="AG184" s="27"/>
      <c r="AH184" s="27"/>
      <c r="AI184" s="27"/>
      <c r="AJ184" s="27"/>
      <c r="AK184" s="27"/>
      <c r="AL184" s="27"/>
      <c r="AM184" s="27"/>
      <c r="AN184" s="27"/>
      <c r="AO184" s="27"/>
      <c r="AP184" s="27"/>
      <c r="AQ184" s="27"/>
      <c r="AR184" s="27"/>
      <c r="AS184" s="27"/>
      <c r="AT184" s="27"/>
      <c r="AU184" s="27"/>
      <c r="AV184" s="27"/>
      <c r="AW184" s="27"/>
      <c r="AX184" s="27"/>
      <c r="AY184" s="27"/>
      <c r="AZ184" s="27"/>
      <c r="BA184" s="27"/>
      <c r="BB184" s="27"/>
      <c r="BC184" s="27"/>
      <c r="BD184" s="27"/>
      <c r="BE184" s="27"/>
      <c r="BF184" s="27"/>
      <c r="BG184" s="27"/>
      <c r="BH184" s="27"/>
      <c r="BI184" s="27"/>
      <c r="BJ184" s="27"/>
      <c r="BK184" s="27"/>
      <c r="BL184" s="27"/>
      <c r="BM184" s="27"/>
      <c r="BN184" s="27"/>
      <c r="BO184" s="27"/>
      <c r="BP184" s="27"/>
      <c r="BQ184" s="27"/>
      <c r="BR184" s="27"/>
      <c r="BS184" s="27"/>
      <c r="BT184" s="27"/>
      <c r="BU184" s="27"/>
      <c r="BV184" s="27"/>
      <c r="BW184" s="27"/>
      <c r="BX184" s="27"/>
      <c r="BY184" s="27"/>
      <c r="BZ184" s="27"/>
      <c r="CA184" s="27"/>
      <c r="CB184" s="27"/>
      <c r="CC184" s="27"/>
      <c r="CD184" s="27"/>
      <c r="CE184" s="27"/>
      <c r="CF184" s="27"/>
      <c r="CG184" s="27"/>
      <c r="CH184" s="27"/>
      <c r="CI184" s="27"/>
      <c r="CJ184" s="27"/>
      <c r="CK184" s="27"/>
      <c r="CL184" s="27"/>
      <c r="CM184" s="27"/>
      <c r="CN184" s="27"/>
      <c r="CO184" s="27"/>
      <c r="CP184" s="27"/>
      <c r="CQ184" s="27"/>
      <c r="CR184" s="27"/>
      <c r="CS184" s="27"/>
      <c r="CT184" s="27"/>
    </row>
    <row r="185" spans="1:98" s="32" customFormat="1">
      <c r="A185" s="27"/>
      <c r="B185" s="47" t="s">
        <v>1003</v>
      </c>
      <c r="C185" s="30"/>
      <c r="D185" s="30"/>
      <c r="E185" s="30"/>
      <c r="F185" s="30"/>
      <c r="G185" s="30"/>
      <c r="H185" s="36"/>
      <c r="I185" s="30"/>
      <c r="J185" s="30"/>
      <c r="K185" s="30"/>
      <c r="L185" s="30"/>
      <c r="M185" s="30"/>
      <c r="N185" s="30"/>
      <c r="O185" s="27"/>
      <c r="P185" s="27"/>
      <c r="Q185" s="27"/>
      <c r="R185" s="27"/>
      <c r="S185" s="27"/>
      <c r="T185" s="27"/>
      <c r="U185" s="27"/>
      <c r="V185" s="27"/>
      <c r="W185" s="27"/>
      <c r="X185" s="27"/>
      <c r="Y185" s="27"/>
      <c r="Z185" s="27"/>
      <c r="AA185" s="27"/>
      <c r="AB185" s="27"/>
      <c r="AC185" s="27"/>
      <c r="AD185" s="27"/>
      <c r="AE185" s="27"/>
      <c r="AF185" s="27"/>
      <c r="AG185" s="27"/>
      <c r="AH185" s="27"/>
      <c r="AI185" s="27"/>
      <c r="AJ185" s="27"/>
      <c r="AK185" s="27"/>
      <c r="AL185" s="27"/>
      <c r="AM185" s="27"/>
      <c r="AN185" s="27"/>
      <c r="AO185" s="27"/>
      <c r="AP185" s="27"/>
      <c r="AQ185" s="27"/>
      <c r="AR185" s="27"/>
      <c r="AS185" s="27"/>
      <c r="AT185" s="27"/>
      <c r="AU185" s="27"/>
      <c r="AV185" s="27"/>
      <c r="AW185" s="27"/>
      <c r="AX185" s="27"/>
      <c r="AY185" s="27"/>
      <c r="AZ185" s="27"/>
      <c r="BA185" s="27"/>
      <c r="BB185" s="27"/>
      <c r="BC185" s="27"/>
      <c r="BD185" s="27"/>
      <c r="BE185" s="27"/>
      <c r="BF185" s="27"/>
      <c r="BG185" s="27"/>
      <c r="BH185" s="27"/>
      <c r="BI185" s="27"/>
      <c r="BJ185" s="27"/>
      <c r="BK185" s="27"/>
      <c r="BL185" s="27"/>
      <c r="BM185" s="27"/>
      <c r="BN185" s="27"/>
      <c r="BO185" s="27"/>
      <c r="BP185" s="27"/>
      <c r="BQ185" s="27"/>
      <c r="BR185" s="27"/>
      <c r="BS185" s="27"/>
      <c r="BT185" s="27"/>
      <c r="BU185" s="27"/>
      <c r="BV185" s="27"/>
      <c r="BW185" s="27"/>
      <c r="BX185" s="27"/>
      <c r="BY185" s="27"/>
      <c r="BZ185" s="27"/>
      <c r="CA185" s="27"/>
      <c r="CB185" s="27"/>
      <c r="CC185" s="27"/>
      <c r="CD185" s="27"/>
      <c r="CE185" s="27"/>
      <c r="CF185" s="27"/>
      <c r="CG185" s="27"/>
      <c r="CH185" s="27"/>
      <c r="CI185" s="27"/>
      <c r="CJ185" s="27"/>
      <c r="CK185" s="27"/>
      <c r="CL185" s="27"/>
      <c r="CM185" s="27"/>
      <c r="CN185" s="27"/>
      <c r="CO185" s="27"/>
      <c r="CP185" s="27"/>
      <c r="CQ185" s="27"/>
      <c r="CR185" s="27"/>
      <c r="CS185" s="27"/>
      <c r="CT185" s="27"/>
    </row>
    <row r="186" spans="1:98" s="32" customFormat="1" ht="12.75" customHeight="1">
      <c r="A186" s="27"/>
      <c r="B186" s="47" t="s">
        <v>1004</v>
      </c>
      <c r="C186" s="30"/>
      <c r="D186" s="30"/>
      <c r="E186" s="30"/>
      <c r="F186" s="30"/>
      <c r="G186" s="30"/>
      <c r="H186" s="36"/>
      <c r="I186" s="30"/>
      <c r="J186" s="30"/>
      <c r="K186" s="30"/>
      <c r="L186" s="30"/>
      <c r="M186" s="30"/>
      <c r="N186" s="30"/>
      <c r="O186" s="27"/>
      <c r="P186" s="27"/>
      <c r="Q186" s="27"/>
      <c r="R186" s="27"/>
      <c r="S186" s="27"/>
      <c r="T186" s="27"/>
      <c r="U186" s="27"/>
      <c r="V186" s="27"/>
      <c r="W186" s="27"/>
      <c r="X186" s="27"/>
      <c r="Y186" s="27"/>
      <c r="Z186" s="27"/>
      <c r="AA186" s="27"/>
      <c r="AB186" s="27"/>
      <c r="AC186" s="27"/>
      <c r="AD186" s="27"/>
      <c r="AE186" s="27"/>
      <c r="AF186" s="27"/>
      <c r="AG186" s="27"/>
      <c r="AH186" s="27"/>
      <c r="AI186" s="27"/>
      <c r="AJ186" s="27"/>
      <c r="AK186" s="27"/>
      <c r="AL186" s="27"/>
      <c r="AM186" s="27"/>
      <c r="AN186" s="27"/>
      <c r="AO186" s="27"/>
      <c r="AP186" s="27"/>
      <c r="AQ186" s="27"/>
      <c r="AR186" s="27"/>
      <c r="AS186" s="27"/>
      <c r="AT186" s="27"/>
      <c r="AU186" s="27"/>
      <c r="AV186" s="27"/>
      <c r="AW186" s="27"/>
      <c r="AX186" s="27"/>
      <c r="AY186" s="27"/>
      <c r="AZ186" s="27"/>
      <c r="BA186" s="27"/>
      <c r="BB186" s="27"/>
      <c r="BC186" s="27"/>
      <c r="BD186" s="27"/>
      <c r="BE186" s="27"/>
      <c r="BF186" s="27"/>
      <c r="BG186" s="27"/>
      <c r="BH186" s="27"/>
      <c r="BI186" s="27"/>
      <c r="BJ186" s="27"/>
      <c r="BK186" s="27"/>
      <c r="BL186" s="27"/>
      <c r="BM186" s="27"/>
      <c r="BN186" s="27"/>
      <c r="BO186" s="27"/>
      <c r="BP186" s="27"/>
      <c r="BQ186" s="27"/>
      <c r="BR186" s="27"/>
      <c r="BS186" s="27"/>
      <c r="BT186" s="27"/>
      <c r="BU186" s="27"/>
      <c r="BV186" s="27"/>
      <c r="BW186" s="27"/>
      <c r="BX186" s="27"/>
      <c r="BY186" s="27"/>
      <c r="BZ186" s="27"/>
      <c r="CA186" s="27"/>
      <c r="CB186" s="27"/>
      <c r="CC186" s="27"/>
      <c r="CD186" s="27"/>
      <c r="CE186" s="27"/>
      <c r="CF186" s="27"/>
      <c r="CG186" s="27"/>
      <c r="CH186" s="27"/>
      <c r="CI186" s="27"/>
      <c r="CJ186" s="27"/>
      <c r="CK186" s="27"/>
      <c r="CL186" s="27"/>
      <c r="CM186" s="27"/>
      <c r="CN186" s="27"/>
      <c r="CO186" s="27"/>
      <c r="CP186" s="27"/>
      <c r="CQ186" s="27"/>
      <c r="CR186" s="27"/>
      <c r="CS186" s="27"/>
      <c r="CT186" s="27"/>
    </row>
    <row r="187" spans="1:98" s="32" customFormat="1" ht="12.75" customHeight="1">
      <c r="A187" s="27"/>
      <c r="B187" s="47" t="s">
        <v>1005</v>
      </c>
      <c r="C187" s="30"/>
      <c r="D187" s="30"/>
      <c r="E187" s="30"/>
      <c r="F187" s="30"/>
      <c r="G187" s="30"/>
      <c r="H187" s="36"/>
      <c r="I187" s="30"/>
      <c r="J187" s="30"/>
      <c r="K187" s="30"/>
      <c r="L187" s="30"/>
      <c r="M187" s="30"/>
      <c r="N187" s="30"/>
      <c r="O187" s="27"/>
      <c r="P187" s="27"/>
      <c r="Q187" s="27"/>
      <c r="R187" s="27"/>
      <c r="S187" s="27"/>
      <c r="T187" s="27"/>
      <c r="U187" s="27"/>
      <c r="V187" s="27"/>
      <c r="W187" s="27"/>
      <c r="X187" s="27"/>
      <c r="Y187" s="27"/>
      <c r="Z187" s="27"/>
      <c r="AA187" s="27"/>
      <c r="AB187" s="27"/>
      <c r="AC187" s="27"/>
      <c r="AD187" s="27"/>
      <c r="AE187" s="27"/>
      <c r="AF187" s="27"/>
      <c r="AG187" s="27"/>
      <c r="AH187" s="27"/>
      <c r="AI187" s="27"/>
      <c r="AJ187" s="27"/>
      <c r="AK187" s="27"/>
      <c r="AL187" s="27"/>
      <c r="AM187" s="27"/>
      <c r="AN187" s="27"/>
      <c r="AO187" s="27"/>
      <c r="AP187" s="27"/>
      <c r="AQ187" s="27"/>
      <c r="AR187" s="27"/>
      <c r="AS187" s="27"/>
      <c r="AT187" s="27"/>
      <c r="AU187" s="27"/>
      <c r="AV187" s="27"/>
      <c r="AW187" s="27"/>
      <c r="AX187" s="27"/>
      <c r="AY187" s="27"/>
      <c r="AZ187" s="27"/>
      <c r="BA187" s="27"/>
      <c r="BB187" s="27"/>
      <c r="BC187" s="27"/>
      <c r="BD187" s="27"/>
      <c r="BE187" s="27"/>
      <c r="BF187" s="27"/>
      <c r="BG187" s="27"/>
      <c r="BH187" s="27"/>
      <c r="BI187" s="27"/>
      <c r="BJ187" s="27"/>
      <c r="BK187" s="27"/>
      <c r="BL187" s="27"/>
      <c r="BM187" s="27"/>
      <c r="BN187" s="27"/>
      <c r="BO187" s="27"/>
      <c r="BP187" s="27"/>
      <c r="BQ187" s="27"/>
      <c r="BR187" s="27"/>
      <c r="BS187" s="27"/>
      <c r="BT187" s="27"/>
      <c r="BU187" s="27"/>
      <c r="BV187" s="27"/>
      <c r="BW187" s="27"/>
      <c r="BX187" s="27"/>
      <c r="BY187" s="27"/>
      <c r="BZ187" s="27"/>
      <c r="CA187" s="27"/>
      <c r="CB187" s="27"/>
      <c r="CC187" s="27"/>
      <c r="CD187" s="27"/>
      <c r="CE187" s="27"/>
      <c r="CF187" s="27"/>
      <c r="CG187" s="27"/>
      <c r="CH187" s="27"/>
      <c r="CI187" s="27"/>
      <c r="CJ187" s="27"/>
      <c r="CK187" s="27"/>
      <c r="CL187" s="27"/>
      <c r="CM187" s="27"/>
      <c r="CN187" s="27"/>
      <c r="CO187" s="27"/>
      <c r="CP187" s="27"/>
      <c r="CQ187" s="27"/>
      <c r="CR187" s="27"/>
      <c r="CS187" s="27"/>
      <c r="CT187" s="27"/>
    </row>
    <row r="188" spans="1:98" s="32" customFormat="1" ht="12.75" customHeight="1">
      <c r="A188" s="27"/>
      <c r="B188" s="47" t="s">
        <v>1006</v>
      </c>
      <c r="C188" s="30"/>
      <c r="D188" s="30"/>
      <c r="E188" s="30"/>
      <c r="F188" s="30"/>
      <c r="G188" s="30"/>
      <c r="H188" s="36"/>
      <c r="I188" s="30"/>
      <c r="J188" s="30"/>
      <c r="K188" s="30"/>
      <c r="L188" s="30"/>
      <c r="M188" s="30"/>
      <c r="N188" s="30"/>
      <c r="O188" s="27"/>
      <c r="P188" s="27"/>
      <c r="Q188" s="27"/>
      <c r="R188" s="27"/>
      <c r="S188" s="27"/>
      <c r="T188" s="27"/>
      <c r="U188" s="27"/>
      <c r="V188" s="27"/>
      <c r="W188" s="27"/>
      <c r="X188" s="27"/>
      <c r="Y188" s="27"/>
      <c r="Z188" s="27"/>
      <c r="AA188" s="27"/>
      <c r="AB188" s="27"/>
      <c r="AC188" s="27"/>
      <c r="AD188" s="27"/>
      <c r="AE188" s="27"/>
      <c r="AF188" s="27"/>
      <c r="AG188" s="27"/>
      <c r="AH188" s="27"/>
      <c r="AI188" s="27"/>
      <c r="AJ188" s="27"/>
      <c r="AK188" s="27"/>
      <c r="AL188" s="27"/>
      <c r="AM188" s="27"/>
      <c r="AN188" s="27"/>
      <c r="AO188" s="27"/>
      <c r="AP188" s="27"/>
      <c r="AQ188" s="27"/>
      <c r="AR188" s="27"/>
      <c r="AS188" s="27"/>
      <c r="AT188" s="27"/>
      <c r="AU188" s="27"/>
      <c r="AV188" s="27"/>
      <c r="AW188" s="27"/>
      <c r="AX188" s="27"/>
      <c r="AY188" s="27"/>
      <c r="AZ188" s="27"/>
      <c r="BA188" s="27"/>
      <c r="BB188" s="27"/>
      <c r="BC188" s="27"/>
      <c r="BD188" s="27"/>
      <c r="BE188" s="27"/>
      <c r="BF188" s="27"/>
      <c r="BG188" s="27"/>
      <c r="BH188" s="27"/>
      <c r="BI188" s="27"/>
      <c r="BJ188" s="27"/>
      <c r="BK188" s="27"/>
      <c r="BL188" s="27"/>
      <c r="BM188" s="27"/>
      <c r="BN188" s="27"/>
      <c r="BO188" s="27"/>
      <c r="BP188" s="27"/>
      <c r="BQ188" s="27"/>
      <c r="BR188" s="27"/>
      <c r="BS188" s="27"/>
      <c r="BT188" s="27"/>
      <c r="BU188" s="27"/>
      <c r="BV188" s="27"/>
      <c r="BW188" s="27"/>
      <c r="BX188" s="27"/>
      <c r="BY188" s="27"/>
      <c r="BZ188" s="27"/>
      <c r="CA188" s="27"/>
      <c r="CB188" s="27"/>
      <c r="CC188" s="27"/>
      <c r="CD188" s="27"/>
      <c r="CE188" s="27"/>
      <c r="CF188" s="27"/>
      <c r="CG188" s="27"/>
      <c r="CH188" s="27"/>
      <c r="CI188" s="27"/>
      <c r="CJ188" s="27"/>
      <c r="CK188" s="27"/>
      <c r="CL188" s="27"/>
      <c r="CM188" s="27"/>
      <c r="CN188" s="27"/>
      <c r="CO188" s="27"/>
      <c r="CP188" s="27"/>
      <c r="CQ188" s="27"/>
      <c r="CR188" s="27"/>
      <c r="CS188" s="27"/>
      <c r="CT188" s="27"/>
    </row>
    <row r="189" spans="1:98" s="32" customFormat="1" ht="12.75" customHeight="1">
      <c r="A189" s="27"/>
      <c r="B189" s="47" t="s">
        <v>1009</v>
      </c>
      <c r="C189" s="30"/>
      <c r="D189" s="30"/>
      <c r="E189" s="30"/>
      <c r="F189" s="30"/>
      <c r="G189" s="30"/>
      <c r="H189" s="36"/>
      <c r="I189" s="30"/>
      <c r="J189" s="30"/>
      <c r="K189" s="30"/>
      <c r="L189" s="30"/>
      <c r="M189" s="30"/>
      <c r="N189" s="30"/>
      <c r="O189" s="27"/>
      <c r="P189" s="27"/>
      <c r="Q189" s="27"/>
      <c r="R189" s="27"/>
      <c r="S189" s="27"/>
      <c r="T189" s="27"/>
      <c r="U189" s="27"/>
      <c r="V189" s="27"/>
      <c r="W189" s="27"/>
      <c r="X189" s="27"/>
      <c r="Y189" s="27"/>
      <c r="Z189" s="27"/>
      <c r="AA189" s="27"/>
      <c r="AB189" s="27"/>
      <c r="AC189" s="27"/>
      <c r="AD189" s="27"/>
      <c r="AE189" s="27"/>
      <c r="AF189" s="27"/>
      <c r="AG189" s="27"/>
      <c r="AH189" s="27"/>
      <c r="AI189" s="27"/>
      <c r="AJ189" s="27"/>
      <c r="AK189" s="27"/>
      <c r="AL189" s="27"/>
      <c r="AM189" s="27"/>
      <c r="AN189" s="27"/>
      <c r="AO189" s="27"/>
      <c r="AP189" s="27"/>
      <c r="AQ189" s="27"/>
      <c r="AR189" s="27"/>
      <c r="AS189" s="27"/>
      <c r="AT189" s="27"/>
      <c r="AU189" s="27"/>
      <c r="AV189" s="27"/>
      <c r="AW189" s="27"/>
      <c r="AX189" s="27"/>
      <c r="AY189" s="27"/>
      <c r="AZ189" s="27"/>
      <c r="BA189" s="27"/>
      <c r="BB189" s="27"/>
      <c r="BC189" s="27"/>
      <c r="BD189" s="27"/>
      <c r="BE189" s="27"/>
      <c r="BF189" s="27"/>
      <c r="BG189" s="27"/>
      <c r="BH189" s="27"/>
      <c r="BI189" s="27"/>
      <c r="BJ189" s="27"/>
      <c r="BK189" s="27"/>
      <c r="BL189" s="27"/>
      <c r="BM189" s="27"/>
      <c r="BN189" s="27"/>
      <c r="BO189" s="27"/>
      <c r="BP189" s="27"/>
      <c r="BQ189" s="27"/>
      <c r="BR189" s="27"/>
      <c r="BS189" s="27"/>
      <c r="BT189" s="27"/>
      <c r="BU189" s="27"/>
      <c r="BV189" s="27"/>
      <c r="BW189" s="27"/>
      <c r="BX189" s="27"/>
      <c r="BY189" s="27"/>
      <c r="BZ189" s="27"/>
      <c r="CA189" s="27"/>
      <c r="CB189" s="27"/>
      <c r="CC189" s="27"/>
      <c r="CD189" s="27"/>
      <c r="CE189" s="27"/>
      <c r="CF189" s="27"/>
      <c r="CG189" s="27"/>
      <c r="CH189" s="27"/>
      <c r="CI189" s="27"/>
      <c r="CJ189" s="27"/>
      <c r="CK189" s="27"/>
      <c r="CL189" s="27"/>
      <c r="CM189" s="27"/>
      <c r="CN189" s="27"/>
      <c r="CO189" s="27"/>
      <c r="CP189" s="27"/>
      <c r="CQ189" s="27"/>
      <c r="CR189" s="27"/>
      <c r="CS189" s="27"/>
      <c r="CT189" s="27"/>
    </row>
    <row r="190" spans="1:98" s="32" customFormat="1">
      <c r="A190" s="27"/>
      <c r="B190" s="47" t="s">
        <v>1010</v>
      </c>
      <c r="C190" s="30"/>
      <c r="D190" s="30"/>
      <c r="E190" s="30"/>
      <c r="F190" s="30"/>
      <c r="G190" s="30"/>
      <c r="H190" s="36"/>
      <c r="I190" s="30"/>
      <c r="J190" s="30"/>
      <c r="K190" s="30"/>
      <c r="L190" s="30"/>
      <c r="M190" s="30"/>
      <c r="N190" s="30"/>
      <c r="O190" s="27"/>
      <c r="P190" s="27"/>
      <c r="Q190" s="27"/>
      <c r="R190" s="27"/>
      <c r="S190" s="27"/>
      <c r="T190" s="27"/>
      <c r="U190" s="27"/>
      <c r="V190" s="27"/>
      <c r="W190" s="27"/>
      <c r="X190" s="27"/>
      <c r="Y190" s="27"/>
      <c r="Z190" s="27"/>
      <c r="AA190" s="27"/>
      <c r="AB190" s="27"/>
      <c r="AC190" s="27"/>
      <c r="AD190" s="27"/>
      <c r="AE190" s="27"/>
      <c r="AF190" s="27"/>
      <c r="AG190" s="27"/>
      <c r="AH190" s="27"/>
      <c r="AI190" s="27"/>
      <c r="AJ190" s="27"/>
      <c r="AK190" s="27"/>
      <c r="AL190" s="27"/>
      <c r="AM190" s="27"/>
      <c r="AN190" s="27"/>
      <c r="AO190" s="27"/>
      <c r="AP190" s="27"/>
      <c r="AQ190" s="27"/>
      <c r="AR190" s="27"/>
      <c r="AS190" s="27"/>
      <c r="AT190" s="27"/>
      <c r="AU190" s="27"/>
      <c r="AV190" s="27"/>
      <c r="AW190" s="27"/>
      <c r="AX190" s="27"/>
      <c r="AY190" s="27"/>
      <c r="AZ190" s="27"/>
      <c r="BA190" s="27"/>
      <c r="BB190" s="27"/>
      <c r="BC190" s="27"/>
      <c r="BD190" s="27"/>
      <c r="BE190" s="27"/>
      <c r="BF190" s="27"/>
      <c r="BG190" s="27"/>
      <c r="BH190" s="27"/>
      <c r="BI190" s="27"/>
      <c r="BJ190" s="27"/>
      <c r="BK190" s="27"/>
      <c r="BL190" s="27"/>
      <c r="BM190" s="27"/>
      <c r="BN190" s="27"/>
      <c r="BO190" s="27"/>
      <c r="BP190" s="27"/>
      <c r="BQ190" s="27"/>
      <c r="BR190" s="27"/>
      <c r="BS190" s="27"/>
      <c r="BT190" s="27"/>
      <c r="BU190" s="27"/>
      <c r="BV190" s="27"/>
      <c r="BW190" s="27"/>
      <c r="BX190" s="27"/>
      <c r="BY190" s="27"/>
      <c r="BZ190" s="27"/>
      <c r="CA190" s="27"/>
      <c r="CB190" s="27"/>
      <c r="CC190" s="27"/>
      <c r="CD190" s="27"/>
      <c r="CE190" s="27"/>
      <c r="CF190" s="27"/>
      <c r="CG190" s="27"/>
      <c r="CH190" s="27"/>
      <c r="CI190" s="27"/>
      <c r="CJ190" s="27"/>
      <c r="CK190" s="27"/>
      <c r="CL190" s="27"/>
      <c r="CM190" s="27"/>
      <c r="CN190" s="27"/>
      <c r="CO190" s="27"/>
      <c r="CP190" s="27"/>
      <c r="CQ190" s="27"/>
      <c r="CR190" s="27"/>
      <c r="CS190" s="27"/>
      <c r="CT190" s="27"/>
    </row>
    <row r="191" spans="1:98" s="32" customFormat="1">
      <c r="A191" s="27"/>
      <c r="B191" s="47" t="s">
        <v>1011</v>
      </c>
      <c r="C191" s="30"/>
      <c r="D191" s="30"/>
      <c r="E191" s="30"/>
      <c r="F191" s="30"/>
      <c r="G191" s="30"/>
      <c r="H191" s="36"/>
      <c r="I191" s="30"/>
      <c r="J191" s="30"/>
      <c r="K191" s="30"/>
      <c r="L191" s="30"/>
      <c r="M191" s="30"/>
      <c r="N191" s="30"/>
      <c r="O191" s="27"/>
      <c r="P191" s="27"/>
      <c r="Q191" s="27"/>
      <c r="R191" s="27"/>
      <c r="S191" s="27"/>
      <c r="T191" s="27"/>
      <c r="U191" s="27"/>
      <c r="V191" s="27"/>
      <c r="W191" s="27"/>
      <c r="X191" s="27"/>
      <c r="Y191" s="27"/>
      <c r="Z191" s="27"/>
      <c r="AA191" s="27"/>
      <c r="AB191" s="27"/>
      <c r="AC191" s="27"/>
      <c r="AD191" s="27"/>
      <c r="AE191" s="27"/>
      <c r="AF191" s="27"/>
      <c r="AG191" s="27"/>
      <c r="AH191" s="27"/>
      <c r="AI191" s="27"/>
      <c r="AJ191" s="27"/>
      <c r="AK191" s="27"/>
      <c r="AL191" s="27"/>
      <c r="AM191" s="27"/>
      <c r="AN191" s="27"/>
      <c r="AO191" s="27"/>
      <c r="AP191" s="27"/>
      <c r="AQ191" s="27"/>
      <c r="AR191" s="27"/>
      <c r="AS191" s="27"/>
      <c r="AT191" s="27"/>
      <c r="AU191" s="27"/>
      <c r="AV191" s="27"/>
      <c r="AW191" s="27"/>
      <c r="AX191" s="27"/>
      <c r="AY191" s="27"/>
      <c r="AZ191" s="27"/>
      <c r="BA191" s="27"/>
      <c r="BB191" s="27"/>
      <c r="BC191" s="27"/>
      <c r="BD191" s="27"/>
      <c r="BE191" s="27"/>
      <c r="BF191" s="27"/>
      <c r="BG191" s="27"/>
      <c r="BH191" s="27"/>
      <c r="BI191" s="27"/>
      <c r="BJ191" s="27"/>
      <c r="BK191" s="27"/>
      <c r="BL191" s="27"/>
      <c r="BM191" s="27"/>
      <c r="BN191" s="27"/>
      <c r="BO191" s="27"/>
      <c r="BP191" s="27"/>
      <c r="BQ191" s="27"/>
      <c r="BR191" s="27"/>
      <c r="BS191" s="27"/>
      <c r="BT191" s="27"/>
      <c r="BU191" s="27"/>
      <c r="BV191" s="27"/>
      <c r="BW191" s="27"/>
      <c r="BX191" s="27"/>
      <c r="BY191" s="27"/>
      <c r="BZ191" s="27"/>
      <c r="CA191" s="27"/>
      <c r="CB191" s="27"/>
      <c r="CC191" s="27"/>
      <c r="CD191" s="27"/>
      <c r="CE191" s="27"/>
      <c r="CF191" s="27"/>
      <c r="CG191" s="27"/>
      <c r="CH191" s="27"/>
      <c r="CI191" s="27"/>
      <c r="CJ191" s="27"/>
      <c r="CK191" s="27"/>
      <c r="CL191" s="27"/>
      <c r="CM191" s="27"/>
      <c r="CN191" s="27"/>
      <c r="CO191" s="27"/>
      <c r="CP191" s="27"/>
      <c r="CQ191" s="27"/>
      <c r="CR191" s="27"/>
      <c r="CS191" s="27"/>
      <c r="CT191" s="27"/>
    </row>
    <row r="192" spans="1:98" s="32" customFormat="1">
      <c r="A192" s="27"/>
      <c r="B192" s="47" t="s">
        <v>1012</v>
      </c>
      <c r="C192" s="30"/>
      <c r="D192" s="30"/>
      <c r="E192" s="30"/>
      <c r="F192" s="30"/>
      <c r="G192" s="30"/>
      <c r="H192" s="36"/>
      <c r="I192" s="30"/>
      <c r="J192" s="30"/>
      <c r="K192" s="30"/>
      <c r="L192" s="30"/>
      <c r="M192" s="30"/>
      <c r="N192" s="30"/>
      <c r="O192" s="27"/>
      <c r="P192" s="27"/>
      <c r="Q192" s="27"/>
      <c r="R192" s="27"/>
      <c r="S192" s="27"/>
      <c r="T192" s="27"/>
      <c r="U192" s="27"/>
      <c r="V192" s="27"/>
      <c r="W192" s="27"/>
      <c r="X192" s="27"/>
      <c r="Y192" s="27"/>
      <c r="Z192" s="27"/>
      <c r="AA192" s="27"/>
      <c r="AB192" s="27"/>
      <c r="AC192" s="27"/>
      <c r="AD192" s="27"/>
      <c r="AE192" s="27"/>
      <c r="AF192" s="27"/>
      <c r="AG192" s="27"/>
      <c r="AH192" s="27"/>
      <c r="AI192" s="27"/>
      <c r="AJ192" s="27"/>
      <c r="AK192" s="27"/>
      <c r="AL192" s="27"/>
      <c r="AM192" s="27"/>
      <c r="AN192" s="27"/>
      <c r="AO192" s="27"/>
      <c r="AP192" s="27"/>
      <c r="AQ192" s="27"/>
      <c r="AR192" s="27"/>
      <c r="AS192" s="27"/>
      <c r="AT192" s="27"/>
      <c r="AU192" s="27"/>
      <c r="AV192" s="27"/>
      <c r="AW192" s="27"/>
      <c r="AX192" s="27"/>
      <c r="AY192" s="27"/>
      <c r="AZ192" s="27"/>
      <c r="BA192" s="27"/>
      <c r="BB192" s="27"/>
      <c r="BC192" s="27"/>
      <c r="BD192" s="27"/>
      <c r="BE192" s="27"/>
      <c r="BF192" s="27"/>
      <c r="BG192" s="27"/>
      <c r="BH192" s="27"/>
      <c r="BI192" s="27"/>
      <c r="BJ192" s="27"/>
      <c r="BK192" s="27"/>
      <c r="BL192" s="27"/>
      <c r="BM192" s="27"/>
      <c r="BN192" s="27"/>
      <c r="BO192" s="27"/>
      <c r="BP192" s="27"/>
      <c r="BQ192" s="27"/>
      <c r="BR192" s="27"/>
      <c r="BS192" s="27"/>
      <c r="BT192" s="27"/>
      <c r="BU192" s="27"/>
      <c r="BV192" s="27"/>
      <c r="BW192" s="27"/>
      <c r="BX192" s="27"/>
      <c r="BY192" s="27"/>
      <c r="BZ192" s="27"/>
      <c r="CA192" s="27"/>
      <c r="CB192" s="27"/>
      <c r="CC192" s="27"/>
      <c r="CD192" s="27"/>
      <c r="CE192" s="27"/>
      <c r="CF192" s="27"/>
      <c r="CG192" s="27"/>
      <c r="CH192" s="27"/>
      <c r="CI192" s="27"/>
      <c r="CJ192" s="27"/>
      <c r="CK192" s="27"/>
      <c r="CL192" s="27"/>
      <c r="CM192" s="27"/>
      <c r="CN192" s="27"/>
      <c r="CO192" s="27"/>
      <c r="CP192" s="27"/>
      <c r="CQ192" s="27"/>
      <c r="CR192" s="27"/>
      <c r="CS192" s="27"/>
      <c r="CT192" s="27"/>
    </row>
    <row r="193" spans="1:98" s="32" customFormat="1" ht="12.75" customHeight="1">
      <c r="A193" s="27"/>
      <c r="B193" s="47" t="s">
        <v>1013</v>
      </c>
      <c r="C193" s="30"/>
      <c r="D193" s="30"/>
      <c r="E193" s="30"/>
      <c r="F193" s="30"/>
      <c r="G193" s="30"/>
      <c r="H193" s="36"/>
      <c r="I193" s="30"/>
      <c r="J193" s="30"/>
      <c r="K193" s="30"/>
      <c r="L193" s="30"/>
      <c r="M193" s="30"/>
      <c r="N193" s="30"/>
      <c r="O193" s="27"/>
      <c r="P193" s="27"/>
      <c r="Q193" s="27"/>
      <c r="R193" s="27"/>
      <c r="S193" s="27"/>
      <c r="T193" s="27"/>
      <c r="U193" s="27"/>
      <c r="V193" s="27"/>
      <c r="W193" s="27"/>
      <c r="X193" s="27"/>
      <c r="Y193" s="27"/>
      <c r="Z193" s="27"/>
      <c r="AA193" s="27"/>
      <c r="AB193" s="27"/>
      <c r="AC193" s="27"/>
      <c r="AD193" s="27"/>
      <c r="AE193" s="27"/>
      <c r="AF193" s="27"/>
      <c r="AG193" s="27"/>
      <c r="AH193" s="27"/>
      <c r="AI193" s="27"/>
      <c r="AJ193" s="27"/>
      <c r="AK193" s="27"/>
      <c r="AL193" s="27"/>
      <c r="AM193" s="27"/>
      <c r="AN193" s="27"/>
      <c r="AO193" s="27"/>
      <c r="AP193" s="27"/>
      <c r="AQ193" s="27"/>
      <c r="AR193" s="27"/>
      <c r="AS193" s="27"/>
      <c r="AT193" s="27"/>
      <c r="AU193" s="27"/>
      <c r="AV193" s="27"/>
      <c r="AW193" s="27"/>
      <c r="AX193" s="27"/>
      <c r="AY193" s="27"/>
      <c r="AZ193" s="27"/>
      <c r="BA193" s="27"/>
      <c r="BB193" s="27"/>
      <c r="BC193" s="27"/>
      <c r="BD193" s="27"/>
      <c r="BE193" s="27"/>
      <c r="BF193" s="27"/>
      <c r="BG193" s="27"/>
      <c r="BH193" s="27"/>
      <c r="BI193" s="27"/>
      <c r="BJ193" s="27"/>
      <c r="BK193" s="27"/>
      <c r="BL193" s="27"/>
      <c r="BM193" s="27"/>
      <c r="BN193" s="27"/>
      <c r="BO193" s="27"/>
      <c r="BP193" s="27"/>
      <c r="BQ193" s="27"/>
      <c r="BR193" s="27"/>
      <c r="BS193" s="27"/>
      <c r="BT193" s="27"/>
      <c r="BU193" s="27"/>
      <c r="BV193" s="27"/>
      <c r="BW193" s="27"/>
      <c r="BX193" s="27"/>
      <c r="BY193" s="27"/>
      <c r="BZ193" s="27"/>
      <c r="CA193" s="27"/>
      <c r="CB193" s="27"/>
      <c r="CC193" s="27"/>
      <c r="CD193" s="27"/>
      <c r="CE193" s="27"/>
      <c r="CF193" s="27"/>
      <c r="CG193" s="27"/>
      <c r="CH193" s="27"/>
      <c r="CI193" s="27"/>
      <c r="CJ193" s="27"/>
      <c r="CK193" s="27"/>
      <c r="CL193" s="27"/>
      <c r="CM193" s="27"/>
      <c r="CN193" s="27"/>
      <c r="CO193" s="27"/>
      <c r="CP193" s="27"/>
      <c r="CQ193" s="27"/>
      <c r="CR193" s="27"/>
      <c r="CS193" s="27"/>
      <c r="CT193" s="27"/>
    </row>
    <row r="194" spans="1:98" s="32" customFormat="1">
      <c r="A194" s="27"/>
      <c r="B194" s="47" t="s">
        <v>1014</v>
      </c>
      <c r="C194" s="30"/>
      <c r="D194" s="30"/>
      <c r="E194" s="30"/>
      <c r="F194" s="30"/>
      <c r="G194" s="30"/>
      <c r="H194" s="36"/>
      <c r="I194" s="30"/>
      <c r="J194" s="30"/>
      <c r="K194" s="30"/>
      <c r="L194" s="30"/>
      <c r="M194" s="30"/>
      <c r="N194" s="30"/>
      <c r="O194" s="27"/>
      <c r="P194" s="27"/>
      <c r="Q194" s="27"/>
      <c r="R194" s="27"/>
      <c r="S194" s="27"/>
      <c r="T194" s="27"/>
      <c r="U194" s="27"/>
      <c r="V194" s="27"/>
      <c r="W194" s="27"/>
      <c r="X194" s="27"/>
      <c r="Y194" s="27"/>
      <c r="Z194" s="27"/>
      <c r="AA194" s="27"/>
      <c r="AB194" s="27"/>
      <c r="AC194" s="27"/>
      <c r="AD194" s="27"/>
      <c r="AE194" s="27"/>
      <c r="AF194" s="27"/>
      <c r="AG194" s="27"/>
      <c r="AH194" s="27"/>
      <c r="AI194" s="27"/>
      <c r="AJ194" s="27"/>
      <c r="AK194" s="27"/>
      <c r="AL194" s="27"/>
      <c r="AM194" s="27"/>
      <c r="AN194" s="27"/>
      <c r="AO194" s="27"/>
      <c r="AP194" s="27"/>
      <c r="AQ194" s="27"/>
      <c r="AR194" s="27"/>
      <c r="AS194" s="27"/>
      <c r="AT194" s="27"/>
      <c r="AU194" s="27"/>
      <c r="AV194" s="27"/>
      <c r="AW194" s="27"/>
      <c r="AX194" s="27"/>
      <c r="AY194" s="27"/>
      <c r="AZ194" s="27"/>
      <c r="BA194" s="27"/>
      <c r="BB194" s="27"/>
      <c r="BC194" s="27"/>
      <c r="BD194" s="27"/>
      <c r="BE194" s="27"/>
      <c r="BF194" s="27"/>
      <c r="BG194" s="27"/>
      <c r="BH194" s="27"/>
      <c r="BI194" s="27"/>
      <c r="BJ194" s="27"/>
      <c r="BK194" s="27"/>
      <c r="BL194" s="27"/>
      <c r="BM194" s="27"/>
      <c r="BN194" s="27"/>
      <c r="BO194" s="27"/>
      <c r="BP194" s="27"/>
      <c r="BQ194" s="27"/>
      <c r="BR194" s="27"/>
      <c r="BS194" s="27"/>
      <c r="BT194" s="27"/>
      <c r="BU194" s="27"/>
      <c r="BV194" s="27"/>
      <c r="BW194" s="27"/>
      <c r="BX194" s="27"/>
      <c r="BY194" s="27"/>
      <c r="BZ194" s="27"/>
      <c r="CA194" s="27"/>
      <c r="CB194" s="27"/>
      <c r="CC194" s="27"/>
      <c r="CD194" s="27"/>
      <c r="CE194" s="27"/>
      <c r="CF194" s="27"/>
      <c r="CG194" s="27"/>
      <c r="CH194" s="27"/>
      <c r="CI194" s="27"/>
      <c r="CJ194" s="27"/>
      <c r="CK194" s="27"/>
      <c r="CL194" s="27"/>
      <c r="CM194" s="27"/>
      <c r="CN194" s="27"/>
      <c r="CO194" s="27"/>
      <c r="CP194" s="27"/>
      <c r="CQ194" s="27"/>
      <c r="CR194" s="27"/>
      <c r="CS194" s="27"/>
      <c r="CT194" s="27"/>
    </row>
    <row r="195" spans="1:98" s="32" customFormat="1" ht="12.75" customHeight="1">
      <c r="A195" s="27"/>
      <c r="B195" s="47" t="s">
        <v>1015</v>
      </c>
      <c r="C195" s="30"/>
      <c r="D195" s="30"/>
      <c r="E195" s="30"/>
      <c r="F195" s="30"/>
      <c r="G195" s="30"/>
      <c r="H195" s="36"/>
      <c r="I195" s="30"/>
      <c r="J195" s="30"/>
      <c r="K195" s="30"/>
      <c r="L195" s="30"/>
      <c r="M195" s="30"/>
      <c r="N195" s="30"/>
      <c r="O195" s="27"/>
      <c r="P195" s="27"/>
      <c r="Q195" s="27"/>
      <c r="R195" s="27"/>
      <c r="S195" s="27"/>
      <c r="T195" s="27"/>
      <c r="U195" s="27"/>
      <c r="V195" s="27"/>
      <c r="W195" s="27"/>
      <c r="X195" s="27"/>
      <c r="Y195" s="27"/>
      <c r="Z195" s="27"/>
      <c r="AA195" s="27"/>
      <c r="AB195" s="27"/>
      <c r="AC195" s="27"/>
      <c r="AD195" s="27"/>
      <c r="AE195" s="27"/>
      <c r="AF195" s="27"/>
      <c r="AG195" s="27"/>
      <c r="AH195" s="27"/>
      <c r="AI195" s="27"/>
      <c r="AJ195" s="27"/>
      <c r="AK195" s="27"/>
      <c r="AL195" s="27"/>
      <c r="AM195" s="27"/>
      <c r="AN195" s="27"/>
      <c r="AO195" s="27"/>
      <c r="AP195" s="27"/>
      <c r="AQ195" s="27"/>
      <c r="AR195" s="27"/>
      <c r="AS195" s="27"/>
      <c r="AT195" s="27"/>
      <c r="AU195" s="27"/>
      <c r="AV195" s="27"/>
      <c r="AW195" s="27"/>
      <c r="AX195" s="27"/>
      <c r="AY195" s="27"/>
      <c r="AZ195" s="27"/>
      <c r="BA195" s="27"/>
      <c r="BB195" s="27"/>
      <c r="BC195" s="27"/>
      <c r="BD195" s="27"/>
      <c r="BE195" s="27"/>
      <c r="BF195" s="27"/>
      <c r="BG195" s="27"/>
      <c r="BH195" s="27"/>
      <c r="BI195" s="27"/>
      <c r="BJ195" s="27"/>
      <c r="BK195" s="27"/>
      <c r="BL195" s="27"/>
      <c r="BM195" s="27"/>
      <c r="BN195" s="27"/>
      <c r="BO195" s="27"/>
      <c r="BP195" s="27"/>
      <c r="BQ195" s="27"/>
      <c r="BR195" s="27"/>
      <c r="BS195" s="27"/>
      <c r="BT195" s="27"/>
      <c r="BU195" s="27"/>
      <c r="BV195" s="27"/>
      <c r="BW195" s="27"/>
      <c r="BX195" s="27"/>
      <c r="BY195" s="27"/>
      <c r="BZ195" s="27"/>
      <c r="CA195" s="27"/>
      <c r="CB195" s="27"/>
      <c r="CC195" s="27"/>
      <c r="CD195" s="27"/>
      <c r="CE195" s="27"/>
      <c r="CF195" s="27"/>
      <c r="CG195" s="27"/>
      <c r="CH195" s="27"/>
      <c r="CI195" s="27"/>
      <c r="CJ195" s="27"/>
      <c r="CK195" s="27"/>
      <c r="CL195" s="27"/>
      <c r="CM195" s="27"/>
      <c r="CN195" s="27"/>
      <c r="CO195" s="27"/>
      <c r="CP195" s="27"/>
      <c r="CQ195" s="27"/>
      <c r="CR195" s="27"/>
      <c r="CS195" s="27"/>
      <c r="CT195" s="27"/>
    </row>
    <row r="196" spans="1:98" s="32" customFormat="1">
      <c r="A196" s="27"/>
      <c r="B196" s="47" t="s">
        <v>1016</v>
      </c>
      <c r="C196" s="30"/>
      <c r="D196" s="30"/>
      <c r="E196" s="30"/>
      <c r="F196" s="30"/>
      <c r="G196" s="30"/>
      <c r="H196" s="36"/>
      <c r="I196" s="30"/>
      <c r="J196" s="30"/>
      <c r="K196" s="30"/>
      <c r="L196" s="30"/>
      <c r="M196" s="30"/>
      <c r="N196" s="30"/>
      <c r="O196" s="27"/>
      <c r="P196" s="27"/>
      <c r="Q196" s="27"/>
      <c r="R196" s="27"/>
      <c r="S196" s="27"/>
      <c r="T196" s="27"/>
      <c r="U196" s="27"/>
      <c r="V196" s="27"/>
      <c r="W196" s="27"/>
      <c r="X196" s="27"/>
      <c r="Y196" s="27"/>
      <c r="Z196" s="27"/>
      <c r="AA196" s="27"/>
      <c r="AB196" s="27"/>
      <c r="AC196" s="27"/>
      <c r="AD196" s="27"/>
      <c r="AE196" s="27"/>
      <c r="AF196" s="27"/>
      <c r="AG196" s="27"/>
      <c r="AH196" s="27"/>
      <c r="AI196" s="27"/>
      <c r="AJ196" s="27"/>
      <c r="AK196" s="27"/>
      <c r="AL196" s="27"/>
      <c r="AM196" s="27"/>
      <c r="AN196" s="27"/>
      <c r="AO196" s="27"/>
      <c r="AP196" s="27"/>
      <c r="AQ196" s="27"/>
      <c r="AR196" s="27"/>
      <c r="AS196" s="27"/>
      <c r="AT196" s="27"/>
      <c r="AU196" s="27"/>
      <c r="AV196" s="27"/>
      <c r="AW196" s="27"/>
      <c r="AX196" s="27"/>
      <c r="AY196" s="27"/>
      <c r="AZ196" s="27"/>
      <c r="BA196" s="27"/>
      <c r="BB196" s="27"/>
      <c r="BC196" s="27"/>
      <c r="BD196" s="27"/>
      <c r="BE196" s="27"/>
      <c r="BF196" s="27"/>
      <c r="BG196" s="27"/>
      <c r="BH196" s="27"/>
      <c r="BI196" s="27"/>
      <c r="BJ196" s="27"/>
      <c r="BK196" s="27"/>
      <c r="BL196" s="27"/>
      <c r="BM196" s="27"/>
      <c r="BN196" s="27"/>
      <c r="BO196" s="27"/>
      <c r="BP196" s="27"/>
      <c r="BQ196" s="27"/>
      <c r="BR196" s="27"/>
      <c r="BS196" s="27"/>
      <c r="BT196" s="27"/>
      <c r="BU196" s="27"/>
      <c r="BV196" s="27"/>
      <c r="BW196" s="27"/>
      <c r="BX196" s="27"/>
      <c r="BY196" s="27"/>
      <c r="BZ196" s="27"/>
      <c r="CA196" s="27"/>
      <c r="CB196" s="27"/>
      <c r="CC196" s="27"/>
      <c r="CD196" s="27"/>
      <c r="CE196" s="27"/>
      <c r="CF196" s="27"/>
      <c r="CG196" s="27"/>
      <c r="CH196" s="27"/>
      <c r="CI196" s="27"/>
      <c r="CJ196" s="27"/>
      <c r="CK196" s="27"/>
      <c r="CL196" s="27"/>
      <c r="CM196" s="27"/>
      <c r="CN196" s="27"/>
      <c r="CO196" s="27"/>
      <c r="CP196" s="27"/>
      <c r="CQ196" s="27"/>
      <c r="CR196" s="27"/>
      <c r="CS196" s="27"/>
      <c r="CT196" s="27"/>
    </row>
    <row r="197" spans="1:98" s="32" customFormat="1">
      <c r="A197" s="27"/>
      <c r="B197" s="47" t="s">
        <v>1017</v>
      </c>
      <c r="C197" s="30"/>
      <c r="D197" s="30"/>
      <c r="E197" s="30"/>
      <c r="F197" s="30"/>
      <c r="G197" s="30"/>
      <c r="H197" s="36"/>
      <c r="I197" s="30"/>
      <c r="J197" s="30"/>
      <c r="K197" s="30"/>
      <c r="L197" s="30"/>
      <c r="M197" s="30"/>
      <c r="N197" s="30"/>
      <c r="O197" s="27"/>
      <c r="P197" s="27"/>
      <c r="Q197" s="27"/>
      <c r="R197" s="27"/>
      <c r="S197" s="27"/>
      <c r="T197" s="27"/>
      <c r="U197" s="27"/>
      <c r="V197" s="27"/>
      <c r="W197" s="27"/>
      <c r="X197" s="27"/>
      <c r="Y197" s="27"/>
      <c r="Z197" s="27"/>
      <c r="AA197" s="27"/>
      <c r="AB197" s="27"/>
      <c r="AC197" s="27"/>
      <c r="AD197" s="27"/>
      <c r="AE197" s="27"/>
      <c r="AF197" s="27"/>
      <c r="AG197" s="27"/>
      <c r="AH197" s="27"/>
      <c r="AI197" s="27"/>
      <c r="AJ197" s="27"/>
      <c r="AK197" s="27"/>
      <c r="AL197" s="27"/>
      <c r="AM197" s="27"/>
      <c r="AN197" s="27"/>
      <c r="AO197" s="27"/>
      <c r="AP197" s="27"/>
      <c r="AQ197" s="27"/>
      <c r="AR197" s="27"/>
      <c r="AS197" s="27"/>
      <c r="AT197" s="27"/>
      <c r="AU197" s="27"/>
      <c r="AV197" s="27"/>
      <c r="AW197" s="27"/>
      <c r="AX197" s="27"/>
      <c r="AY197" s="27"/>
      <c r="AZ197" s="27"/>
      <c r="BA197" s="27"/>
      <c r="BB197" s="27"/>
      <c r="BC197" s="27"/>
      <c r="BD197" s="27"/>
      <c r="BE197" s="27"/>
      <c r="BF197" s="27"/>
      <c r="BG197" s="27"/>
      <c r="BH197" s="27"/>
      <c r="BI197" s="27"/>
      <c r="BJ197" s="27"/>
      <c r="BK197" s="27"/>
      <c r="BL197" s="27"/>
      <c r="BM197" s="27"/>
      <c r="BN197" s="27"/>
      <c r="BO197" s="27"/>
      <c r="BP197" s="27"/>
      <c r="BQ197" s="27"/>
      <c r="BR197" s="27"/>
      <c r="BS197" s="27"/>
      <c r="BT197" s="27"/>
      <c r="BU197" s="27"/>
      <c r="BV197" s="27"/>
      <c r="BW197" s="27"/>
      <c r="BX197" s="27"/>
      <c r="BY197" s="27"/>
      <c r="BZ197" s="27"/>
      <c r="CA197" s="27"/>
      <c r="CB197" s="27"/>
      <c r="CC197" s="27"/>
      <c r="CD197" s="27"/>
      <c r="CE197" s="27"/>
      <c r="CF197" s="27"/>
      <c r="CG197" s="27"/>
      <c r="CH197" s="27"/>
      <c r="CI197" s="27"/>
      <c r="CJ197" s="27"/>
      <c r="CK197" s="27"/>
      <c r="CL197" s="27"/>
      <c r="CM197" s="27"/>
      <c r="CN197" s="27"/>
      <c r="CO197" s="27"/>
      <c r="CP197" s="27"/>
      <c r="CQ197" s="27"/>
      <c r="CR197" s="27"/>
      <c r="CS197" s="27"/>
      <c r="CT197" s="27"/>
    </row>
    <row r="198" spans="1:98" s="32" customFormat="1" ht="12.75" customHeight="1">
      <c r="A198" s="27"/>
      <c r="B198" s="47" t="s">
        <v>1018</v>
      </c>
      <c r="C198" s="30"/>
      <c r="D198" s="30"/>
      <c r="E198" s="30"/>
      <c r="F198" s="30"/>
      <c r="G198" s="30"/>
      <c r="H198" s="36"/>
      <c r="I198" s="30"/>
      <c r="J198" s="30"/>
      <c r="K198" s="30"/>
      <c r="L198" s="30"/>
      <c r="M198" s="30"/>
      <c r="N198" s="30"/>
      <c r="O198" s="27"/>
      <c r="P198" s="27"/>
      <c r="Q198" s="27"/>
      <c r="R198" s="27"/>
      <c r="S198" s="27"/>
      <c r="T198" s="27"/>
      <c r="U198" s="27"/>
      <c r="V198" s="27"/>
      <c r="W198" s="27"/>
      <c r="X198" s="27"/>
      <c r="Y198" s="27"/>
      <c r="Z198" s="27"/>
      <c r="AA198" s="27"/>
      <c r="AB198" s="27"/>
      <c r="AC198" s="27"/>
      <c r="AD198" s="27"/>
      <c r="AE198" s="27"/>
      <c r="AF198" s="27"/>
      <c r="AG198" s="27"/>
      <c r="AH198" s="27"/>
      <c r="AI198" s="27"/>
      <c r="AJ198" s="27"/>
      <c r="AK198" s="27"/>
      <c r="AL198" s="27"/>
      <c r="AM198" s="27"/>
      <c r="AN198" s="27"/>
      <c r="AO198" s="27"/>
      <c r="AP198" s="27"/>
      <c r="AQ198" s="27"/>
      <c r="AR198" s="27"/>
      <c r="AS198" s="27"/>
      <c r="AT198" s="27"/>
      <c r="AU198" s="27"/>
      <c r="AV198" s="27"/>
      <c r="AW198" s="27"/>
      <c r="AX198" s="27"/>
      <c r="AY198" s="27"/>
      <c r="AZ198" s="27"/>
      <c r="BA198" s="27"/>
      <c r="BB198" s="27"/>
      <c r="BC198" s="27"/>
      <c r="BD198" s="27"/>
      <c r="BE198" s="27"/>
      <c r="BF198" s="27"/>
      <c r="BG198" s="27"/>
      <c r="BH198" s="27"/>
      <c r="BI198" s="27"/>
      <c r="BJ198" s="27"/>
      <c r="BK198" s="27"/>
      <c r="BL198" s="27"/>
      <c r="BM198" s="27"/>
      <c r="BN198" s="27"/>
      <c r="BO198" s="27"/>
      <c r="BP198" s="27"/>
      <c r="BQ198" s="27"/>
      <c r="BR198" s="27"/>
      <c r="BS198" s="27"/>
      <c r="BT198" s="27"/>
      <c r="BU198" s="27"/>
      <c r="BV198" s="27"/>
      <c r="BW198" s="27"/>
      <c r="BX198" s="27"/>
      <c r="BY198" s="27"/>
      <c r="BZ198" s="27"/>
      <c r="CA198" s="27"/>
      <c r="CB198" s="27"/>
      <c r="CC198" s="27"/>
      <c r="CD198" s="27"/>
      <c r="CE198" s="27"/>
      <c r="CF198" s="27"/>
      <c r="CG198" s="27"/>
      <c r="CH198" s="27"/>
      <c r="CI198" s="27"/>
      <c r="CJ198" s="27"/>
      <c r="CK198" s="27"/>
      <c r="CL198" s="27"/>
      <c r="CM198" s="27"/>
      <c r="CN198" s="27"/>
      <c r="CO198" s="27"/>
      <c r="CP198" s="27"/>
      <c r="CQ198" s="27"/>
      <c r="CR198" s="27"/>
      <c r="CS198" s="27"/>
      <c r="CT198" s="27"/>
    </row>
    <row r="199" spans="1:98" s="32" customFormat="1" ht="12.75" customHeight="1">
      <c r="A199" s="27"/>
      <c r="B199" s="47" t="s">
        <v>1020</v>
      </c>
      <c r="C199" s="30"/>
      <c r="D199" s="30"/>
      <c r="E199" s="30"/>
      <c r="F199" s="30"/>
      <c r="G199" s="30"/>
      <c r="H199" s="36"/>
      <c r="I199" s="30"/>
      <c r="J199" s="30"/>
      <c r="K199" s="30"/>
      <c r="L199" s="30"/>
      <c r="M199" s="30"/>
      <c r="N199" s="30"/>
      <c r="O199" s="27"/>
      <c r="P199" s="27"/>
      <c r="Q199" s="27"/>
      <c r="R199" s="27"/>
      <c r="S199" s="27"/>
      <c r="T199" s="27"/>
      <c r="U199" s="27"/>
      <c r="V199" s="27"/>
      <c r="W199" s="27"/>
      <c r="X199" s="27"/>
      <c r="Y199" s="27"/>
      <c r="Z199" s="27"/>
      <c r="AA199" s="27"/>
      <c r="AB199" s="27"/>
      <c r="AC199" s="27"/>
      <c r="AD199" s="27"/>
      <c r="AE199" s="27"/>
      <c r="AF199" s="27"/>
      <c r="AG199" s="27"/>
      <c r="AH199" s="27"/>
      <c r="AI199" s="27"/>
      <c r="AJ199" s="27"/>
      <c r="AK199" s="27"/>
      <c r="AL199" s="27"/>
      <c r="AM199" s="27"/>
      <c r="AN199" s="27"/>
      <c r="AO199" s="27"/>
      <c r="AP199" s="27"/>
      <c r="AQ199" s="27"/>
      <c r="AR199" s="27"/>
      <c r="AS199" s="27"/>
      <c r="AT199" s="27"/>
      <c r="AU199" s="27"/>
      <c r="AV199" s="27"/>
      <c r="AW199" s="27"/>
      <c r="AX199" s="27"/>
      <c r="AY199" s="27"/>
      <c r="AZ199" s="27"/>
      <c r="BA199" s="27"/>
      <c r="BB199" s="27"/>
      <c r="BC199" s="27"/>
      <c r="BD199" s="27"/>
      <c r="BE199" s="27"/>
      <c r="BF199" s="27"/>
      <c r="BG199" s="27"/>
      <c r="BH199" s="27"/>
      <c r="BI199" s="27"/>
      <c r="BJ199" s="27"/>
      <c r="BK199" s="27"/>
      <c r="BL199" s="27"/>
      <c r="BM199" s="27"/>
      <c r="BN199" s="27"/>
      <c r="BO199" s="27"/>
      <c r="BP199" s="27"/>
      <c r="BQ199" s="27"/>
      <c r="BR199" s="27"/>
      <c r="BS199" s="27"/>
      <c r="BT199" s="27"/>
      <c r="BU199" s="27"/>
      <c r="BV199" s="27"/>
      <c r="BW199" s="27"/>
      <c r="BX199" s="27"/>
      <c r="BY199" s="27"/>
      <c r="BZ199" s="27"/>
      <c r="CA199" s="27"/>
      <c r="CB199" s="27"/>
      <c r="CC199" s="27"/>
      <c r="CD199" s="27"/>
      <c r="CE199" s="27"/>
      <c r="CF199" s="27"/>
      <c r="CG199" s="27"/>
      <c r="CH199" s="27"/>
      <c r="CI199" s="27"/>
      <c r="CJ199" s="27"/>
      <c r="CK199" s="27"/>
      <c r="CL199" s="27"/>
      <c r="CM199" s="27"/>
      <c r="CN199" s="27"/>
      <c r="CO199" s="27"/>
      <c r="CP199" s="27"/>
      <c r="CQ199" s="27"/>
      <c r="CR199" s="27"/>
      <c r="CS199" s="27"/>
      <c r="CT199" s="27"/>
    </row>
    <row r="200" spans="1:98" s="32" customFormat="1" ht="12.75" customHeight="1">
      <c r="A200" s="27"/>
      <c r="B200" s="47" t="s">
        <v>1022</v>
      </c>
      <c r="C200" s="30"/>
      <c r="D200" s="30"/>
      <c r="E200" s="30"/>
      <c r="F200" s="30"/>
      <c r="G200" s="30"/>
      <c r="H200" s="36"/>
      <c r="I200" s="30"/>
      <c r="J200" s="30"/>
      <c r="K200" s="30"/>
      <c r="L200" s="30"/>
      <c r="M200" s="30"/>
      <c r="N200" s="30"/>
      <c r="O200" s="27"/>
      <c r="P200" s="27"/>
      <c r="Q200" s="27"/>
      <c r="R200" s="27"/>
      <c r="S200" s="27"/>
      <c r="T200" s="27"/>
      <c r="U200" s="27"/>
      <c r="V200" s="27"/>
      <c r="W200" s="27"/>
      <c r="X200" s="27"/>
      <c r="Y200" s="27"/>
      <c r="Z200" s="27"/>
      <c r="AA200" s="27"/>
      <c r="AB200" s="27"/>
      <c r="AC200" s="27"/>
      <c r="AD200" s="27"/>
      <c r="AE200" s="27"/>
      <c r="AF200" s="27"/>
      <c r="AG200" s="27"/>
      <c r="AH200" s="27"/>
      <c r="AI200" s="27"/>
      <c r="AJ200" s="27"/>
      <c r="AK200" s="27"/>
      <c r="AL200" s="27"/>
      <c r="AM200" s="27"/>
      <c r="AN200" s="27"/>
      <c r="AO200" s="27"/>
      <c r="AP200" s="27"/>
      <c r="AQ200" s="27"/>
      <c r="AR200" s="27"/>
      <c r="AS200" s="27"/>
      <c r="AT200" s="27"/>
      <c r="AU200" s="27"/>
      <c r="AV200" s="27"/>
      <c r="AW200" s="27"/>
      <c r="AX200" s="27"/>
      <c r="AY200" s="27"/>
      <c r="AZ200" s="27"/>
      <c r="BA200" s="27"/>
      <c r="BB200" s="27"/>
      <c r="BC200" s="27"/>
      <c r="BD200" s="27"/>
      <c r="BE200" s="27"/>
      <c r="BF200" s="27"/>
      <c r="BG200" s="27"/>
      <c r="BH200" s="27"/>
      <c r="BI200" s="27"/>
      <c r="BJ200" s="27"/>
      <c r="BK200" s="27"/>
      <c r="BL200" s="27"/>
      <c r="BM200" s="27"/>
      <c r="BN200" s="27"/>
      <c r="BO200" s="27"/>
      <c r="BP200" s="27"/>
      <c r="BQ200" s="27"/>
      <c r="BR200" s="27"/>
      <c r="BS200" s="27"/>
      <c r="BT200" s="27"/>
      <c r="BU200" s="27"/>
      <c r="BV200" s="27"/>
      <c r="BW200" s="27"/>
      <c r="BX200" s="27"/>
      <c r="BY200" s="27"/>
      <c r="BZ200" s="27"/>
      <c r="CA200" s="27"/>
      <c r="CB200" s="27"/>
      <c r="CC200" s="27"/>
      <c r="CD200" s="27"/>
      <c r="CE200" s="27"/>
      <c r="CF200" s="27"/>
      <c r="CG200" s="27"/>
      <c r="CH200" s="27"/>
      <c r="CI200" s="27"/>
      <c r="CJ200" s="27"/>
      <c r="CK200" s="27"/>
      <c r="CL200" s="27"/>
      <c r="CM200" s="27"/>
      <c r="CN200" s="27"/>
      <c r="CO200" s="27"/>
      <c r="CP200" s="27"/>
      <c r="CQ200" s="27"/>
      <c r="CR200" s="27"/>
      <c r="CS200" s="27"/>
      <c r="CT200" s="27"/>
    </row>
    <row r="201" spans="1:98" s="32" customFormat="1" ht="12.75" customHeight="1">
      <c r="A201" s="27"/>
      <c r="B201" s="47" t="s">
        <v>1023</v>
      </c>
      <c r="C201" s="30"/>
      <c r="D201" s="30"/>
      <c r="E201" s="30"/>
      <c r="F201" s="30"/>
      <c r="G201" s="30"/>
      <c r="H201" s="36"/>
      <c r="I201" s="30"/>
      <c r="J201" s="30"/>
      <c r="K201" s="30"/>
      <c r="L201" s="30"/>
      <c r="M201" s="30"/>
      <c r="N201" s="30"/>
      <c r="O201" s="27"/>
      <c r="P201" s="27"/>
      <c r="Q201" s="27"/>
      <c r="R201" s="27"/>
      <c r="S201" s="27"/>
      <c r="T201" s="27"/>
      <c r="U201" s="27"/>
      <c r="V201" s="27"/>
      <c r="W201" s="27"/>
      <c r="X201" s="27"/>
      <c r="Y201" s="27"/>
      <c r="Z201" s="27"/>
      <c r="AA201" s="27"/>
      <c r="AB201" s="27"/>
      <c r="AC201" s="27"/>
      <c r="AD201" s="27"/>
      <c r="AE201" s="27"/>
      <c r="AF201" s="27"/>
      <c r="AG201" s="27"/>
      <c r="AH201" s="27"/>
      <c r="AI201" s="27"/>
      <c r="AJ201" s="27"/>
      <c r="AK201" s="27"/>
      <c r="AL201" s="27"/>
      <c r="AM201" s="27"/>
      <c r="AN201" s="27"/>
      <c r="AO201" s="27"/>
      <c r="AP201" s="27"/>
      <c r="AQ201" s="27"/>
      <c r="AR201" s="27"/>
      <c r="AS201" s="27"/>
      <c r="AT201" s="27"/>
      <c r="AU201" s="27"/>
      <c r="AV201" s="27"/>
      <c r="AW201" s="27"/>
      <c r="AX201" s="27"/>
      <c r="AY201" s="27"/>
      <c r="AZ201" s="27"/>
      <c r="BA201" s="27"/>
      <c r="BB201" s="27"/>
      <c r="BC201" s="27"/>
      <c r="BD201" s="27"/>
      <c r="BE201" s="27"/>
      <c r="BF201" s="27"/>
      <c r="BG201" s="27"/>
      <c r="BH201" s="27"/>
      <c r="BI201" s="27"/>
      <c r="BJ201" s="27"/>
      <c r="BK201" s="27"/>
      <c r="BL201" s="27"/>
      <c r="BM201" s="27"/>
      <c r="BN201" s="27"/>
      <c r="BO201" s="27"/>
      <c r="BP201" s="27"/>
      <c r="BQ201" s="27"/>
      <c r="BR201" s="27"/>
      <c r="BS201" s="27"/>
      <c r="BT201" s="27"/>
      <c r="BU201" s="27"/>
      <c r="BV201" s="27"/>
      <c r="BW201" s="27"/>
      <c r="BX201" s="27"/>
      <c r="BY201" s="27"/>
      <c r="BZ201" s="27"/>
      <c r="CA201" s="27"/>
      <c r="CB201" s="27"/>
      <c r="CC201" s="27"/>
      <c r="CD201" s="27"/>
      <c r="CE201" s="27"/>
      <c r="CF201" s="27"/>
      <c r="CG201" s="27"/>
      <c r="CH201" s="27"/>
      <c r="CI201" s="27"/>
      <c r="CJ201" s="27"/>
      <c r="CK201" s="27"/>
      <c r="CL201" s="27"/>
      <c r="CM201" s="27"/>
      <c r="CN201" s="27"/>
      <c r="CO201" s="27"/>
      <c r="CP201" s="27"/>
      <c r="CQ201" s="27"/>
      <c r="CR201" s="27"/>
      <c r="CS201" s="27"/>
      <c r="CT201" s="27"/>
    </row>
    <row r="202" spans="1:98" s="32" customFormat="1" ht="12.75" customHeight="1">
      <c r="A202" s="27"/>
      <c r="B202" s="47" t="s">
        <v>1024</v>
      </c>
      <c r="C202" s="30"/>
      <c r="D202" s="30"/>
      <c r="E202" s="30"/>
      <c r="F202" s="30"/>
      <c r="G202" s="30"/>
      <c r="H202" s="36"/>
      <c r="I202" s="30"/>
      <c r="J202" s="30"/>
      <c r="K202" s="30"/>
      <c r="L202" s="30"/>
      <c r="M202" s="30"/>
      <c r="N202" s="30"/>
      <c r="O202" s="27"/>
      <c r="P202" s="27"/>
      <c r="Q202" s="27"/>
      <c r="R202" s="27"/>
      <c r="S202" s="27"/>
      <c r="T202" s="27"/>
      <c r="U202" s="27"/>
      <c r="V202" s="27"/>
      <c r="W202" s="27"/>
      <c r="X202" s="27"/>
      <c r="Y202" s="27"/>
      <c r="Z202" s="27"/>
      <c r="AA202" s="27"/>
      <c r="AB202" s="27"/>
      <c r="AC202" s="27"/>
      <c r="AD202" s="27"/>
      <c r="AE202" s="27"/>
      <c r="AF202" s="27"/>
      <c r="AG202" s="27"/>
      <c r="AH202" s="27"/>
      <c r="AI202" s="27"/>
      <c r="AJ202" s="27"/>
      <c r="AK202" s="27"/>
      <c r="AL202" s="27"/>
      <c r="AM202" s="27"/>
      <c r="AN202" s="27"/>
      <c r="AO202" s="27"/>
      <c r="AP202" s="27"/>
      <c r="AQ202" s="27"/>
      <c r="AR202" s="27"/>
      <c r="AS202" s="27"/>
      <c r="AT202" s="27"/>
      <c r="AU202" s="27"/>
      <c r="AV202" s="27"/>
      <c r="AW202" s="27"/>
      <c r="AX202" s="27"/>
      <c r="AY202" s="27"/>
      <c r="AZ202" s="27"/>
      <c r="BA202" s="27"/>
      <c r="BB202" s="27"/>
      <c r="BC202" s="27"/>
      <c r="BD202" s="27"/>
      <c r="BE202" s="27"/>
      <c r="BF202" s="27"/>
      <c r="BG202" s="27"/>
      <c r="BH202" s="27"/>
      <c r="BI202" s="27"/>
      <c r="BJ202" s="27"/>
      <c r="BK202" s="27"/>
      <c r="BL202" s="27"/>
      <c r="BM202" s="27"/>
      <c r="BN202" s="27"/>
      <c r="BO202" s="27"/>
      <c r="BP202" s="27"/>
      <c r="BQ202" s="27"/>
      <c r="BR202" s="27"/>
      <c r="BS202" s="27"/>
      <c r="BT202" s="27"/>
      <c r="BU202" s="27"/>
      <c r="BV202" s="27"/>
      <c r="BW202" s="27"/>
      <c r="BX202" s="27"/>
      <c r="BY202" s="27"/>
      <c r="BZ202" s="27"/>
      <c r="CA202" s="27"/>
      <c r="CB202" s="27"/>
      <c r="CC202" s="27"/>
      <c r="CD202" s="27"/>
      <c r="CE202" s="27"/>
      <c r="CF202" s="27"/>
      <c r="CG202" s="27"/>
      <c r="CH202" s="27"/>
      <c r="CI202" s="27"/>
      <c r="CJ202" s="27"/>
      <c r="CK202" s="27"/>
      <c r="CL202" s="27"/>
      <c r="CM202" s="27"/>
      <c r="CN202" s="27"/>
      <c r="CO202" s="27"/>
      <c r="CP202" s="27"/>
      <c r="CQ202" s="27"/>
      <c r="CR202" s="27"/>
      <c r="CS202" s="27"/>
      <c r="CT202" s="27"/>
    </row>
    <row r="203" spans="1:98" s="32" customFormat="1" ht="12.75" customHeight="1">
      <c r="A203" s="27"/>
      <c r="B203" s="47" t="s">
        <v>1025</v>
      </c>
      <c r="C203" s="30"/>
      <c r="D203" s="30"/>
      <c r="E203" s="30"/>
      <c r="F203" s="30"/>
      <c r="G203" s="30"/>
      <c r="H203" s="36"/>
      <c r="I203" s="30"/>
      <c r="J203" s="30"/>
      <c r="K203" s="30"/>
      <c r="L203" s="30"/>
      <c r="M203" s="30"/>
      <c r="N203" s="30"/>
      <c r="O203" s="27"/>
      <c r="P203" s="27"/>
      <c r="Q203" s="27"/>
      <c r="R203" s="27"/>
      <c r="S203" s="27"/>
      <c r="T203" s="27"/>
      <c r="U203" s="27"/>
      <c r="V203" s="27"/>
      <c r="W203" s="27"/>
      <c r="X203" s="27"/>
      <c r="Y203" s="27"/>
      <c r="Z203" s="27"/>
      <c r="AA203" s="27"/>
      <c r="AB203" s="27"/>
      <c r="AC203" s="27"/>
      <c r="AD203" s="27"/>
      <c r="AE203" s="27"/>
      <c r="AF203" s="27"/>
      <c r="AG203" s="27"/>
      <c r="AH203" s="27"/>
      <c r="AI203" s="27"/>
      <c r="AJ203" s="27"/>
      <c r="AK203" s="27"/>
      <c r="AL203" s="27"/>
      <c r="AM203" s="27"/>
      <c r="AN203" s="27"/>
      <c r="AO203" s="27"/>
      <c r="AP203" s="27"/>
      <c r="AQ203" s="27"/>
      <c r="AR203" s="27"/>
      <c r="AS203" s="27"/>
      <c r="AT203" s="27"/>
      <c r="AU203" s="27"/>
      <c r="AV203" s="27"/>
      <c r="AW203" s="27"/>
      <c r="AX203" s="27"/>
      <c r="AY203" s="27"/>
      <c r="AZ203" s="27"/>
      <c r="BA203" s="27"/>
      <c r="BB203" s="27"/>
      <c r="BC203" s="27"/>
      <c r="BD203" s="27"/>
      <c r="BE203" s="27"/>
      <c r="BF203" s="27"/>
      <c r="BG203" s="27"/>
      <c r="BH203" s="27"/>
      <c r="BI203" s="27"/>
      <c r="BJ203" s="27"/>
      <c r="BK203" s="27"/>
      <c r="BL203" s="27"/>
      <c r="BM203" s="27"/>
      <c r="BN203" s="27"/>
      <c r="BO203" s="27"/>
      <c r="BP203" s="27"/>
      <c r="BQ203" s="27"/>
      <c r="BR203" s="27"/>
      <c r="BS203" s="27"/>
      <c r="BT203" s="27"/>
      <c r="BU203" s="27"/>
      <c r="BV203" s="27"/>
      <c r="BW203" s="27"/>
      <c r="BX203" s="27"/>
      <c r="BY203" s="27"/>
      <c r="BZ203" s="27"/>
      <c r="CA203" s="27"/>
      <c r="CB203" s="27"/>
      <c r="CC203" s="27"/>
      <c r="CD203" s="27"/>
      <c r="CE203" s="27"/>
      <c r="CF203" s="27"/>
      <c r="CG203" s="27"/>
      <c r="CH203" s="27"/>
      <c r="CI203" s="27"/>
      <c r="CJ203" s="27"/>
      <c r="CK203" s="27"/>
      <c r="CL203" s="27"/>
      <c r="CM203" s="27"/>
      <c r="CN203" s="27"/>
      <c r="CO203" s="27"/>
      <c r="CP203" s="27"/>
      <c r="CQ203" s="27"/>
      <c r="CR203" s="27"/>
      <c r="CS203" s="27"/>
      <c r="CT203" s="27"/>
    </row>
    <row r="204" spans="1:98" s="32" customFormat="1" ht="12.75" customHeight="1">
      <c r="A204" s="27"/>
      <c r="B204" s="47" t="s">
        <v>1026</v>
      </c>
      <c r="C204" s="30"/>
      <c r="D204" s="30"/>
      <c r="E204" s="30"/>
      <c r="F204" s="30"/>
      <c r="G204" s="30"/>
      <c r="H204" s="36"/>
      <c r="I204" s="30"/>
      <c r="J204" s="30"/>
      <c r="K204" s="30"/>
      <c r="L204" s="30"/>
      <c r="M204" s="30"/>
      <c r="N204" s="30"/>
      <c r="O204" s="27"/>
      <c r="P204" s="27"/>
      <c r="Q204" s="27"/>
      <c r="R204" s="27"/>
      <c r="S204" s="27"/>
      <c r="T204" s="27"/>
      <c r="U204" s="27"/>
      <c r="V204" s="27"/>
      <c r="W204" s="27"/>
      <c r="X204" s="27"/>
      <c r="Y204" s="27"/>
      <c r="Z204" s="27"/>
      <c r="AA204" s="27"/>
      <c r="AB204" s="27"/>
      <c r="AC204" s="27"/>
      <c r="AD204" s="27"/>
      <c r="AE204" s="27"/>
      <c r="AF204" s="27"/>
      <c r="AG204" s="27"/>
      <c r="AH204" s="27"/>
      <c r="AI204" s="27"/>
      <c r="AJ204" s="27"/>
      <c r="AK204" s="27"/>
      <c r="AL204" s="27"/>
      <c r="AM204" s="27"/>
      <c r="AN204" s="27"/>
      <c r="AO204" s="27"/>
      <c r="AP204" s="27"/>
      <c r="AQ204" s="27"/>
      <c r="AR204" s="27"/>
      <c r="AS204" s="27"/>
      <c r="AT204" s="27"/>
      <c r="AU204" s="27"/>
      <c r="AV204" s="27"/>
      <c r="AW204" s="27"/>
      <c r="AX204" s="27"/>
      <c r="AY204" s="27"/>
      <c r="AZ204" s="27"/>
      <c r="BA204" s="27"/>
      <c r="BB204" s="27"/>
      <c r="BC204" s="27"/>
      <c r="BD204" s="27"/>
      <c r="BE204" s="27"/>
      <c r="BF204" s="27"/>
      <c r="BG204" s="27"/>
      <c r="BH204" s="27"/>
      <c r="BI204" s="27"/>
      <c r="BJ204" s="27"/>
      <c r="BK204" s="27"/>
      <c r="BL204" s="27"/>
      <c r="BM204" s="27"/>
      <c r="BN204" s="27"/>
      <c r="BO204" s="27"/>
      <c r="BP204" s="27"/>
      <c r="BQ204" s="27"/>
      <c r="BR204" s="27"/>
      <c r="BS204" s="27"/>
      <c r="BT204" s="27"/>
      <c r="BU204" s="27"/>
      <c r="BV204" s="27"/>
      <c r="BW204" s="27"/>
      <c r="BX204" s="27"/>
      <c r="BY204" s="27"/>
      <c r="BZ204" s="27"/>
      <c r="CA204" s="27"/>
      <c r="CB204" s="27"/>
      <c r="CC204" s="27"/>
      <c r="CD204" s="27"/>
      <c r="CE204" s="27"/>
      <c r="CF204" s="27"/>
      <c r="CG204" s="27"/>
      <c r="CH204" s="27"/>
      <c r="CI204" s="27"/>
      <c r="CJ204" s="27"/>
      <c r="CK204" s="27"/>
      <c r="CL204" s="27"/>
      <c r="CM204" s="27"/>
      <c r="CN204" s="27"/>
      <c r="CO204" s="27"/>
      <c r="CP204" s="27"/>
      <c r="CQ204" s="27"/>
      <c r="CR204" s="27"/>
      <c r="CS204" s="27"/>
      <c r="CT204" s="27"/>
    </row>
    <row r="205" spans="1:98" s="32" customFormat="1" ht="12.75" customHeight="1">
      <c r="A205" s="27"/>
      <c r="B205" s="47" t="s">
        <v>1028</v>
      </c>
      <c r="C205" s="30"/>
      <c r="D205" s="30"/>
      <c r="E205" s="30"/>
      <c r="F205" s="30"/>
      <c r="G205" s="30"/>
      <c r="H205" s="36"/>
      <c r="I205" s="30"/>
      <c r="J205" s="30"/>
      <c r="K205" s="30"/>
      <c r="L205" s="30"/>
      <c r="M205" s="30"/>
      <c r="N205" s="30"/>
      <c r="O205" s="27"/>
      <c r="P205" s="27"/>
      <c r="Q205" s="27"/>
      <c r="R205" s="27"/>
      <c r="S205" s="27"/>
      <c r="T205" s="27"/>
      <c r="U205" s="27"/>
      <c r="V205" s="27"/>
      <c r="W205" s="27"/>
      <c r="X205" s="27"/>
      <c r="Y205" s="27"/>
      <c r="Z205" s="27"/>
      <c r="AA205" s="27"/>
      <c r="AB205" s="27"/>
      <c r="AC205" s="27"/>
      <c r="AD205" s="27"/>
      <c r="AE205" s="27"/>
      <c r="AF205" s="27"/>
      <c r="AG205" s="27"/>
      <c r="AH205" s="27"/>
      <c r="AI205" s="27"/>
      <c r="AJ205" s="27"/>
      <c r="AK205" s="27"/>
      <c r="AL205" s="27"/>
      <c r="AM205" s="27"/>
      <c r="AN205" s="27"/>
      <c r="AO205" s="27"/>
      <c r="AP205" s="27"/>
      <c r="AQ205" s="27"/>
      <c r="AR205" s="27"/>
      <c r="AS205" s="27"/>
      <c r="AT205" s="27"/>
      <c r="AU205" s="27"/>
      <c r="AV205" s="27"/>
      <c r="AW205" s="27"/>
      <c r="AX205" s="27"/>
      <c r="AY205" s="27"/>
      <c r="AZ205" s="27"/>
      <c r="BA205" s="27"/>
      <c r="BB205" s="27"/>
      <c r="BC205" s="27"/>
      <c r="BD205" s="27"/>
      <c r="BE205" s="27"/>
      <c r="BF205" s="27"/>
      <c r="BG205" s="27"/>
      <c r="BH205" s="27"/>
      <c r="BI205" s="27"/>
      <c r="BJ205" s="27"/>
      <c r="BK205" s="27"/>
      <c r="BL205" s="27"/>
      <c r="BM205" s="27"/>
      <c r="BN205" s="27"/>
      <c r="BO205" s="27"/>
      <c r="BP205" s="27"/>
      <c r="BQ205" s="27"/>
      <c r="BR205" s="27"/>
      <c r="BS205" s="27"/>
      <c r="BT205" s="27"/>
      <c r="BU205" s="27"/>
      <c r="BV205" s="27"/>
      <c r="BW205" s="27"/>
      <c r="BX205" s="27"/>
      <c r="BY205" s="27"/>
      <c r="BZ205" s="27"/>
      <c r="CA205" s="27"/>
      <c r="CB205" s="27"/>
      <c r="CC205" s="27"/>
      <c r="CD205" s="27"/>
      <c r="CE205" s="27"/>
      <c r="CF205" s="27"/>
      <c r="CG205" s="27"/>
      <c r="CH205" s="27"/>
      <c r="CI205" s="27"/>
      <c r="CJ205" s="27"/>
      <c r="CK205" s="27"/>
      <c r="CL205" s="27"/>
      <c r="CM205" s="27"/>
      <c r="CN205" s="27"/>
      <c r="CO205" s="27"/>
      <c r="CP205" s="27"/>
      <c r="CQ205" s="27"/>
      <c r="CR205" s="27"/>
      <c r="CS205" s="27"/>
      <c r="CT205" s="27"/>
    </row>
    <row r="206" spans="1:98" s="32" customFormat="1" ht="12.75" customHeight="1">
      <c r="A206" s="27"/>
      <c r="B206" s="47" t="s">
        <v>1029</v>
      </c>
      <c r="C206" s="30"/>
      <c r="D206" s="30"/>
      <c r="E206" s="30"/>
      <c r="F206" s="30"/>
      <c r="G206" s="30"/>
      <c r="H206" s="36"/>
      <c r="I206" s="30"/>
      <c r="J206" s="30"/>
      <c r="K206" s="30"/>
      <c r="L206" s="30"/>
      <c r="M206" s="30"/>
      <c r="N206" s="30"/>
      <c r="O206" s="27"/>
      <c r="P206" s="27"/>
      <c r="Q206" s="27"/>
      <c r="R206" s="27"/>
      <c r="S206" s="27"/>
      <c r="T206" s="27"/>
      <c r="U206" s="27"/>
      <c r="V206" s="27"/>
      <c r="W206" s="27"/>
      <c r="X206" s="27"/>
      <c r="Y206" s="27"/>
      <c r="Z206" s="27"/>
      <c r="AA206" s="27"/>
      <c r="AB206" s="27"/>
      <c r="AC206" s="27"/>
      <c r="AD206" s="27"/>
      <c r="AE206" s="27"/>
      <c r="AF206" s="27"/>
      <c r="AG206" s="27"/>
      <c r="AH206" s="27"/>
      <c r="AI206" s="27"/>
      <c r="AJ206" s="27"/>
      <c r="AK206" s="27"/>
      <c r="AL206" s="27"/>
      <c r="AM206" s="27"/>
      <c r="AN206" s="27"/>
      <c r="AO206" s="27"/>
      <c r="AP206" s="27"/>
      <c r="AQ206" s="27"/>
      <c r="AR206" s="27"/>
      <c r="AS206" s="27"/>
      <c r="AT206" s="27"/>
      <c r="AU206" s="27"/>
      <c r="AV206" s="27"/>
      <c r="AW206" s="27"/>
      <c r="AX206" s="27"/>
      <c r="AY206" s="27"/>
      <c r="AZ206" s="27"/>
      <c r="BA206" s="27"/>
      <c r="BB206" s="27"/>
      <c r="BC206" s="27"/>
      <c r="BD206" s="27"/>
      <c r="BE206" s="27"/>
      <c r="BF206" s="27"/>
      <c r="BG206" s="27"/>
      <c r="BH206" s="27"/>
      <c r="BI206" s="27"/>
      <c r="BJ206" s="27"/>
      <c r="BK206" s="27"/>
      <c r="BL206" s="27"/>
      <c r="BM206" s="27"/>
      <c r="BN206" s="27"/>
      <c r="BO206" s="27"/>
      <c r="BP206" s="27"/>
      <c r="BQ206" s="27"/>
      <c r="BR206" s="27"/>
      <c r="BS206" s="27"/>
      <c r="BT206" s="27"/>
      <c r="BU206" s="27"/>
      <c r="BV206" s="27"/>
      <c r="BW206" s="27"/>
      <c r="BX206" s="27"/>
      <c r="BY206" s="27"/>
      <c r="BZ206" s="27"/>
      <c r="CA206" s="27"/>
      <c r="CB206" s="27"/>
      <c r="CC206" s="27"/>
      <c r="CD206" s="27"/>
      <c r="CE206" s="27"/>
      <c r="CF206" s="27"/>
      <c r="CG206" s="27"/>
      <c r="CH206" s="27"/>
      <c r="CI206" s="27"/>
      <c r="CJ206" s="27"/>
      <c r="CK206" s="27"/>
      <c r="CL206" s="27"/>
      <c r="CM206" s="27"/>
      <c r="CN206" s="27"/>
      <c r="CO206" s="27"/>
      <c r="CP206" s="27"/>
      <c r="CQ206" s="27"/>
      <c r="CR206" s="27"/>
      <c r="CS206" s="27"/>
      <c r="CT206" s="27"/>
    </row>
    <row r="207" spans="1:98" s="32" customFormat="1">
      <c r="A207" s="27"/>
      <c r="B207" s="47" t="s">
        <v>1030</v>
      </c>
      <c r="C207" s="30"/>
      <c r="D207" s="30"/>
      <c r="E207" s="30"/>
      <c r="F207" s="30"/>
      <c r="G207" s="30"/>
      <c r="H207" s="36"/>
      <c r="I207" s="30"/>
      <c r="J207" s="30"/>
      <c r="K207" s="30"/>
      <c r="L207" s="30"/>
      <c r="M207" s="30"/>
      <c r="N207" s="30"/>
      <c r="O207" s="27"/>
      <c r="P207" s="27"/>
      <c r="Q207" s="27"/>
      <c r="R207" s="27"/>
      <c r="S207" s="27"/>
      <c r="T207" s="27"/>
      <c r="U207" s="27"/>
      <c r="V207" s="27"/>
      <c r="W207" s="27"/>
      <c r="X207" s="27"/>
      <c r="Y207" s="27"/>
      <c r="Z207" s="27"/>
      <c r="AA207" s="27"/>
      <c r="AB207" s="27"/>
      <c r="AC207" s="27"/>
      <c r="AD207" s="27"/>
      <c r="AE207" s="27"/>
      <c r="AF207" s="27"/>
      <c r="AG207" s="27"/>
      <c r="AH207" s="27"/>
      <c r="AI207" s="27"/>
      <c r="AJ207" s="27"/>
      <c r="AK207" s="27"/>
      <c r="AL207" s="27"/>
      <c r="AM207" s="27"/>
      <c r="AN207" s="27"/>
      <c r="AO207" s="27"/>
      <c r="AP207" s="27"/>
      <c r="AQ207" s="27"/>
      <c r="AR207" s="27"/>
      <c r="AS207" s="27"/>
      <c r="AT207" s="27"/>
      <c r="AU207" s="27"/>
      <c r="AV207" s="27"/>
      <c r="AW207" s="27"/>
      <c r="AX207" s="27"/>
      <c r="AY207" s="27"/>
      <c r="AZ207" s="27"/>
      <c r="BA207" s="27"/>
      <c r="BB207" s="27"/>
      <c r="BC207" s="27"/>
      <c r="BD207" s="27"/>
      <c r="BE207" s="27"/>
      <c r="BF207" s="27"/>
      <c r="BG207" s="27"/>
      <c r="BH207" s="27"/>
      <c r="BI207" s="27"/>
      <c r="BJ207" s="27"/>
      <c r="BK207" s="27"/>
      <c r="BL207" s="27"/>
      <c r="BM207" s="27"/>
      <c r="BN207" s="27"/>
      <c r="BO207" s="27"/>
      <c r="BP207" s="27"/>
      <c r="BQ207" s="27"/>
      <c r="BR207" s="27"/>
      <c r="BS207" s="27"/>
      <c r="BT207" s="27"/>
      <c r="BU207" s="27"/>
      <c r="BV207" s="27"/>
      <c r="BW207" s="27"/>
      <c r="BX207" s="27"/>
      <c r="BY207" s="27"/>
      <c r="BZ207" s="27"/>
      <c r="CA207" s="27"/>
      <c r="CB207" s="27"/>
      <c r="CC207" s="27"/>
      <c r="CD207" s="27"/>
      <c r="CE207" s="27"/>
      <c r="CF207" s="27"/>
      <c r="CG207" s="27"/>
      <c r="CH207" s="27"/>
      <c r="CI207" s="27"/>
      <c r="CJ207" s="27"/>
      <c r="CK207" s="27"/>
      <c r="CL207" s="27"/>
      <c r="CM207" s="27"/>
      <c r="CN207" s="27"/>
      <c r="CO207" s="27"/>
      <c r="CP207" s="27"/>
      <c r="CQ207" s="27"/>
      <c r="CR207" s="27"/>
      <c r="CS207" s="27"/>
      <c r="CT207" s="27"/>
    </row>
    <row r="208" spans="1:98" s="32" customFormat="1">
      <c r="A208" s="27"/>
      <c r="B208" s="47" t="s">
        <v>1031</v>
      </c>
      <c r="C208" s="30"/>
      <c r="D208" s="30"/>
      <c r="E208" s="30"/>
      <c r="F208" s="30"/>
      <c r="G208" s="30"/>
      <c r="H208" s="36"/>
      <c r="I208" s="30"/>
      <c r="J208" s="30"/>
      <c r="K208" s="30"/>
      <c r="L208" s="30"/>
      <c r="M208" s="30"/>
      <c r="N208" s="30"/>
      <c r="O208" s="27"/>
      <c r="P208" s="27"/>
      <c r="Q208" s="27"/>
      <c r="R208" s="27"/>
      <c r="S208" s="27"/>
      <c r="T208" s="27"/>
      <c r="U208" s="27"/>
      <c r="V208" s="27"/>
      <c r="W208" s="27"/>
      <c r="X208" s="27"/>
      <c r="Y208" s="27"/>
      <c r="Z208" s="27"/>
      <c r="AA208" s="27"/>
      <c r="AB208" s="27"/>
      <c r="AC208" s="27"/>
      <c r="AD208" s="27"/>
      <c r="AE208" s="27"/>
      <c r="AF208" s="27"/>
      <c r="AG208" s="27"/>
      <c r="AH208" s="27"/>
      <c r="AI208" s="27"/>
      <c r="AJ208" s="27"/>
      <c r="AK208" s="27"/>
      <c r="AL208" s="27"/>
      <c r="AM208" s="27"/>
      <c r="AN208" s="27"/>
      <c r="AO208" s="27"/>
      <c r="AP208" s="27"/>
      <c r="AQ208" s="27"/>
      <c r="AR208" s="27"/>
      <c r="AS208" s="27"/>
      <c r="AT208" s="27"/>
      <c r="AU208" s="27"/>
      <c r="AV208" s="27"/>
      <c r="AW208" s="27"/>
      <c r="AX208" s="27"/>
      <c r="AY208" s="27"/>
      <c r="AZ208" s="27"/>
      <c r="BA208" s="27"/>
      <c r="BB208" s="27"/>
      <c r="BC208" s="27"/>
      <c r="BD208" s="27"/>
      <c r="BE208" s="27"/>
      <c r="BF208" s="27"/>
      <c r="BG208" s="27"/>
      <c r="BH208" s="27"/>
      <c r="BI208" s="27"/>
      <c r="BJ208" s="27"/>
      <c r="BK208" s="27"/>
      <c r="BL208" s="27"/>
      <c r="BM208" s="27"/>
      <c r="BN208" s="27"/>
      <c r="BO208" s="27"/>
      <c r="BP208" s="27"/>
      <c r="BQ208" s="27"/>
      <c r="BR208" s="27"/>
      <c r="BS208" s="27"/>
      <c r="BT208" s="27"/>
      <c r="BU208" s="27"/>
      <c r="BV208" s="27"/>
      <c r="BW208" s="27"/>
      <c r="BX208" s="27"/>
      <c r="BY208" s="27"/>
      <c r="BZ208" s="27"/>
      <c r="CA208" s="27"/>
      <c r="CB208" s="27"/>
      <c r="CC208" s="27"/>
      <c r="CD208" s="27"/>
      <c r="CE208" s="27"/>
      <c r="CF208" s="27"/>
      <c r="CG208" s="27"/>
      <c r="CH208" s="27"/>
      <c r="CI208" s="27"/>
      <c r="CJ208" s="27"/>
      <c r="CK208" s="27"/>
      <c r="CL208" s="27"/>
      <c r="CM208" s="27"/>
      <c r="CN208" s="27"/>
      <c r="CO208" s="27"/>
      <c r="CP208" s="27"/>
      <c r="CQ208" s="27"/>
      <c r="CR208" s="27"/>
      <c r="CS208" s="27"/>
      <c r="CT208" s="27"/>
    </row>
    <row r="209" spans="1:98" s="32" customFormat="1">
      <c r="A209" s="27"/>
      <c r="B209" s="47" t="s">
        <v>1033</v>
      </c>
      <c r="C209" s="30"/>
      <c r="D209" s="30"/>
      <c r="E209" s="30"/>
      <c r="F209" s="30"/>
      <c r="G209" s="30"/>
      <c r="H209" s="36"/>
      <c r="I209" s="30"/>
      <c r="J209" s="30"/>
      <c r="K209" s="30"/>
      <c r="L209" s="30"/>
      <c r="M209" s="30"/>
      <c r="N209" s="30"/>
      <c r="O209" s="27"/>
      <c r="P209" s="27"/>
      <c r="Q209" s="27"/>
      <c r="R209" s="27"/>
      <c r="S209" s="27"/>
      <c r="T209" s="27"/>
      <c r="U209" s="27"/>
      <c r="V209" s="27"/>
      <c r="W209" s="27"/>
      <c r="X209" s="27"/>
      <c r="Y209" s="27"/>
      <c r="Z209" s="27"/>
      <c r="AA209" s="27"/>
      <c r="AB209" s="27"/>
      <c r="AC209" s="27"/>
      <c r="AD209" s="27"/>
      <c r="AE209" s="27"/>
      <c r="AF209" s="27"/>
      <c r="AG209" s="27"/>
      <c r="AH209" s="27"/>
      <c r="AI209" s="27"/>
      <c r="AJ209" s="27"/>
      <c r="AK209" s="27"/>
      <c r="AL209" s="27"/>
      <c r="AM209" s="27"/>
      <c r="AN209" s="27"/>
      <c r="AO209" s="27"/>
      <c r="AP209" s="27"/>
      <c r="AQ209" s="27"/>
      <c r="AR209" s="27"/>
      <c r="AS209" s="27"/>
      <c r="AT209" s="27"/>
      <c r="AU209" s="27"/>
      <c r="AV209" s="27"/>
      <c r="AW209" s="27"/>
      <c r="AX209" s="27"/>
      <c r="AY209" s="27"/>
      <c r="AZ209" s="27"/>
      <c r="BA209" s="27"/>
      <c r="BB209" s="27"/>
      <c r="BC209" s="27"/>
      <c r="BD209" s="27"/>
      <c r="BE209" s="27"/>
      <c r="BF209" s="27"/>
      <c r="BG209" s="27"/>
      <c r="BH209" s="27"/>
      <c r="BI209" s="27"/>
      <c r="BJ209" s="27"/>
      <c r="BK209" s="27"/>
      <c r="BL209" s="27"/>
      <c r="BM209" s="27"/>
      <c r="BN209" s="27"/>
      <c r="BO209" s="27"/>
      <c r="BP209" s="27"/>
      <c r="BQ209" s="27"/>
      <c r="BR209" s="27"/>
      <c r="BS209" s="27"/>
      <c r="BT209" s="27"/>
      <c r="BU209" s="27"/>
      <c r="BV209" s="27"/>
      <c r="BW209" s="27"/>
      <c r="BX209" s="27"/>
      <c r="BY209" s="27"/>
      <c r="BZ209" s="27"/>
      <c r="CA209" s="27"/>
      <c r="CB209" s="27"/>
      <c r="CC209" s="27"/>
      <c r="CD209" s="27"/>
      <c r="CE209" s="27"/>
      <c r="CF209" s="27"/>
      <c r="CG209" s="27"/>
      <c r="CH209" s="27"/>
      <c r="CI209" s="27"/>
      <c r="CJ209" s="27"/>
      <c r="CK209" s="27"/>
      <c r="CL209" s="27"/>
      <c r="CM209" s="27"/>
      <c r="CN209" s="27"/>
      <c r="CO209" s="27"/>
      <c r="CP209" s="27"/>
      <c r="CQ209" s="27"/>
      <c r="CR209" s="27"/>
      <c r="CS209" s="27"/>
      <c r="CT209" s="27"/>
    </row>
    <row r="210" spans="1:98" s="32" customFormat="1" ht="12.75" customHeight="1">
      <c r="A210" s="27"/>
      <c r="B210" s="47" t="s">
        <v>1035</v>
      </c>
      <c r="C210" s="30"/>
      <c r="D210" s="30"/>
      <c r="E210" s="30"/>
      <c r="F210" s="30"/>
      <c r="G210" s="30"/>
      <c r="H210" s="36"/>
      <c r="I210" s="30"/>
      <c r="J210" s="30"/>
      <c r="K210" s="30"/>
      <c r="L210" s="30"/>
      <c r="M210" s="30"/>
      <c r="N210" s="30"/>
      <c r="O210" s="27"/>
      <c r="P210" s="27"/>
      <c r="Q210" s="27"/>
      <c r="R210" s="27"/>
      <c r="S210" s="27"/>
      <c r="T210" s="27"/>
      <c r="U210" s="27"/>
      <c r="V210" s="27"/>
      <c r="W210" s="27"/>
      <c r="X210" s="27"/>
      <c r="Y210" s="27"/>
      <c r="Z210" s="27"/>
      <c r="AA210" s="27"/>
      <c r="AB210" s="27"/>
      <c r="AC210" s="27"/>
      <c r="AD210" s="27"/>
      <c r="AE210" s="27"/>
      <c r="AF210" s="27"/>
      <c r="AG210" s="27"/>
      <c r="AH210" s="27"/>
      <c r="AI210" s="27"/>
      <c r="AJ210" s="27"/>
      <c r="AK210" s="27"/>
      <c r="AL210" s="27"/>
      <c r="AM210" s="27"/>
      <c r="AN210" s="27"/>
      <c r="AO210" s="27"/>
      <c r="AP210" s="27"/>
      <c r="AQ210" s="27"/>
      <c r="AR210" s="27"/>
      <c r="AS210" s="27"/>
      <c r="AT210" s="27"/>
      <c r="AU210" s="27"/>
      <c r="AV210" s="27"/>
      <c r="AW210" s="27"/>
      <c r="AX210" s="27"/>
      <c r="AY210" s="27"/>
      <c r="AZ210" s="27"/>
      <c r="BA210" s="27"/>
      <c r="BB210" s="27"/>
      <c r="BC210" s="27"/>
      <c r="BD210" s="27"/>
      <c r="BE210" s="27"/>
      <c r="BF210" s="27"/>
      <c r="BG210" s="27"/>
      <c r="BH210" s="27"/>
      <c r="BI210" s="27"/>
      <c r="BJ210" s="27"/>
      <c r="BK210" s="27"/>
      <c r="BL210" s="27"/>
      <c r="BM210" s="27"/>
      <c r="BN210" s="27"/>
      <c r="BO210" s="27"/>
      <c r="BP210" s="27"/>
      <c r="BQ210" s="27"/>
      <c r="BR210" s="27"/>
      <c r="BS210" s="27"/>
      <c r="BT210" s="27"/>
      <c r="BU210" s="27"/>
      <c r="BV210" s="27"/>
      <c r="BW210" s="27"/>
      <c r="BX210" s="27"/>
      <c r="BY210" s="27"/>
      <c r="BZ210" s="27"/>
      <c r="CA210" s="27"/>
      <c r="CB210" s="27"/>
      <c r="CC210" s="27"/>
      <c r="CD210" s="27"/>
      <c r="CE210" s="27"/>
      <c r="CF210" s="27"/>
      <c r="CG210" s="27"/>
      <c r="CH210" s="27"/>
      <c r="CI210" s="27"/>
      <c r="CJ210" s="27"/>
      <c r="CK210" s="27"/>
      <c r="CL210" s="27"/>
      <c r="CM210" s="27"/>
      <c r="CN210" s="27"/>
      <c r="CO210" s="27"/>
      <c r="CP210" s="27"/>
      <c r="CQ210" s="27"/>
      <c r="CR210" s="27"/>
      <c r="CS210" s="27"/>
      <c r="CT210" s="27"/>
    </row>
    <row r="211" spans="1:98" s="32" customFormat="1">
      <c r="A211" s="27"/>
      <c r="B211" s="47" t="s">
        <v>443</v>
      </c>
      <c r="C211" s="30"/>
      <c r="D211" s="30"/>
      <c r="E211" s="30"/>
      <c r="F211" s="30"/>
      <c r="G211" s="30"/>
      <c r="H211" s="36"/>
      <c r="I211" s="30"/>
      <c r="J211" s="30"/>
      <c r="K211" s="30"/>
      <c r="L211" s="30"/>
      <c r="M211" s="30"/>
      <c r="N211" s="30"/>
      <c r="O211" s="27"/>
      <c r="P211" s="27"/>
      <c r="Q211" s="27"/>
      <c r="R211" s="27"/>
      <c r="S211" s="27"/>
      <c r="T211" s="27"/>
      <c r="U211" s="27"/>
      <c r="V211" s="27"/>
      <c r="W211" s="27"/>
      <c r="X211" s="27"/>
      <c r="Y211" s="27"/>
      <c r="Z211" s="27"/>
      <c r="AA211" s="27"/>
      <c r="AB211" s="27"/>
      <c r="AC211" s="27"/>
      <c r="AD211" s="27"/>
      <c r="AE211" s="27"/>
      <c r="AF211" s="27"/>
      <c r="AG211" s="27"/>
      <c r="AH211" s="27"/>
      <c r="AI211" s="27"/>
      <c r="AJ211" s="27"/>
      <c r="AK211" s="27"/>
      <c r="AL211" s="27"/>
      <c r="AM211" s="27"/>
      <c r="AN211" s="27"/>
      <c r="AO211" s="27"/>
      <c r="AP211" s="27"/>
      <c r="AQ211" s="27"/>
      <c r="AR211" s="27"/>
      <c r="AS211" s="27"/>
      <c r="AT211" s="27"/>
      <c r="AU211" s="27"/>
      <c r="AV211" s="27"/>
      <c r="AW211" s="27"/>
      <c r="AX211" s="27"/>
      <c r="AY211" s="27"/>
      <c r="AZ211" s="27"/>
      <c r="BA211" s="27"/>
      <c r="BB211" s="27"/>
      <c r="BC211" s="27"/>
      <c r="BD211" s="27"/>
      <c r="BE211" s="27"/>
      <c r="BF211" s="27"/>
      <c r="BG211" s="27"/>
      <c r="BH211" s="27"/>
      <c r="BI211" s="27"/>
      <c r="BJ211" s="27"/>
      <c r="BK211" s="27"/>
      <c r="BL211" s="27"/>
      <c r="BM211" s="27"/>
      <c r="BN211" s="27"/>
      <c r="BO211" s="27"/>
      <c r="BP211" s="27"/>
      <c r="BQ211" s="27"/>
      <c r="BR211" s="27"/>
      <c r="BS211" s="27"/>
      <c r="BT211" s="27"/>
      <c r="BU211" s="27"/>
      <c r="BV211" s="27"/>
      <c r="BW211" s="27"/>
      <c r="BX211" s="27"/>
      <c r="BY211" s="27"/>
      <c r="BZ211" s="27"/>
      <c r="CA211" s="27"/>
      <c r="CB211" s="27"/>
      <c r="CC211" s="27"/>
      <c r="CD211" s="27"/>
      <c r="CE211" s="27"/>
      <c r="CF211" s="27"/>
      <c r="CG211" s="27"/>
      <c r="CH211" s="27"/>
      <c r="CI211" s="27"/>
      <c r="CJ211" s="27"/>
      <c r="CK211" s="27"/>
      <c r="CL211" s="27"/>
      <c r="CM211" s="27"/>
      <c r="CN211" s="27"/>
      <c r="CO211" s="27"/>
      <c r="CP211" s="27"/>
      <c r="CQ211" s="27"/>
      <c r="CR211" s="27"/>
      <c r="CS211" s="27"/>
      <c r="CT211" s="27"/>
    </row>
    <row r="212" spans="1:98" s="32" customFormat="1">
      <c r="A212" s="27"/>
      <c r="B212" s="47" t="s">
        <v>445</v>
      </c>
      <c r="C212" s="30"/>
      <c r="D212" s="30"/>
      <c r="E212" s="30"/>
      <c r="F212" s="30"/>
      <c r="G212" s="30"/>
      <c r="H212" s="36"/>
      <c r="I212" s="30"/>
      <c r="J212" s="30"/>
      <c r="K212" s="30"/>
      <c r="L212" s="30"/>
      <c r="M212" s="30"/>
      <c r="N212" s="30"/>
      <c r="O212" s="27"/>
      <c r="P212" s="27"/>
      <c r="Q212" s="27"/>
      <c r="R212" s="27"/>
      <c r="S212" s="27"/>
      <c r="T212" s="27"/>
      <c r="U212" s="27"/>
      <c r="V212" s="27"/>
      <c r="W212" s="27"/>
      <c r="X212" s="27"/>
      <c r="Y212" s="27"/>
      <c r="Z212" s="27"/>
      <c r="AA212" s="27"/>
      <c r="AB212" s="27"/>
      <c r="AC212" s="27"/>
      <c r="AD212" s="27"/>
      <c r="AE212" s="27"/>
      <c r="AF212" s="27"/>
      <c r="AG212" s="27"/>
      <c r="AH212" s="27"/>
      <c r="AI212" s="27"/>
      <c r="AJ212" s="27"/>
      <c r="AK212" s="27"/>
      <c r="AL212" s="27"/>
      <c r="AM212" s="27"/>
      <c r="AN212" s="27"/>
      <c r="AO212" s="27"/>
      <c r="AP212" s="27"/>
      <c r="AQ212" s="27"/>
      <c r="AR212" s="27"/>
      <c r="AS212" s="27"/>
      <c r="AT212" s="27"/>
      <c r="AU212" s="27"/>
      <c r="AV212" s="27"/>
      <c r="AW212" s="27"/>
      <c r="AX212" s="27"/>
      <c r="AY212" s="27"/>
      <c r="AZ212" s="27"/>
      <c r="BA212" s="27"/>
      <c r="BB212" s="27"/>
      <c r="BC212" s="27"/>
      <c r="BD212" s="27"/>
      <c r="BE212" s="27"/>
      <c r="BF212" s="27"/>
      <c r="BG212" s="27"/>
      <c r="BH212" s="27"/>
      <c r="BI212" s="27"/>
      <c r="BJ212" s="27"/>
      <c r="BK212" s="27"/>
      <c r="BL212" s="27"/>
      <c r="BM212" s="27"/>
      <c r="BN212" s="27"/>
      <c r="BO212" s="27"/>
      <c r="BP212" s="27"/>
      <c r="BQ212" s="27"/>
      <c r="BR212" s="27"/>
      <c r="BS212" s="27"/>
      <c r="BT212" s="27"/>
      <c r="BU212" s="27"/>
      <c r="BV212" s="27"/>
      <c r="BW212" s="27"/>
      <c r="BX212" s="27"/>
      <c r="BY212" s="27"/>
      <c r="BZ212" s="27"/>
      <c r="CA212" s="27"/>
      <c r="CB212" s="27"/>
      <c r="CC212" s="27"/>
      <c r="CD212" s="27"/>
      <c r="CE212" s="27"/>
      <c r="CF212" s="27"/>
      <c r="CG212" s="27"/>
      <c r="CH212" s="27"/>
      <c r="CI212" s="27"/>
      <c r="CJ212" s="27"/>
      <c r="CK212" s="27"/>
      <c r="CL212" s="27"/>
      <c r="CM212" s="27"/>
      <c r="CN212" s="27"/>
      <c r="CO212" s="27"/>
      <c r="CP212" s="27"/>
      <c r="CQ212" s="27"/>
      <c r="CR212" s="27"/>
      <c r="CS212" s="27"/>
      <c r="CT212" s="27"/>
    </row>
    <row r="213" spans="1:98" s="32" customFormat="1">
      <c r="A213" s="27"/>
      <c r="B213" s="47" t="s">
        <v>101</v>
      </c>
      <c r="C213" s="30"/>
      <c r="D213" s="30"/>
      <c r="E213" s="30"/>
      <c r="F213" s="30"/>
      <c r="G213" s="30"/>
      <c r="H213" s="36"/>
      <c r="I213" s="30"/>
      <c r="J213" s="30"/>
      <c r="K213" s="30"/>
      <c r="L213" s="30"/>
      <c r="M213" s="30"/>
      <c r="N213" s="30"/>
      <c r="O213" s="27"/>
      <c r="P213" s="27"/>
      <c r="Q213" s="27"/>
      <c r="R213" s="27"/>
      <c r="S213" s="27"/>
      <c r="T213" s="27"/>
      <c r="U213" s="27"/>
      <c r="V213" s="27"/>
      <c r="W213" s="27"/>
      <c r="X213" s="27"/>
      <c r="Y213" s="27"/>
      <c r="Z213" s="27"/>
      <c r="AA213" s="27"/>
      <c r="AB213" s="27"/>
      <c r="AC213" s="27"/>
      <c r="AD213" s="27"/>
      <c r="AE213" s="27"/>
      <c r="AF213" s="27"/>
      <c r="AG213" s="27"/>
      <c r="AH213" s="27"/>
      <c r="AI213" s="27"/>
      <c r="AJ213" s="27"/>
      <c r="AK213" s="27"/>
      <c r="AL213" s="27"/>
      <c r="AM213" s="27"/>
      <c r="AN213" s="27"/>
      <c r="AO213" s="27"/>
      <c r="AP213" s="27"/>
      <c r="AQ213" s="27"/>
      <c r="AR213" s="27"/>
      <c r="AS213" s="27"/>
      <c r="AT213" s="27"/>
      <c r="AU213" s="27"/>
      <c r="AV213" s="27"/>
      <c r="AW213" s="27"/>
      <c r="AX213" s="27"/>
      <c r="AY213" s="27"/>
      <c r="AZ213" s="27"/>
      <c r="BA213" s="27"/>
      <c r="BB213" s="27"/>
      <c r="BC213" s="27"/>
      <c r="BD213" s="27"/>
      <c r="BE213" s="27"/>
      <c r="BF213" s="27"/>
      <c r="BG213" s="27"/>
      <c r="BH213" s="27"/>
      <c r="BI213" s="27"/>
      <c r="BJ213" s="27"/>
      <c r="BK213" s="27"/>
      <c r="BL213" s="27"/>
      <c r="BM213" s="27"/>
      <c r="BN213" s="27"/>
      <c r="BO213" s="27"/>
      <c r="BP213" s="27"/>
      <c r="BQ213" s="27"/>
      <c r="BR213" s="27"/>
      <c r="BS213" s="27"/>
      <c r="BT213" s="27"/>
      <c r="BU213" s="27"/>
      <c r="BV213" s="27"/>
      <c r="BW213" s="27"/>
      <c r="BX213" s="27"/>
      <c r="BY213" s="27"/>
      <c r="BZ213" s="27"/>
      <c r="CA213" s="27"/>
      <c r="CB213" s="27"/>
      <c r="CC213" s="27"/>
      <c r="CD213" s="27"/>
      <c r="CE213" s="27"/>
      <c r="CF213" s="27"/>
      <c r="CG213" s="27"/>
      <c r="CH213" s="27"/>
      <c r="CI213" s="27"/>
      <c r="CJ213" s="27"/>
      <c r="CK213" s="27"/>
      <c r="CL213" s="27"/>
      <c r="CM213" s="27"/>
      <c r="CN213" s="27"/>
      <c r="CO213" s="27"/>
      <c r="CP213" s="27"/>
      <c r="CQ213" s="27"/>
      <c r="CR213" s="27"/>
      <c r="CS213" s="27"/>
      <c r="CT213" s="27"/>
    </row>
    <row r="214" spans="1:98" s="32" customFormat="1" ht="12.75" customHeight="1">
      <c r="A214" s="27"/>
      <c r="B214" s="47" t="s">
        <v>449</v>
      </c>
      <c r="C214" s="30"/>
      <c r="D214" s="30"/>
      <c r="E214" s="30"/>
      <c r="F214" s="30"/>
      <c r="G214" s="30"/>
      <c r="H214" s="36"/>
      <c r="I214" s="30"/>
      <c r="J214" s="30"/>
      <c r="K214" s="30"/>
      <c r="L214" s="30"/>
      <c r="M214" s="30"/>
      <c r="N214" s="30"/>
      <c r="O214" s="27"/>
      <c r="P214" s="27"/>
      <c r="Q214" s="27"/>
      <c r="R214" s="27"/>
      <c r="S214" s="27"/>
      <c r="T214" s="27"/>
      <c r="U214" s="27"/>
      <c r="V214" s="27"/>
      <c r="W214" s="27"/>
      <c r="X214" s="27"/>
      <c r="Y214" s="27"/>
      <c r="Z214" s="27"/>
      <c r="AA214" s="27"/>
      <c r="AB214" s="27"/>
      <c r="AC214" s="27"/>
      <c r="AD214" s="27"/>
      <c r="AE214" s="27"/>
      <c r="AF214" s="27"/>
      <c r="AG214" s="27"/>
      <c r="AH214" s="27"/>
      <c r="AI214" s="27"/>
      <c r="AJ214" s="27"/>
      <c r="AK214" s="27"/>
      <c r="AL214" s="27"/>
      <c r="AM214" s="27"/>
      <c r="AN214" s="27"/>
      <c r="AO214" s="27"/>
      <c r="AP214" s="27"/>
      <c r="AQ214" s="27"/>
      <c r="AR214" s="27"/>
      <c r="AS214" s="27"/>
      <c r="AT214" s="27"/>
      <c r="AU214" s="27"/>
      <c r="AV214" s="27"/>
      <c r="AW214" s="27"/>
      <c r="AX214" s="27"/>
      <c r="AY214" s="27"/>
      <c r="AZ214" s="27"/>
      <c r="BA214" s="27"/>
      <c r="BB214" s="27"/>
      <c r="BC214" s="27"/>
      <c r="BD214" s="27"/>
      <c r="BE214" s="27"/>
      <c r="BF214" s="27"/>
      <c r="BG214" s="27"/>
      <c r="BH214" s="27"/>
      <c r="BI214" s="27"/>
      <c r="BJ214" s="27"/>
      <c r="BK214" s="27"/>
      <c r="BL214" s="27"/>
      <c r="BM214" s="27"/>
      <c r="BN214" s="27"/>
      <c r="BO214" s="27"/>
      <c r="BP214" s="27"/>
      <c r="BQ214" s="27"/>
      <c r="BR214" s="27"/>
      <c r="BS214" s="27"/>
      <c r="BT214" s="27"/>
      <c r="BU214" s="27"/>
      <c r="BV214" s="27"/>
      <c r="BW214" s="27"/>
      <c r="BX214" s="27"/>
      <c r="BY214" s="27"/>
      <c r="BZ214" s="27"/>
      <c r="CA214" s="27"/>
      <c r="CB214" s="27"/>
      <c r="CC214" s="27"/>
      <c r="CD214" s="27"/>
      <c r="CE214" s="27"/>
      <c r="CF214" s="27"/>
      <c r="CG214" s="27"/>
      <c r="CH214" s="27"/>
      <c r="CI214" s="27"/>
      <c r="CJ214" s="27"/>
      <c r="CK214" s="27"/>
      <c r="CL214" s="27"/>
      <c r="CM214" s="27"/>
      <c r="CN214" s="27"/>
      <c r="CO214" s="27"/>
      <c r="CP214" s="27"/>
      <c r="CQ214" s="27"/>
      <c r="CR214" s="27"/>
      <c r="CS214" s="27"/>
      <c r="CT214" s="27"/>
    </row>
    <row r="215" spans="1:98" s="32" customFormat="1" ht="12.75" customHeight="1">
      <c r="A215" s="27"/>
      <c r="B215" s="47" t="s">
        <v>1038</v>
      </c>
      <c r="C215" s="30"/>
      <c r="D215" s="30"/>
      <c r="E215" s="30"/>
      <c r="F215" s="30"/>
      <c r="G215" s="30"/>
      <c r="H215" s="36"/>
      <c r="I215" s="30"/>
      <c r="J215" s="30"/>
      <c r="K215" s="30"/>
      <c r="L215" s="30"/>
      <c r="M215" s="30"/>
      <c r="N215" s="30"/>
      <c r="O215" s="27"/>
      <c r="P215" s="27"/>
      <c r="Q215" s="27"/>
      <c r="R215" s="27"/>
      <c r="S215" s="27"/>
      <c r="T215" s="27"/>
      <c r="U215" s="27"/>
      <c r="V215" s="27"/>
      <c r="W215" s="27"/>
      <c r="X215" s="27"/>
      <c r="Y215" s="27"/>
      <c r="Z215" s="27"/>
      <c r="AA215" s="27"/>
      <c r="AB215" s="27"/>
      <c r="AC215" s="27"/>
      <c r="AD215" s="27"/>
      <c r="AE215" s="27"/>
      <c r="AF215" s="27"/>
      <c r="AG215" s="27"/>
      <c r="AH215" s="27"/>
      <c r="AI215" s="27"/>
      <c r="AJ215" s="27"/>
      <c r="AK215" s="27"/>
      <c r="AL215" s="27"/>
      <c r="AM215" s="27"/>
      <c r="AN215" s="27"/>
      <c r="AO215" s="27"/>
      <c r="AP215" s="27"/>
      <c r="AQ215" s="27"/>
      <c r="AR215" s="27"/>
      <c r="AS215" s="27"/>
      <c r="AT215" s="27"/>
      <c r="AU215" s="27"/>
      <c r="AV215" s="27"/>
      <c r="AW215" s="27"/>
      <c r="AX215" s="27"/>
      <c r="AY215" s="27"/>
      <c r="AZ215" s="27"/>
      <c r="BA215" s="27"/>
      <c r="BB215" s="27"/>
      <c r="BC215" s="27"/>
      <c r="BD215" s="27"/>
      <c r="BE215" s="27"/>
      <c r="BF215" s="27"/>
      <c r="BG215" s="27"/>
      <c r="BH215" s="27"/>
      <c r="BI215" s="27"/>
      <c r="BJ215" s="27"/>
      <c r="BK215" s="27"/>
      <c r="BL215" s="27"/>
      <c r="BM215" s="27"/>
      <c r="BN215" s="27"/>
      <c r="BO215" s="27"/>
      <c r="BP215" s="27"/>
      <c r="BQ215" s="27"/>
      <c r="BR215" s="27"/>
      <c r="BS215" s="27"/>
      <c r="BT215" s="27"/>
      <c r="BU215" s="27"/>
      <c r="BV215" s="27"/>
      <c r="BW215" s="27"/>
      <c r="BX215" s="27"/>
      <c r="BY215" s="27"/>
      <c r="BZ215" s="27"/>
      <c r="CA215" s="27"/>
      <c r="CB215" s="27"/>
      <c r="CC215" s="27"/>
      <c r="CD215" s="27"/>
      <c r="CE215" s="27"/>
      <c r="CF215" s="27"/>
      <c r="CG215" s="27"/>
      <c r="CH215" s="27"/>
      <c r="CI215" s="27"/>
      <c r="CJ215" s="27"/>
      <c r="CK215" s="27"/>
      <c r="CL215" s="27"/>
      <c r="CM215" s="27"/>
      <c r="CN215" s="27"/>
      <c r="CO215" s="27"/>
      <c r="CP215" s="27"/>
      <c r="CQ215" s="27"/>
      <c r="CR215" s="27"/>
      <c r="CS215" s="27"/>
      <c r="CT215" s="27"/>
    </row>
    <row r="216" spans="1:98" s="32" customFormat="1">
      <c r="A216" s="27"/>
      <c r="B216" s="47" t="s">
        <v>1039</v>
      </c>
      <c r="C216" s="30"/>
      <c r="D216" s="30"/>
      <c r="E216" s="30"/>
      <c r="F216" s="30"/>
      <c r="G216" s="30"/>
      <c r="H216" s="36"/>
      <c r="I216" s="30"/>
      <c r="J216" s="30"/>
      <c r="K216" s="30"/>
      <c r="L216" s="30"/>
      <c r="M216" s="30"/>
      <c r="N216" s="30"/>
      <c r="O216" s="27"/>
      <c r="P216" s="27"/>
      <c r="Q216" s="27"/>
      <c r="R216" s="27"/>
      <c r="S216" s="27"/>
      <c r="T216" s="27"/>
      <c r="U216" s="27"/>
      <c r="V216" s="27"/>
      <c r="W216" s="27"/>
      <c r="X216" s="27"/>
      <c r="Y216" s="27"/>
      <c r="Z216" s="27"/>
      <c r="AA216" s="27"/>
      <c r="AB216" s="27"/>
      <c r="AC216" s="27"/>
      <c r="AD216" s="27"/>
      <c r="AE216" s="27"/>
      <c r="AF216" s="27"/>
      <c r="AG216" s="27"/>
      <c r="AH216" s="27"/>
      <c r="AI216" s="27"/>
      <c r="AJ216" s="27"/>
      <c r="AK216" s="27"/>
      <c r="AL216" s="27"/>
      <c r="AM216" s="27"/>
      <c r="AN216" s="27"/>
      <c r="AO216" s="27"/>
      <c r="AP216" s="27"/>
      <c r="AQ216" s="27"/>
      <c r="AR216" s="27"/>
      <c r="AS216" s="27"/>
      <c r="AT216" s="27"/>
      <c r="AU216" s="27"/>
      <c r="AV216" s="27"/>
      <c r="AW216" s="27"/>
      <c r="AX216" s="27"/>
      <c r="AY216" s="27"/>
      <c r="AZ216" s="27"/>
      <c r="BA216" s="27"/>
      <c r="BB216" s="27"/>
      <c r="BC216" s="27"/>
      <c r="BD216" s="27"/>
      <c r="BE216" s="27"/>
      <c r="BF216" s="27"/>
      <c r="BG216" s="27"/>
      <c r="BH216" s="27"/>
      <c r="BI216" s="27"/>
      <c r="BJ216" s="27"/>
      <c r="BK216" s="27"/>
      <c r="BL216" s="27"/>
      <c r="BM216" s="27"/>
      <c r="BN216" s="27"/>
      <c r="BO216" s="27"/>
      <c r="BP216" s="27"/>
      <c r="BQ216" s="27"/>
      <c r="BR216" s="27"/>
      <c r="BS216" s="27"/>
      <c r="BT216" s="27"/>
      <c r="BU216" s="27"/>
      <c r="BV216" s="27"/>
      <c r="BW216" s="27"/>
      <c r="BX216" s="27"/>
      <c r="BY216" s="27"/>
      <c r="BZ216" s="27"/>
      <c r="CA216" s="27"/>
      <c r="CB216" s="27"/>
      <c r="CC216" s="27"/>
      <c r="CD216" s="27"/>
      <c r="CE216" s="27"/>
      <c r="CF216" s="27"/>
      <c r="CG216" s="27"/>
      <c r="CH216" s="27"/>
      <c r="CI216" s="27"/>
      <c r="CJ216" s="27"/>
      <c r="CK216" s="27"/>
      <c r="CL216" s="27"/>
      <c r="CM216" s="27"/>
      <c r="CN216" s="27"/>
      <c r="CO216" s="27"/>
      <c r="CP216" s="27"/>
      <c r="CQ216" s="27"/>
      <c r="CR216" s="27"/>
      <c r="CS216" s="27"/>
      <c r="CT216" s="27"/>
    </row>
    <row r="217" spans="1:98" s="32" customFormat="1">
      <c r="A217" s="27"/>
      <c r="B217" s="47" t="s">
        <v>453</v>
      </c>
      <c r="C217" s="30"/>
      <c r="D217" s="30"/>
      <c r="E217" s="30"/>
      <c r="F217" s="30"/>
      <c r="G217" s="30"/>
      <c r="H217" s="36"/>
      <c r="I217" s="30"/>
      <c r="J217" s="30"/>
      <c r="K217" s="30"/>
      <c r="L217" s="30"/>
      <c r="M217" s="30"/>
      <c r="N217" s="30"/>
      <c r="O217" s="27"/>
      <c r="P217" s="27"/>
      <c r="Q217" s="27"/>
      <c r="R217" s="27"/>
      <c r="S217" s="27"/>
      <c r="T217" s="27"/>
      <c r="U217" s="27"/>
      <c r="V217" s="27"/>
      <c r="W217" s="27"/>
      <c r="X217" s="27"/>
      <c r="Y217" s="27"/>
      <c r="Z217" s="27"/>
      <c r="AA217" s="27"/>
      <c r="AB217" s="27"/>
      <c r="AC217" s="27"/>
      <c r="AD217" s="27"/>
      <c r="AE217" s="27"/>
      <c r="AF217" s="27"/>
      <c r="AG217" s="27"/>
      <c r="AH217" s="27"/>
      <c r="AI217" s="27"/>
      <c r="AJ217" s="27"/>
      <c r="AK217" s="27"/>
      <c r="AL217" s="27"/>
      <c r="AM217" s="27"/>
      <c r="AN217" s="27"/>
      <c r="AO217" s="27"/>
      <c r="AP217" s="27"/>
      <c r="AQ217" s="27"/>
      <c r="AR217" s="27"/>
      <c r="AS217" s="27"/>
      <c r="AT217" s="27"/>
      <c r="AU217" s="27"/>
      <c r="AV217" s="27"/>
      <c r="AW217" s="27"/>
      <c r="AX217" s="27"/>
      <c r="AY217" s="27"/>
      <c r="AZ217" s="27"/>
      <c r="BA217" s="27"/>
      <c r="BB217" s="27"/>
      <c r="BC217" s="27"/>
      <c r="BD217" s="27"/>
      <c r="BE217" s="27"/>
      <c r="BF217" s="27"/>
      <c r="BG217" s="27"/>
      <c r="BH217" s="27"/>
      <c r="BI217" s="27"/>
      <c r="BJ217" s="27"/>
      <c r="BK217" s="27"/>
      <c r="BL217" s="27"/>
      <c r="BM217" s="27"/>
      <c r="BN217" s="27"/>
      <c r="BO217" s="27"/>
      <c r="BP217" s="27"/>
      <c r="BQ217" s="27"/>
      <c r="BR217" s="27"/>
      <c r="BS217" s="27"/>
      <c r="BT217" s="27"/>
      <c r="BU217" s="27"/>
      <c r="BV217" s="27"/>
      <c r="BW217" s="27"/>
      <c r="BX217" s="27"/>
      <c r="BY217" s="27"/>
      <c r="BZ217" s="27"/>
      <c r="CA217" s="27"/>
      <c r="CB217" s="27"/>
      <c r="CC217" s="27"/>
      <c r="CD217" s="27"/>
      <c r="CE217" s="27"/>
      <c r="CF217" s="27"/>
      <c r="CG217" s="27"/>
      <c r="CH217" s="27"/>
      <c r="CI217" s="27"/>
      <c r="CJ217" s="27"/>
      <c r="CK217" s="27"/>
      <c r="CL217" s="27"/>
      <c r="CM217" s="27"/>
      <c r="CN217" s="27"/>
      <c r="CO217" s="27"/>
      <c r="CP217" s="27"/>
      <c r="CQ217" s="27"/>
      <c r="CR217" s="27"/>
      <c r="CS217" s="27"/>
      <c r="CT217" s="27"/>
    </row>
    <row r="218" spans="1:98" s="32" customFormat="1">
      <c r="A218" s="27"/>
      <c r="B218" s="47" t="s">
        <v>1040</v>
      </c>
      <c r="C218" s="30"/>
      <c r="D218" s="30"/>
      <c r="E218" s="30"/>
      <c r="F218" s="30"/>
      <c r="G218" s="30"/>
      <c r="H218" s="36"/>
      <c r="I218" s="30"/>
      <c r="J218" s="30"/>
      <c r="K218" s="30"/>
      <c r="L218" s="30"/>
      <c r="M218" s="30"/>
      <c r="N218" s="30"/>
      <c r="O218" s="27"/>
      <c r="P218" s="27"/>
      <c r="Q218" s="27"/>
      <c r="R218" s="27"/>
      <c r="S218" s="27"/>
      <c r="T218" s="27"/>
      <c r="U218" s="27"/>
      <c r="V218" s="27"/>
      <c r="W218" s="27"/>
      <c r="X218" s="27"/>
      <c r="Y218" s="27"/>
      <c r="Z218" s="27"/>
      <c r="AA218" s="27"/>
      <c r="AB218" s="27"/>
      <c r="AC218" s="27"/>
      <c r="AD218" s="27"/>
      <c r="AE218" s="27"/>
      <c r="AF218" s="27"/>
      <c r="AG218" s="27"/>
      <c r="AH218" s="27"/>
      <c r="AI218" s="27"/>
      <c r="AJ218" s="27"/>
      <c r="AK218" s="27"/>
      <c r="AL218" s="27"/>
      <c r="AM218" s="27"/>
      <c r="AN218" s="27"/>
      <c r="AO218" s="27"/>
      <c r="AP218" s="27"/>
      <c r="AQ218" s="27"/>
      <c r="AR218" s="27"/>
      <c r="AS218" s="27"/>
      <c r="AT218" s="27"/>
      <c r="AU218" s="27"/>
      <c r="AV218" s="27"/>
      <c r="AW218" s="27"/>
      <c r="AX218" s="27"/>
      <c r="AY218" s="27"/>
      <c r="AZ218" s="27"/>
      <c r="BA218" s="27"/>
      <c r="BB218" s="27"/>
      <c r="BC218" s="27"/>
      <c r="BD218" s="27"/>
      <c r="BE218" s="27"/>
      <c r="BF218" s="27"/>
      <c r="BG218" s="27"/>
      <c r="BH218" s="27"/>
      <c r="BI218" s="27"/>
      <c r="BJ218" s="27"/>
      <c r="BK218" s="27"/>
      <c r="BL218" s="27"/>
      <c r="BM218" s="27"/>
      <c r="BN218" s="27"/>
      <c r="BO218" s="27"/>
      <c r="BP218" s="27"/>
      <c r="BQ218" s="27"/>
      <c r="BR218" s="27"/>
      <c r="BS218" s="27"/>
      <c r="BT218" s="27"/>
      <c r="BU218" s="27"/>
      <c r="BV218" s="27"/>
      <c r="BW218" s="27"/>
      <c r="BX218" s="27"/>
      <c r="BY218" s="27"/>
      <c r="BZ218" s="27"/>
      <c r="CA218" s="27"/>
      <c r="CB218" s="27"/>
      <c r="CC218" s="27"/>
      <c r="CD218" s="27"/>
      <c r="CE218" s="27"/>
      <c r="CF218" s="27"/>
      <c r="CG218" s="27"/>
      <c r="CH218" s="27"/>
      <c r="CI218" s="27"/>
      <c r="CJ218" s="27"/>
      <c r="CK218" s="27"/>
      <c r="CL218" s="27"/>
      <c r="CM218" s="27"/>
      <c r="CN218" s="27"/>
      <c r="CO218" s="27"/>
      <c r="CP218" s="27"/>
      <c r="CQ218" s="27"/>
      <c r="CR218" s="27"/>
      <c r="CS218" s="27"/>
      <c r="CT218" s="27"/>
    </row>
    <row r="219" spans="1:98" s="32" customFormat="1">
      <c r="A219" s="27"/>
      <c r="B219" s="47" t="s">
        <v>455</v>
      </c>
      <c r="C219" s="30"/>
      <c r="D219" s="30"/>
      <c r="E219" s="30"/>
      <c r="F219" s="30"/>
      <c r="G219" s="30"/>
      <c r="H219" s="36"/>
      <c r="I219" s="30"/>
      <c r="J219" s="30"/>
      <c r="K219" s="30"/>
      <c r="L219" s="30"/>
      <c r="M219" s="30"/>
      <c r="N219" s="30"/>
      <c r="O219" s="27"/>
      <c r="P219" s="27"/>
      <c r="Q219" s="27"/>
      <c r="R219" s="27"/>
      <c r="S219" s="27"/>
      <c r="T219" s="27"/>
      <c r="U219" s="27"/>
      <c r="V219" s="27"/>
      <c r="W219" s="27"/>
      <c r="X219" s="27"/>
      <c r="Y219" s="27"/>
      <c r="Z219" s="27"/>
      <c r="AA219" s="27"/>
      <c r="AB219" s="27"/>
      <c r="AC219" s="27"/>
      <c r="AD219" s="27"/>
      <c r="AE219" s="27"/>
      <c r="AF219" s="27"/>
      <c r="AG219" s="27"/>
      <c r="AH219" s="27"/>
      <c r="AI219" s="27"/>
      <c r="AJ219" s="27"/>
      <c r="AK219" s="27"/>
      <c r="AL219" s="27"/>
      <c r="AM219" s="27"/>
      <c r="AN219" s="27"/>
      <c r="AO219" s="27"/>
      <c r="AP219" s="27"/>
      <c r="AQ219" s="27"/>
      <c r="AR219" s="27"/>
      <c r="AS219" s="27"/>
      <c r="AT219" s="27"/>
      <c r="AU219" s="27"/>
      <c r="AV219" s="27"/>
      <c r="AW219" s="27"/>
      <c r="AX219" s="27"/>
      <c r="AY219" s="27"/>
      <c r="AZ219" s="27"/>
      <c r="BA219" s="27"/>
      <c r="BB219" s="27"/>
      <c r="BC219" s="27"/>
      <c r="BD219" s="27"/>
      <c r="BE219" s="27"/>
      <c r="BF219" s="27"/>
      <c r="BG219" s="27"/>
      <c r="BH219" s="27"/>
      <c r="BI219" s="27"/>
      <c r="BJ219" s="27"/>
      <c r="BK219" s="27"/>
      <c r="BL219" s="27"/>
      <c r="BM219" s="27"/>
      <c r="BN219" s="27"/>
      <c r="BO219" s="27"/>
      <c r="BP219" s="27"/>
      <c r="BQ219" s="27"/>
      <c r="BR219" s="27"/>
      <c r="BS219" s="27"/>
      <c r="BT219" s="27"/>
      <c r="BU219" s="27"/>
      <c r="BV219" s="27"/>
      <c r="BW219" s="27"/>
      <c r="BX219" s="27"/>
      <c r="BY219" s="27"/>
      <c r="BZ219" s="27"/>
      <c r="CA219" s="27"/>
      <c r="CB219" s="27"/>
      <c r="CC219" s="27"/>
      <c r="CD219" s="27"/>
      <c r="CE219" s="27"/>
      <c r="CF219" s="27"/>
      <c r="CG219" s="27"/>
      <c r="CH219" s="27"/>
      <c r="CI219" s="27"/>
      <c r="CJ219" s="27"/>
      <c r="CK219" s="27"/>
      <c r="CL219" s="27"/>
      <c r="CM219" s="27"/>
      <c r="CN219" s="27"/>
      <c r="CO219" s="27"/>
      <c r="CP219" s="27"/>
      <c r="CQ219" s="27"/>
      <c r="CR219" s="27"/>
      <c r="CS219" s="27"/>
      <c r="CT219" s="27"/>
    </row>
    <row r="220" spans="1:98" s="32" customFormat="1">
      <c r="A220" s="27"/>
      <c r="B220" s="47" t="s">
        <v>458</v>
      </c>
      <c r="C220" s="30"/>
      <c r="D220" s="30"/>
      <c r="E220" s="30"/>
      <c r="F220" s="30"/>
      <c r="G220" s="30"/>
      <c r="H220" s="36"/>
      <c r="I220" s="30"/>
      <c r="J220" s="30"/>
      <c r="K220" s="30"/>
      <c r="L220" s="30"/>
      <c r="M220" s="30"/>
      <c r="N220" s="30"/>
      <c r="O220" s="27"/>
      <c r="P220" s="27"/>
      <c r="Q220" s="27"/>
      <c r="R220" s="27"/>
      <c r="S220" s="27"/>
      <c r="T220" s="27"/>
      <c r="U220" s="27"/>
      <c r="V220" s="27"/>
      <c r="W220" s="27"/>
      <c r="X220" s="27"/>
      <c r="Y220" s="27"/>
      <c r="Z220" s="27"/>
      <c r="AA220" s="27"/>
      <c r="AB220" s="27"/>
      <c r="AC220" s="27"/>
      <c r="AD220" s="27"/>
      <c r="AE220" s="27"/>
      <c r="AF220" s="27"/>
      <c r="AG220" s="27"/>
      <c r="AH220" s="27"/>
      <c r="AI220" s="27"/>
      <c r="AJ220" s="27"/>
      <c r="AK220" s="27"/>
      <c r="AL220" s="27"/>
      <c r="AM220" s="27"/>
      <c r="AN220" s="27"/>
      <c r="AO220" s="27"/>
      <c r="AP220" s="27"/>
      <c r="AQ220" s="27"/>
      <c r="AR220" s="27"/>
      <c r="AS220" s="27"/>
      <c r="AT220" s="27"/>
      <c r="AU220" s="27"/>
      <c r="AV220" s="27"/>
      <c r="AW220" s="27"/>
      <c r="AX220" s="27"/>
      <c r="AY220" s="27"/>
      <c r="AZ220" s="27"/>
      <c r="BA220" s="27"/>
      <c r="BB220" s="27"/>
      <c r="BC220" s="27"/>
      <c r="BD220" s="27"/>
      <c r="BE220" s="27"/>
      <c r="BF220" s="27"/>
      <c r="BG220" s="27"/>
      <c r="BH220" s="27"/>
      <c r="BI220" s="27"/>
      <c r="BJ220" s="27"/>
      <c r="BK220" s="27"/>
      <c r="BL220" s="27"/>
      <c r="BM220" s="27"/>
      <c r="BN220" s="27"/>
      <c r="BO220" s="27"/>
      <c r="BP220" s="27"/>
      <c r="BQ220" s="27"/>
      <c r="BR220" s="27"/>
      <c r="BS220" s="27"/>
      <c r="BT220" s="27"/>
      <c r="BU220" s="27"/>
      <c r="BV220" s="27"/>
      <c r="BW220" s="27"/>
      <c r="BX220" s="27"/>
      <c r="BY220" s="27"/>
      <c r="BZ220" s="27"/>
      <c r="CA220" s="27"/>
      <c r="CB220" s="27"/>
      <c r="CC220" s="27"/>
      <c r="CD220" s="27"/>
      <c r="CE220" s="27"/>
      <c r="CF220" s="27"/>
      <c r="CG220" s="27"/>
      <c r="CH220" s="27"/>
      <c r="CI220" s="27"/>
      <c r="CJ220" s="27"/>
      <c r="CK220" s="27"/>
      <c r="CL220" s="27"/>
      <c r="CM220" s="27"/>
      <c r="CN220" s="27"/>
      <c r="CO220" s="27"/>
      <c r="CP220" s="27"/>
      <c r="CQ220" s="27"/>
      <c r="CR220" s="27"/>
      <c r="CS220" s="27"/>
      <c r="CT220" s="27"/>
    </row>
    <row r="221" spans="1:98" s="32" customFormat="1" ht="12.75" customHeight="1">
      <c r="A221" s="27"/>
      <c r="B221" s="47" t="s">
        <v>460</v>
      </c>
      <c r="C221" s="30"/>
      <c r="D221" s="30"/>
      <c r="E221" s="30"/>
      <c r="F221" s="30"/>
      <c r="G221" s="30"/>
      <c r="H221" s="36"/>
      <c r="I221" s="30"/>
      <c r="J221" s="30"/>
      <c r="K221" s="30"/>
      <c r="L221" s="30"/>
      <c r="M221" s="30"/>
      <c r="N221" s="30"/>
      <c r="O221" s="27"/>
      <c r="P221" s="27"/>
      <c r="Q221" s="27"/>
      <c r="R221" s="27"/>
      <c r="S221" s="27"/>
      <c r="T221" s="27"/>
      <c r="U221" s="27"/>
      <c r="V221" s="27"/>
      <c r="W221" s="27"/>
      <c r="X221" s="27"/>
      <c r="Y221" s="27"/>
      <c r="Z221" s="27"/>
      <c r="AA221" s="27"/>
      <c r="AB221" s="27"/>
      <c r="AC221" s="27"/>
      <c r="AD221" s="27"/>
      <c r="AE221" s="27"/>
      <c r="AF221" s="27"/>
      <c r="AG221" s="27"/>
      <c r="AH221" s="27"/>
      <c r="AI221" s="27"/>
      <c r="AJ221" s="27"/>
      <c r="AK221" s="27"/>
      <c r="AL221" s="27"/>
      <c r="AM221" s="27"/>
      <c r="AN221" s="27"/>
      <c r="AO221" s="27"/>
      <c r="AP221" s="27"/>
      <c r="AQ221" s="27"/>
      <c r="AR221" s="27"/>
      <c r="AS221" s="27"/>
      <c r="AT221" s="27"/>
      <c r="AU221" s="27"/>
      <c r="AV221" s="27"/>
      <c r="AW221" s="27"/>
      <c r="AX221" s="27"/>
      <c r="AY221" s="27"/>
      <c r="AZ221" s="27"/>
      <c r="BA221" s="27"/>
      <c r="BB221" s="27"/>
      <c r="BC221" s="27"/>
      <c r="BD221" s="27"/>
      <c r="BE221" s="27"/>
      <c r="BF221" s="27"/>
      <c r="BG221" s="27"/>
      <c r="BH221" s="27"/>
      <c r="BI221" s="27"/>
      <c r="BJ221" s="27"/>
      <c r="BK221" s="27"/>
      <c r="BL221" s="27"/>
      <c r="BM221" s="27"/>
      <c r="BN221" s="27"/>
      <c r="BO221" s="27"/>
      <c r="BP221" s="27"/>
      <c r="BQ221" s="27"/>
      <c r="BR221" s="27"/>
      <c r="BS221" s="27"/>
      <c r="BT221" s="27"/>
      <c r="BU221" s="27"/>
      <c r="BV221" s="27"/>
      <c r="BW221" s="27"/>
      <c r="BX221" s="27"/>
      <c r="BY221" s="27"/>
      <c r="BZ221" s="27"/>
      <c r="CA221" s="27"/>
      <c r="CB221" s="27"/>
      <c r="CC221" s="27"/>
      <c r="CD221" s="27"/>
      <c r="CE221" s="27"/>
      <c r="CF221" s="27"/>
      <c r="CG221" s="27"/>
      <c r="CH221" s="27"/>
      <c r="CI221" s="27"/>
      <c r="CJ221" s="27"/>
      <c r="CK221" s="27"/>
      <c r="CL221" s="27"/>
      <c r="CM221" s="27"/>
      <c r="CN221" s="27"/>
      <c r="CO221" s="27"/>
      <c r="CP221" s="27"/>
      <c r="CQ221" s="27"/>
      <c r="CR221" s="27"/>
      <c r="CS221" s="27"/>
      <c r="CT221" s="27"/>
    </row>
    <row r="222" spans="1:98" s="32" customFormat="1">
      <c r="A222" s="27"/>
      <c r="B222" s="47" t="s">
        <v>1042</v>
      </c>
      <c r="C222" s="30"/>
      <c r="D222" s="30"/>
      <c r="E222" s="30"/>
      <c r="F222" s="30"/>
      <c r="G222" s="30"/>
      <c r="H222" s="36"/>
      <c r="I222" s="30"/>
      <c r="J222" s="30"/>
      <c r="K222" s="30"/>
      <c r="L222" s="30"/>
      <c r="M222" s="30"/>
      <c r="N222" s="30"/>
      <c r="O222" s="27"/>
      <c r="P222" s="27"/>
      <c r="Q222" s="27"/>
      <c r="R222" s="27"/>
      <c r="S222" s="27"/>
      <c r="T222" s="27"/>
      <c r="U222" s="27"/>
      <c r="V222" s="27"/>
      <c r="W222" s="27"/>
      <c r="X222" s="27"/>
      <c r="Y222" s="27"/>
      <c r="Z222" s="27"/>
      <c r="AA222" s="27"/>
      <c r="AB222" s="27"/>
      <c r="AC222" s="27"/>
      <c r="AD222" s="27"/>
      <c r="AE222" s="27"/>
      <c r="AF222" s="27"/>
      <c r="AG222" s="27"/>
      <c r="AH222" s="27"/>
      <c r="AI222" s="27"/>
      <c r="AJ222" s="27"/>
      <c r="AK222" s="27"/>
      <c r="AL222" s="27"/>
      <c r="AM222" s="27"/>
      <c r="AN222" s="27"/>
      <c r="AO222" s="27"/>
      <c r="AP222" s="27"/>
      <c r="AQ222" s="27"/>
      <c r="AR222" s="27"/>
      <c r="AS222" s="27"/>
      <c r="AT222" s="27"/>
      <c r="AU222" s="27"/>
      <c r="AV222" s="27"/>
      <c r="AW222" s="27"/>
      <c r="AX222" s="27"/>
      <c r="AY222" s="27"/>
      <c r="AZ222" s="27"/>
      <c r="BA222" s="27"/>
      <c r="BB222" s="27"/>
      <c r="BC222" s="27"/>
      <c r="BD222" s="27"/>
      <c r="BE222" s="27"/>
      <c r="BF222" s="27"/>
      <c r="BG222" s="27"/>
      <c r="BH222" s="27"/>
      <c r="BI222" s="27"/>
      <c r="BJ222" s="27"/>
      <c r="BK222" s="27"/>
      <c r="BL222" s="27"/>
      <c r="BM222" s="27"/>
      <c r="BN222" s="27"/>
      <c r="BO222" s="27"/>
      <c r="BP222" s="27"/>
      <c r="BQ222" s="27"/>
      <c r="BR222" s="27"/>
      <c r="BS222" s="27"/>
      <c r="BT222" s="27"/>
      <c r="BU222" s="27"/>
      <c r="BV222" s="27"/>
      <c r="BW222" s="27"/>
      <c r="BX222" s="27"/>
      <c r="BY222" s="27"/>
      <c r="BZ222" s="27"/>
      <c r="CA222" s="27"/>
      <c r="CB222" s="27"/>
      <c r="CC222" s="27"/>
      <c r="CD222" s="27"/>
      <c r="CE222" s="27"/>
      <c r="CF222" s="27"/>
      <c r="CG222" s="27"/>
      <c r="CH222" s="27"/>
      <c r="CI222" s="27"/>
      <c r="CJ222" s="27"/>
      <c r="CK222" s="27"/>
      <c r="CL222" s="27"/>
      <c r="CM222" s="27"/>
      <c r="CN222" s="27"/>
      <c r="CO222" s="27"/>
      <c r="CP222" s="27"/>
      <c r="CQ222" s="27"/>
      <c r="CR222" s="27"/>
      <c r="CS222" s="27"/>
      <c r="CT222" s="27"/>
    </row>
    <row r="223" spans="1:98" s="32" customFormat="1">
      <c r="A223" s="27"/>
      <c r="B223" s="47" t="s">
        <v>1043</v>
      </c>
      <c r="C223" s="30"/>
      <c r="D223" s="30"/>
      <c r="E223" s="30"/>
      <c r="F223" s="30"/>
      <c r="G223" s="30"/>
      <c r="H223" s="36"/>
      <c r="I223" s="30"/>
      <c r="J223" s="30"/>
      <c r="K223" s="30"/>
      <c r="L223" s="30"/>
      <c r="M223" s="30"/>
      <c r="N223" s="30"/>
      <c r="O223" s="27"/>
      <c r="P223" s="27"/>
      <c r="Q223" s="27"/>
      <c r="R223" s="27"/>
      <c r="S223" s="27"/>
      <c r="T223" s="27"/>
      <c r="U223" s="27"/>
      <c r="V223" s="27"/>
      <c r="W223" s="27"/>
      <c r="X223" s="27"/>
      <c r="Y223" s="27"/>
      <c r="Z223" s="27"/>
      <c r="AA223" s="27"/>
      <c r="AB223" s="27"/>
      <c r="AC223" s="27"/>
      <c r="AD223" s="27"/>
      <c r="AE223" s="27"/>
      <c r="AF223" s="27"/>
      <c r="AG223" s="27"/>
      <c r="AH223" s="27"/>
      <c r="AI223" s="27"/>
      <c r="AJ223" s="27"/>
      <c r="AK223" s="27"/>
      <c r="AL223" s="27"/>
      <c r="AM223" s="27"/>
      <c r="AN223" s="27"/>
      <c r="AO223" s="27"/>
      <c r="AP223" s="27"/>
      <c r="AQ223" s="27"/>
      <c r="AR223" s="27"/>
      <c r="AS223" s="27"/>
      <c r="AT223" s="27"/>
      <c r="AU223" s="27"/>
      <c r="AV223" s="27"/>
      <c r="AW223" s="27"/>
      <c r="AX223" s="27"/>
      <c r="AY223" s="27"/>
      <c r="AZ223" s="27"/>
      <c r="BA223" s="27"/>
      <c r="BB223" s="27"/>
      <c r="BC223" s="27"/>
      <c r="BD223" s="27"/>
      <c r="BE223" s="27"/>
      <c r="BF223" s="27"/>
      <c r="BG223" s="27"/>
      <c r="BH223" s="27"/>
      <c r="BI223" s="27"/>
      <c r="BJ223" s="27"/>
      <c r="BK223" s="27"/>
      <c r="BL223" s="27"/>
      <c r="BM223" s="27"/>
      <c r="BN223" s="27"/>
      <c r="BO223" s="27"/>
      <c r="BP223" s="27"/>
      <c r="BQ223" s="27"/>
      <c r="BR223" s="27"/>
      <c r="BS223" s="27"/>
      <c r="BT223" s="27"/>
      <c r="BU223" s="27"/>
      <c r="BV223" s="27"/>
      <c r="BW223" s="27"/>
      <c r="BX223" s="27"/>
      <c r="BY223" s="27"/>
      <c r="BZ223" s="27"/>
      <c r="CA223" s="27"/>
      <c r="CB223" s="27"/>
      <c r="CC223" s="27"/>
      <c r="CD223" s="27"/>
      <c r="CE223" s="27"/>
      <c r="CF223" s="27"/>
      <c r="CG223" s="27"/>
      <c r="CH223" s="27"/>
      <c r="CI223" s="27"/>
      <c r="CJ223" s="27"/>
      <c r="CK223" s="27"/>
      <c r="CL223" s="27"/>
      <c r="CM223" s="27"/>
      <c r="CN223" s="27"/>
      <c r="CO223" s="27"/>
      <c r="CP223" s="27"/>
      <c r="CQ223" s="27"/>
      <c r="CR223" s="27"/>
      <c r="CS223" s="27"/>
      <c r="CT223" s="27"/>
    </row>
    <row r="224" spans="1:98" s="32" customFormat="1" ht="12.75" customHeight="1">
      <c r="A224" s="27"/>
      <c r="B224" s="47" t="s">
        <v>1044</v>
      </c>
      <c r="C224" s="30"/>
      <c r="D224" s="30"/>
      <c r="E224" s="30"/>
      <c r="F224" s="30"/>
      <c r="G224" s="30"/>
      <c r="H224" s="36"/>
      <c r="I224" s="30"/>
      <c r="J224" s="30"/>
      <c r="K224" s="30"/>
      <c r="L224" s="30"/>
      <c r="M224" s="30"/>
      <c r="N224" s="30"/>
      <c r="O224" s="27"/>
      <c r="P224" s="27"/>
      <c r="Q224" s="27"/>
      <c r="R224" s="27"/>
      <c r="S224" s="27"/>
      <c r="T224" s="27"/>
      <c r="U224" s="27"/>
      <c r="V224" s="27"/>
      <c r="W224" s="27"/>
      <c r="X224" s="27"/>
      <c r="Y224" s="27"/>
      <c r="Z224" s="27"/>
      <c r="AA224" s="27"/>
      <c r="AB224" s="27"/>
      <c r="AC224" s="27"/>
      <c r="AD224" s="27"/>
      <c r="AE224" s="27"/>
      <c r="AF224" s="27"/>
      <c r="AG224" s="27"/>
      <c r="AH224" s="27"/>
      <c r="AI224" s="27"/>
      <c r="AJ224" s="27"/>
      <c r="AK224" s="27"/>
      <c r="AL224" s="27"/>
      <c r="AM224" s="27"/>
      <c r="AN224" s="27"/>
      <c r="AO224" s="27"/>
      <c r="AP224" s="27"/>
      <c r="AQ224" s="27"/>
      <c r="AR224" s="27"/>
      <c r="AS224" s="27"/>
      <c r="AT224" s="27"/>
      <c r="AU224" s="27"/>
      <c r="AV224" s="27"/>
      <c r="AW224" s="27"/>
      <c r="AX224" s="27"/>
      <c r="AY224" s="27"/>
      <c r="AZ224" s="27"/>
      <c r="BA224" s="27"/>
      <c r="BB224" s="27"/>
      <c r="BC224" s="27"/>
      <c r="BD224" s="27"/>
      <c r="BE224" s="27"/>
      <c r="BF224" s="27"/>
      <c r="BG224" s="27"/>
      <c r="BH224" s="27"/>
      <c r="BI224" s="27"/>
      <c r="BJ224" s="27"/>
      <c r="BK224" s="27"/>
      <c r="BL224" s="27"/>
      <c r="BM224" s="27"/>
      <c r="BN224" s="27"/>
      <c r="BO224" s="27"/>
      <c r="BP224" s="27"/>
      <c r="BQ224" s="27"/>
      <c r="BR224" s="27"/>
      <c r="BS224" s="27"/>
      <c r="BT224" s="27"/>
      <c r="BU224" s="27"/>
      <c r="BV224" s="27"/>
      <c r="BW224" s="27"/>
      <c r="BX224" s="27"/>
      <c r="BY224" s="27"/>
      <c r="BZ224" s="27"/>
      <c r="CA224" s="27"/>
      <c r="CB224" s="27"/>
      <c r="CC224" s="27"/>
      <c r="CD224" s="27"/>
      <c r="CE224" s="27"/>
      <c r="CF224" s="27"/>
      <c r="CG224" s="27"/>
      <c r="CH224" s="27"/>
      <c r="CI224" s="27"/>
      <c r="CJ224" s="27"/>
      <c r="CK224" s="27"/>
      <c r="CL224" s="27"/>
      <c r="CM224" s="27"/>
      <c r="CN224" s="27"/>
      <c r="CO224" s="27"/>
      <c r="CP224" s="27"/>
      <c r="CQ224" s="27"/>
      <c r="CR224" s="27"/>
      <c r="CS224" s="27"/>
      <c r="CT224" s="27"/>
    </row>
    <row r="225" spans="1:98" s="32" customFormat="1">
      <c r="A225" s="27"/>
      <c r="B225" s="47" t="s">
        <v>1045</v>
      </c>
      <c r="C225" s="30"/>
      <c r="D225" s="30"/>
      <c r="E225" s="30"/>
      <c r="F225" s="30"/>
      <c r="G225" s="30"/>
      <c r="H225" s="36"/>
      <c r="I225" s="30"/>
      <c r="J225" s="30"/>
      <c r="K225" s="30"/>
      <c r="L225" s="30"/>
      <c r="M225" s="30"/>
      <c r="N225" s="30"/>
      <c r="O225" s="27"/>
      <c r="P225" s="27"/>
      <c r="Q225" s="27"/>
      <c r="R225" s="27"/>
      <c r="S225" s="27"/>
      <c r="T225" s="27"/>
      <c r="U225" s="27"/>
      <c r="V225" s="27"/>
      <c r="W225" s="27"/>
      <c r="X225" s="27"/>
      <c r="Y225" s="27"/>
      <c r="Z225" s="27"/>
      <c r="AA225" s="27"/>
      <c r="AB225" s="27"/>
      <c r="AC225" s="27"/>
      <c r="AD225" s="27"/>
      <c r="AE225" s="27"/>
      <c r="AF225" s="27"/>
      <c r="AG225" s="27"/>
      <c r="AH225" s="27"/>
      <c r="AI225" s="27"/>
      <c r="AJ225" s="27"/>
      <c r="AK225" s="27"/>
      <c r="AL225" s="27"/>
      <c r="AM225" s="27"/>
      <c r="AN225" s="27"/>
      <c r="AO225" s="27"/>
      <c r="AP225" s="27"/>
      <c r="AQ225" s="27"/>
      <c r="AR225" s="27"/>
      <c r="AS225" s="27"/>
      <c r="AT225" s="27"/>
      <c r="AU225" s="27"/>
      <c r="AV225" s="27"/>
      <c r="AW225" s="27"/>
      <c r="AX225" s="27"/>
      <c r="AY225" s="27"/>
      <c r="AZ225" s="27"/>
      <c r="BA225" s="27"/>
      <c r="BB225" s="27"/>
      <c r="BC225" s="27"/>
      <c r="BD225" s="27"/>
      <c r="BE225" s="27"/>
      <c r="BF225" s="27"/>
      <c r="BG225" s="27"/>
      <c r="BH225" s="27"/>
      <c r="BI225" s="27"/>
      <c r="BJ225" s="27"/>
      <c r="BK225" s="27"/>
      <c r="BL225" s="27"/>
      <c r="BM225" s="27"/>
      <c r="BN225" s="27"/>
      <c r="BO225" s="27"/>
      <c r="BP225" s="27"/>
      <c r="BQ225" s="27"/>
      <c r="BR225" s="27"/>
      <c r="BS225" s="27"/>
      <c r="BT225" s="27"/>
      <c r="BU225" s="27"/>
      <c r="BV225" s="27"/>
      <c r="BW225" s="27"/>
      <c r="BX225" s="27"/>
      <c r="BY225" s="27"/>
      <c r="BZ225" s="27"/>
      <c r="CA225" s="27"/>
      <c r="CB225" s="27"/>
      <c r="CC225" s="27"/>
      <c r="CD225" s="27"/>
      <c r="CE225" s="27"/>
      <c r="CF225" s="27"/>
      <c r="CG225" s="27"/>
      <c r="CH225" s="27"/>
      <c r="CI225" s="27"/>
      <c r="CJ225" s="27"/>
      <c r="CK225" s="27"/>
      <c r="CL225" s="27"/>
      <c r="CM225" s="27"/>
      <c r="CN225" s="27"/>
      <c r="CO225" s="27"/>
      <c r="CP225" s="27"/>
      <c r="CQ225" s="27"/>
      <c r="CR225" s="27"/>
      <c r="CS225" s="27"/>
      <c r="CT225" s="27"/>
    </row>
    <row r="226" spans="1:98" s="32" customFormat="1" ht="12.75" customHeight="1">
      <c r="A226" s="27"/>
      <c r="B226" s="47" t="s">
        <v>1046</v>
      </c>
      <c r="C226" s="30"/>
      <c r="D226" s="30"/>
      <c r="E226" s="30"/>
      <c r="F226" s="30"/>
      <c r="G226" s="30"/>
      <c r="H226" s="36"/>
      <c r="I226" s="30"/>
      <c r="J226" s="30"/>
      <c r="K226" s="30"/>
      <c r="L226" s="30"/>
      <c r="M226" s="30"/>
      <c r="N226" s="30"/>
      <c r="O226" s="27"/>
      <c r="P226" s="27"/>
      <c r="Q226" s="27"/>
      <c r="R226" s="27"/>
      <c r="S226" s="27"/>
      <c r="T226" s="27"/>
      <c r="U226" s="27"/>
      <c r="V226" s="27"/>
      <c r="W226" s="27"/>
      <c r="X226" s="27"/>
      <c r="Y226" s="27"/>
      <c r="Z226" s="27"/>
      <c r="AA226" s="27"/>
      <c r="AB226" s="27"/>
      <c r="AC226" s="27"/>
      <c r="AD226" s="27"/>
      <c r="AE226" s="27"/>
      <c r="AF226" s="27"/>
      <c r="AG226" s="27"/>
      <c r="AH226" s="27"/>
      <c r="AI226" s="27"/>
      <c r="AJ226" s="27"/>
      <c r="AK226" s="27"/>
      <c r="AL226" s="27"/>
      <c r="AM226" s="27"/>
      <c r="AN226" s="27"/>
      <c r="AO226" s="27"/>
      <c r="AP226" s="27"/>
      <c r="AQ226" s="27"/>
      <c r="AR226" s="27"/>
      <c r="AS226" s="27"/>
      <c r="AT226" s="27"/>
      <c r="AU226" s="27"/>
      <c r="AV226" s="27"/>
      <c r="AW226" s="27"/>
      <c r="AX226" s="27"/>
      <c r="AY226" s="27"/>
      <c r="AZ226" s="27"/>
      <c r="BA226" s="27"/>
      <c r="BB226" s="27"/>
      <c r="BC226" s="27"/>
      <c r="BD226" s="27"/>
      <c r="BE226" s="27"/>
      <c r="BF226" s="27"/>
      <c r="BG226" s="27"/>
      <c r="BH226" s="27"/>
      <c r="BI226" s="27"/>
      <c r="BJ226" s="27"/>
      <c r="BK226" s="27"/>
      <c r="BL226" s="27"/>
      <c r="BM226" s="27"/>
      <c r="BN226" s="27"/>
      <c r="BO226" s="27"/>
      <c r="BP226" s="27"/>
      <c r="BQ226" s="27"/>
      <c r="BR226" s="27"/>
      <c r="BS226" s="27"/>
      <c r="BT226" s="27"/>
      <c r="BU226" s="27"/>
      <c r="BV226" s="27"/>
      <c r="BW226" s="27"/>
      <c r="BX226" s="27"/>
      <c r="BY226" s="27"/>
      <c r="BZ226" s="27"/>
      <c r="CA226" s="27"/>
      <c r="CB226" s="27"/>
      <c r="CC226" s="27"/>
      <c r="CD226" s="27"/>
      <c r="CE226" s="27"/>
      <c r="CF226" s="27"/>
      <c r="CG226" s="27"/>
      <c r="CH226" s="27"/>
      <c r="CI226" s="27"/>
      <c r="CJ226" s="27"/>
      <c r="CK226" s="27"/>
      <c r="CL226" s="27"/>
      <c r="CM226" s="27"/>
      <c r="CN226" s="27"/>
      <c r="CO226" s="27"/>
      <c r="CP226" s="27"/>
      <c r="CQ226" s="27"/>
      <c r="CR226" s="27"/>
      <c r="CS226" s="27"/>
      <c r="CT226" s="27"/>
    </row>
    <row r="227" spans="1:98" s="32" customFormat="1">
      <c r="A227" s="27"/>
      <c r="B227" s="47" t="s">
        <v>1047</v>
      </c>
      <c r="C227" s="30"/>
      <c r="D227" s="30"/>
      <c r="E227" s="30"/>
      <c r="F227" s="30"/>
      <c r="G227" s="30"/>
      <c r="H227" s="36"/>
      <c r="I227" s="30"/>
      <c r="J227" s="30"/>
      <c r="K227" s="30"/>
      <c r="L227" s="30"/>
      <c r="M227" s="30"/>
      <c r="N227" s="30"/>
      <c r="O227" s="27"/>
      <c r="P227" s="27"/>
      <c r="Q227" s="27"/>
      <c r="R227" s="27"/>
      <c r="S227" s="27"/>
      <c r="T227" s="27"/>
      <c r="U227" s="27"/>
      <c r="V227" s="27"/>
      <c r="W227" s="27"/>
      <c r="X227" s="27"/>
      <c r="Y227" s="27"/>
      <c r="Z227" s="27"/>
      <c r="AA227" s="27"/>
      <c r="AB227" s="27"/>
      <c r="AC227" s="27"/>
      <c r="AD227" s="27"/>
      <c r="AE227" s="27"/>
      <c r="AF227" s="27"/>
      <c r="AG227" s="27"/>
      <c r="AH227" s="27"/>
      <c r="AI227" s="27"/>
      <c r="AJ227" s="27"/>
      <c r="AK227" s="27"/>
      <c r="AL227" s="27"/>
      <c r="AM227" s="27"/>
      <c r="AN227" s="27"/>
      <c r="AO227" s="27"/>
      <c r="AP227" s="27"/>
      <c r="AQ227" s="27"/>
      <c r="AR227" s="27"/>
      <c r="AS227" s="27"/>
      <c r="AT227" s="27"/>
      <c r="AU227" s="27"/>
      <c r="AV227" s="27"/>
      <c r="AW227" s="27"/>
      <c r="AX227" s="27"/>
      <c r="AY227" s="27"/>
      <c r="AZ227" s="27"/>
      <c r="BA227" s="27"/>
      <c r="BB227" s="27"/>
      <c r="BC227" s="27"/>
      <c r="BD227" s="27"/>
      <c r="BE227" s="27"/>
      <c r="BF227" s="27"/>
      <c r="BG227" s="27"/>
      <c r="BH227" s="27"/>
      <c r="BI227" s="27"/>
      <c r="BJ227" s="27"/>
      <c r="BK227" s="27"/>
      <c r="BL227" s="27"/>
      <c r="BM227" s="27"/>
      <c r="BN227" s="27"/>
      <c r="BO227" s="27"/>
      <c r="BP227" s="27"/>
      <c r="BQ227" s="27"/>
      <c r="BR227" s="27"/>
      <c r="BS227" s="27"/>
      <c r="BT227" s="27"/>
      <c r="BU227" s="27"/>
      <c r="BV227" s="27"/>
      <c r="BW227" s="27"/>
      <c r="BX227" s="27"/>
      <c r="BY227" s="27"/>
      <c r="BZ227" s="27"/>
      <c r="CA227" s="27"/>
      <c r="CB227" s="27"/>
      <c r="CC227" s="27"/>
      <c r="CD227" s="27"/>
      <c r="CE227" s="27"/>
      <c r="CF227" s="27"/>
      <c r="CG227" s="27"/>
      <c r="CH227" s="27"/>
      <c r="CI227" s="27"/>
      <c r="CJ227" s="27"/>
      <c r="CK227" s="27"/>
      <c r="CL227" s="27"/>
      <c r="CM227" s="27"/>
      <c r="CN227" s="27"/>
      <c r="CO227" s="27"/>
      <c r="CP227" s="27"/>
      <c r="CQ227" s="27"/>
      <c r="CR227" s="27"/>
      <c r="CS227" s="27"/>
      <c r="CT227" s="27"/>
    </row>
    <row r="228" spans="1:98" s="32" customFormat="1" ht="12.75" customHeight="1">
      <c r="A228" s="27"/>
      <c r="B228" s="47" t="s">
        <v>1048</v>
      </c>
      <c r="C228" s="30"/>
      <c r="D228" s="30"/>
      <c r="E228" s="30"/>
      <c r="F228" s="30"/>
      <c r="G228" s="30"/>
      <c r="H228" s="36"/>
      <c r="I228" s="30"/>
      <c r="J228" s="30"/>
      <c r="K228" s="30"/>
      <c r="L228" s="30"/>
      <c r="M228" s="30"/>
      <c r="N228" s="30"/>
      <c r="O228" s="27"/>
      <c r="P228" s="27"/>
      <c r="Q228" s="27"/>
      <c r="R228" s="27"/>
      <c r="S228" s="27"/>
      <c r="T228" s="27"/>
      <c r="U228" s="27"/>
      <c r="V228" s="27"/>
      <c r="W228" s="27"/>
      <c r="X228" s="27"/>
      <c r="Y228" s="27"/>
      <c r="Z228" s="27"/>
      <c r="AA228" s="27"/>
      <c r="AB228" s="27"/>
      <c r="AC228" s="27"/>
      <c r="AD228" s="27"/>
      <c r="AE228" s="27"/>
      <c r="AF228" s="27"/>
      <c r="AG228" s="27"/>
      <c r="AH228" s="27"/>
      <c r="AI228" s="27"/>
      <c r="AJ228" s="27"/>
      <c r="AK228" s="27"/>
      <c r="AL228" s="27"/>
      <c r="AM228" s="27"/>
      <c r="AN228" s="27"/>
      <c r="AO228" s="27"/>
      <c r="AP228" s="27"/>
      <c r="AQ228" s="27"/>
      <c r="AR228" s="27"/>
      <c r="AS228" s="27"/>
      <c r="AT228" s="27"/>
      <c r="AU228" s="27"/>
      <c r="AV228" s="27"/>
      <c r="AW228" s="27"/>
      <c r="AX228" s="27"/>
      <c r="AY228" s="27"/>
      <c r="AZ228" s="27"/>
      <c r="BA228" s="27"/>
      <c r="BB228" s="27"/>
      <c r="BC228" s="27"/>
      <c r="BD228" s="27"/>
      <c r="BE228" s="27"/>
      <c r="BF228" s="27"/>
      <c r="BG228" s="27"/>
      <c r="BH228" s="27"/>
      <c r="BI228" s="27"/>
      <c r="BJ228" s="27"/>
      <c r="BK228" s="27"/>
      <c r="BL228" s="27"/>
      <c r="BM228" s="27"/>
      <c r="BN228" s="27"/>
      <c r="BO228" s="27"/>
      <c r="BP228" s="27"/>
      <c r="BQ228" s="27"/>
      <c r="BR228" s="27"/>
      <c r="BS228" s="27"/>
      <c r="BT228" s="27"/>
      <c r="BU228" s="27"/>
      <c r="BV228" s="27"/>
      <c r="BW228" s="27"/>
      <c r="BX228" s="27"/>
      <c r="BY228" s="27"/>
      <c r="BZ228" s="27"/>
      <c r="CA228" s="27"/>
      <c r="CB228" s="27"/>
      <c r="CC228" s="27"/>
      <c r="CD228" s="27"/>
      <c r="CE228" s="27"/>
      <c r="CF228" s="27"/>
      <c r="CG228" s="27"/>
      <c r="CH228" s="27"/>
      <c r="CI228" s="27"/>
      <c r="CJ228" s="27"/>
      <c r="CK228" s="27"/>
      <c r="CL228" s="27"/>
      <c r="CM228" s="27"/>
      <c r="CN228" s="27"/>
      <c r="CO228" s="27"/>
      <c r="CP228" s="27"/>
      <c r="CQ228" s="27"/>
      <c r="CR228" s="27"/>
      <c r="CS228" s="27"/>
      <c r="CT228" s="27"/>
    </row>
    <row r="229" spans="1:98" s="32" customFormat="1">
      <c r="A229" s="27"/>
      <c r="B229" s="47" t="s">
        <v>1049</v>
      </c>
      <c r="C229" s="30"/>
      <c r="D229" s="30"/>
      <c r="E229" s="30"/>
      <c r="F229" s="30"/>
      <c r="G229" s="30"/>
      <c r="H229" s="36"/>
      <c r="I229" s="30"/>
      <c r="J229" s="30"/>
      <c r="K229" s="30"/>
      <c r="L229" s="30"/>
      <c r="M229" s="30"/>
      <c r="N229" s="30"/>
      <c r="O229" s="27"/>
      <c r="P229" s="27"/>
      <c r="Q229" s="27"/>
      <c r="R229" s="27"/>
      <c r="S229" s="27"/>
      <c r="T229" s="27"/>
      <c r="U229" s="27"/>
      <c r="V229" s="27"/>
      <c r="W229" s="27"/>
      <c r="X229" s="27"/>
      <c r="Y229" s="27"/>
      <c r="Z229" s="27"/>
      <c r="AA229" s="27"/>
      <c r="AB229" s="27"/>
      <c r="AC229" s="27"/>
      <c r="AD229" s="27"/>
      <c r="AE229" s="27"/>
      <c r="AF229" s="27"/>
      <c r="AG229" s="27"/>
      <c r="AH229" s="27"/>
      <c r="AI229" s="27"/>
      <c r="AJ229" s="27"/>
      <c r="AK229" s="27"/>
      <c r="AL229" s="27"/>
      <c r="AM229" s="27"/>
      <c r="AN229" s="27"/>
      <c r="AO229" s="27"/>
      <c r="AP229" s="27"/>
      <c r="AQ229" s="27"/>
      <c r="AR229" s="27"/>
      <c r="AS229" s="27"/>
      <c r="AT229" s="27"/>
      <c r="AU229" s="27"/>
      <c r="AV229" s="27"/>
      <c r="AW229" s="27"/>
      <c r="AX229" s="27"/>
      <c r="AY229" s="27"/>
      <c r="AZ229" s="27"/>
      <c r="BA229" s="27"/>
      <c r="BB229" s="27"/>
      <c r="BC229" s="27"/>
      <c r="BD229" s="27"/>
      <c r="BE229" s="27"/>
      <c r="BF229" s="27"/>
      <c r="BG229" s="27"/>
      <c r="BH229" s="27"/>
      <c r="BI229" s="27"/>
      <c r="BJ229" s="27"/>
      <c r="BK229" s="27"/>
      <c r="BL229" s="27"/>
      <c r="BM229" s="27"/>
      <c r="BN229" s="27"/>
      <c r="BO229" s="27"/>
      <c r="BP229" s="27"/>
      <c r="BQ229" s="27"/>
      <c r="BR229" s="27"/>
      <c r="BS229" s="27"/>
      <c r="BT229" s="27"/>
      <c r="BU229" s="27"/>
      <c r="BV229" s="27"/>
      <c r="BW229" s="27"/>
      <c r="BX229" s="27"/>
      <c r="BY229" s="27"/>
      <c r="BZ229" s="27"/>
      <c r="CA229" s="27"/>
      <c r="CB229" s="27"/>
      <c r="CC229" s="27"/>
      <c r="CD229" s="27"/>
      <c r="CE229" s="27"/>
      <c r="CF229" s="27"/>
      <c r="CG229" s="27"/>
      <c r="CH229" s="27"/>
      <c r="CI229" s="27"/>
      <c r="CJ229" s="27"/>
      <c r="CK229" s="27"/>
      <c r="CL229" s="27"/>
      <c r="CM229" s="27"/>
      <c r="CN229" s="27"/>
      <c r="CO229" s="27"/>
      <c r="CP229" s="27"/>
      <c r="CQ229" s="27"/>
      <c r="CR229" s="27"/>
      <c r="CS229" s="27"/>
      <c r="CT229" s="27"/>
    </row>
    <row r="230" spans="1:98" s="32" customFormat="1" ht="12.75" customHeight="1">
      <c r="A230" s="27"/>
      <c r="B230" s="47" t="s">
        <v>1050</v>
      </c>
      <c r="C230" s="30"/>
      <c r="D230" s="30"/>
      <c r="E230" s="30"/>
      <c r="F230" s="30"/>
      <c r="G230" s="30"/>
      <c r="H230" s="36"/>
      <c r="I230" s="30"/>
      <c r="J230" s="30"/>
      <c r="K230" s="30"/>
      <c r="L230" s="30"/>
      <c r="M230" s="30"/>
      <c r="N230" s="30"/>
      <c r="O230" s="27"/>
      <c r="P230" s="27"/>
      <c r="Q230" s="27"/>
      <c r="R230" s="27"/>
      <c r="S230" s="27"/>
      <c r="T230" s="27"/>
      <c r="U230" s="27"/>
      <c r="V230" s="27"/>
      <c r="W230" s="27"/>
      <c r="X230" s="27"/>
      <c r="Y230" s="27"/>
      <c r="Z230" s="27"/>
      <c r="AA230" s="27"/>
      <c r="AB230" s="27"/>
      <c r="AC230" s="27"/>
      <c r="AD230" s="27"/>
      <c r="AE230" s="27"/>
      <c r="AF230" s="27"/>
      <c r="AG230" s="27"/>
      <c r="AH230" s="27"/>
      <c r="AI230" s="27"/>
      <c r="AJ230" s="27"/>
      <c r="AK230" s="27"/>
      <c r="AL230" s="27"/>
      <c r="AM230" s="27"/>
      <c r="AN230" s="27"/>
      <c r="AO230" s="27"/>
      <c r="AP230" s="27"/>
      <c r="AQ230" s="27"/>
      <c r="AR230" s="27"/>
      <c r="AS230" s="27"/>
      <c r="AT230" s="27"/>
      <c r="AU230" s="27"/>
      <c r="AV230" s="27"/>
      <c r="AW230" s="27"/>
      <c r="AX230" s="27"/>
      <c r="AY230" s="27"/>
      <c r="AZ230" s="27"/>
      <c r="BA230" s="27"/>
      <c r="BB230" s="27"/>
      <c r="BC230" s="27"/>
      <c r="BD230" s="27"/>
      <c r="BE230" s="27"/>
      <c r="BF230" s="27"/>
      <c r="BG230" s="27"/>
      <c r="BH230" s="27"/>
      <c r="BI230" s="27"/>
      <c r="BJ230" s="27"/>
      <c r="BK230" s="27"/>
      <c r="BL230" s="27"/>
      <c r="BM230" s="27"/>
      <c r="BN230" s="27"/>
      <c r="BO230" s="27"/>
      <c r="BP230" s="27"/>
      <c r="BQ230" s="27"/>
      <c r="BR230" s="27"/>
      <c r="BS230" s="27"/>
      <c r="BT230" s="27"/>
      <c r="BU230" s="27"/>
      <c r="BV230" s="27"/>
      <c r="BW230" s="27"/>
      <c r="BX230" s="27"/>
      <c r="BY230" s="27"/>
      <c r="BZ230" s="27"/>
      <c r="CA230" s="27"/>
      <c r="CB230" s="27"/>
      <c r="CC230" s="27"/>
      <c r="CD230" s="27"/>
      <c r="CE230" s="27"/>
      <c r="CF230" s="27"/>
      <c r="CG230" s="27"/>
      <c r="CH230" s="27"/>
      <c r="CI230" s="27"/>
      <c r="CJ230" s="27"/>
      <c r="CK230" s="27"/>
      <c r="CL230" s="27"/>
      <c r="CM230" s="27"/>
      <c r="CN230" s="27"/>
      <c r="CO230" s="27"/>
      <c r="CP230" s="27"/>
      <c r="CQ230" s="27"/>
      <c r="CR230" s="27"/>
      <c r="CS230" s="27"/>
      <c r="CT230" s="27"/>
    </row>
    <row r="231" spans="1:98" s="32" customFormat="1">
      <c r="A231" s="27"/>
      <c r="B231" s="47" t="s">
        <v>1051</v>
      </c>
      <c r="C231" s="30"/>
      <c r="D231" s="30"/>
      <c r="E231" s="30"/>
      <c r="F231" s="30"/>
      <c r="G231" s="30"/>
      <c r="H231" s="36"/>
      <c r="I231" s="30"/>
      <c r="J231" s="30"/>
      <c r="K231" s="30"/>
      <c r="L231" s="30"/>
      <c r="M231" s="30"/>
      <c r="N231" s="30"/>
      <c r="O231" s="27"/>
      <c r="P231" s="27"/>
      <c r="Q231" s="27"/>
      <c r="R231" s="27"/>
      <c r="S231" s="27"/>
      <c r="T231" s="27"/>
      <c r="U231" s="27"/>
      <c r="V231" s="27"/>
      <c r="W231" s="27"/>
      <c r="X231" s="27"/>
      <c r="Y231" s="27"/>
      <c r="Z231" s="27"/>
      <c r="AA231" s="27"/>
      <c r="AB231" s="27"/>
      <c r="AC231" s="27"/>
      <c r="AD231" s="27"/>
      <c r="AE231" s="27"/>
      <c r="AF231" s="27"/>
      <c r="AG231" s="27"/>
      <c r="AH231" s="27"/>
      <c r="AI231" s="27"/>
      <c r="AJ231" s="27"/>
      <c r="AK231" s="27"/>
      <c r="AL231" s="27"/>
      <c r="AM231" s="27"/>
      <c r="AN231" s="27"/>
      <c r="AO231" s="27"/>
      <c r="AP231" s="27"/>
      <c r="AQ231" s="27"/>
      <c r="AR231" s="27"/>
      <c r="AS231" s="27"/>
      <c r="AT231" s="27"/>
      <c r="AU231" s="27"/>
      <c r="AV231" s="27"/>
      <c r="AW231" s="27"/>
      <c r="AX231" s="27"/>
      <c r="AY231" s="27"/>
      <c r="AZ231" s="27"/>
      <c r="BA231" s="27"/>
      <c r="BB231" s="27"/>
      <c r="BC231" s="27"/>
      <c r="BD231" s="27"/>
      <c r="BE231" s="27"/>
      <c r="BF231" s="27"/>
      <c r="BG231" s="27"/>
      <c r="BH231" s="27"/>
      <c r="BI231" s="27"/>
      <c r="BJ231" s="27"/>
      <c r="BK231" s="27"/>
      <c r="BL231" s="27"/>
      <c r="BM231" s="27"/>
      <c r="BN231" s="27"/>
      <c r="BO231" s="27"/>
      <c r="BP231" s="27"/>
      <c r="BQ231" s="27"/>
      <c r="BR231" s="27"/>
      <c r="BS231" s="27"/>
      <c r="BT231" s="27"/>
      <c r="BU231" s="27"/>
      <c r="BV231" s="27"/>
      <c r="BW231" s="27"/>
      <c r="BX231" s="27"/>
      <c r="BY231" s="27"/>
      <c r="BZ231" s="27"/>
      <c r="CA231" s="27"/>
      <c r="CB231" s="27"/>
      <c r="CC231" s="27"/>
      <c r="CD231" s="27"/>
      <c r="CE231" s="27"/>
      <c r="CF231" s="27"/>
      <c r="CG231" s="27"/>
      <c r="CH231" s="27"/>
      <c r="CI231" s="27"/>
      <c r="CJ231" s="27"/>
      <c r="CK231" s="27"/>
      <c r="CL231" s="27"/>
      <c r="CM231" s="27"/>
      <c r="CN231" s="27"/>
      <c r="CO231" s="27"/>
      <c r="CP231" s="27"/>
      <c r="CQ231" s="27"/>
      <c r="CR231" s="27"/>
      <c r="CS231" s="27"/>
      <c r="CT231" s="27"/>
    </row>
    <row r="232" spans="1:98" s="32" customFormat="1" ht="12.75" customHeight="1">
      <c r="A232" s="27"/>
      <c r="B232" s="47" t="s">
        <v>1052</v>
      </c>
      <c r="C232" s="30"/>
      <c r="D232" s="30"/>
      <c r="E232" s="30"/>
      <c r="F232" s="30"/>
      <c r="G232" s="30"/>
      <c r="H232" s="36"/>
      <c r="I232" s="30"/>
      <c r="J232" s="30"/>
      <c r="K232" s="30"/>
      <c r="L232" s="30"/>
      <c r="M232" s="30"/>
      <c r="N232" s="30"/>
      <c r="O232" s="27"/>
      <c r="P232" s="27"/>
      <c r="Q232" s="27"/>
      <c r="R232" s="27"/>
      <c r="S232" s="27"/>
      <c r="T232" s="27"/>
      <c r="U232" s="27"/>
      <c r="V232" s="27"/>
      <c r="W232" s="27"/>
      <c r="X232" s="27"/>
      <c r="Y232" s="27"/>
      <c r="Z232" s="27"/>
      <c r="AA232" s="27"/>
      <c r="AB232" s="27"/>
      <c r="AC232" s="27"/>
      <c r="AD232" s="27"/>
      <c r="AE232" s="27"/>
      <c r="AF232" s="27"/>
      <c r="AG232" s="27"/>
      <c r="AH232" s="27"/>
      <c r="AI232" s="27"/>
      <c r="AJ232" s="27"/>
      <c r="AK232" s="27"/>
      <c r="AL232" s="27"/>
      <c r="AM232" s="27"/>
      <c r="AN232" s="27"/>
      <c r="AO232" s="27"/>
      <c r="AP232" s="27"/>
      <c r="AQ232" s="27"/>
      <c r="AR232" s="27"/>
      <c r="AS232" s="27"/>
      <c r="AT232" s="27"/>
      <c r="AU232" s="27"/>
      <c r="AV232" s="27"/>
      <c r="AW232" s="27"/>
      <c r="AX232" s="27"/>
      <c r="AY232" s="27"/>
      <c r="AZ232" s="27"/>
      <c r="BA232" s="27"/>
      <c r="BB232" s="27"/>
      <c r="BC232" s="27"/>
      <c r="BD232" s="27"/>
      <c r="BE232" s="27"/>
      <c r="BF232" s="27"/>
      <c r="BG232" s="27"/>
      <c r="BH232" s="27"/>
      <c r="BI232" s="27"/>
      <c r="BJ232" s="27"/>
      <c r="BK232" s="27"/>
      <c r="BL232" s="27"/>
      <c r="BM232" s="27"/>
      <c r="BN232" s="27"/>
      <c r="BO232" s="27"/>
      <c r="BP232" s="27"/>
      <c r="BQ232" s="27"/>
      <c r="BR232" s="27"/>
      <c r="BS232" s="27"/>
      <c r="BT232" s="27"/>
      <c r="BU232" s="27"/>
      <c r="BV232" s="27"/>
      <c r="BW232" s="27"/>
      <c r="BX232" s="27"/>
      <c r="BY232" s="27"/>
      <c r="BZ232" s="27"/>
      <c r="CA232" s="27"/>
      <c r="CB232" s="27"/>
      <c r="CC232" s="27"/>
      <c r="CD232" s="27"/>
      <c r="CE232" s="27"/>
      <c r="CF232" s="27"/>
      <c r="CG232" s="27"/>
      <c r="CH232" s="27"/>
      <c r="CI232" s="27"/>
      <c r="CJ232" s="27"/>
      <c r="CK232" s="27"/>
      <c r="CL232" s="27"/>
      <c r="CM232" s="27"/>
      <c r="CN232" s="27"/>
      <c r="CO232" s="27"/>
      <c r="CP232" s="27"/>
      <c r="CQ232" s="27"/>
      <c r="CR232" s="27"/>
      <c r="CS232" s="27"/>
      <c r="CT232" s="27"/>
    </row>
    <row r="233" spans="1:98" s="32" customFormat="1">
      <c r="A233" s="27"/>
      <c r="B233" s="47" t="s">
        <v>1054</v>
      </c>
      <c r="C233" s="30"/>
      <c r="D233" s="30"/>
      <c r="E233" s="30"/>
      <c r="F233" s="30"/>
      <c r="G233" s="30"/>
      <c r="H233" s="36"/>
      <c r="I233" s="30"/>
      <c r="J233" s="30"/>
      <c r="K233" s="30"/>
      <c r="L233" s="30"/>
      <c r="M233" s="30"/>
      <c r="N233" s="30"/>
      <c r="O233" s="27"/>
      <c r="P233" s="27"/>
      <c r="Q233" s="27"/>
      <c r="R233" s="27"/>
      <c r="S233" s="27"/>
      <c r="T233" s="27"/>
      <c r="U233" s="27"/>
      <c r="V233" s="27"/>
      <c r="W233" s="27"/>
      <c r="X233" s="27"/>
      <c r="Y233" s="27"/>
      <c r="Z233" s="27"/>
      <c r="AA233" s="27"/>
      <c r="AB233" s="27"/>
      <c r="AC233" s="27"/>
      <c r="AD233" s="27"/>
      <c r="AE233" s="27"/>
      <c r="AF233" s="27"/>
      <c r="AG233" s="27"/>
      <c r="AH233" s="27"/>
      <c r="AI233" s="27"/>
      <c r="AJ233" s="27"/>
      <c r="AK233" s="27"/>
      <c r="AL233" s="27"/>
      <c r="AM233" s="27"/>
      <c r="AN233" s="27"/>
      <c r="AO233" s="27"/>
      <c r="AP233" s="27"/>
      <c r="AQ233" s="27"/>
      <c r="AR233" s="27"/>
      <c r="AS233" s="27"/>
      <c r="AT233" s="27"/>
      <c r="AU233" s="27"/>
      <c r="AV233" s="27"/>
      <c r="AW233" s="27"/>
      <c r="AX233" s="27"/>
      <c r="AY233" s="27"/>
      <c r="AZ233" s="27"/>
      <c r="BA233" s="27"/>
      <c r="BB233" s="27"/>
      <c r="BC233" s="27"/>
      <c r="BD233" s="27"/>
      <c r="BE233" s="27"/>
      <c r="BF233" s="27"/>
      <c r="BG233" s="27"/>
      <c r="BH233" s="27"/>
      <c r="BI233" s="27"/>
      <c r="BJ233" s="27"/>
      <c r="BK233" s="27"/>
      <c r="BL233" s="27"/>
      <c r="BM233" s="27"/>
      <c r="BN233" s="27"/>
      <c r="BO233" s="27"/>
      <c r="BP233" s="27"/>
      <c r="BQ233" s="27"/>
      <c r="BR233" s="27"/>
      <c r="BS233" s="27"/>
      <c r="BT233" s="27"/>
      <c r="BU233" s="27"/>
      <c r="BV233" s="27"/>
      <c r="BW233" s="27"/>
      <c r="BX233" s="27"/>
      <c r="BY233" s="27"/>
      <c r="BZ233" s="27"/>
      <c r="CA233" s="27"/>
      <c r="CB233" s="27"/>
      <c r="CC233" s="27"/>
      <c r="CD233" s="27"/>
      <c r="CE233" s="27"/>
      <c r="CF233" s="27"/>
      <c r="CG233" s="27"/>
      <c r="CH233" s="27"/>
      <c r="CI233" s="27"/>
      <c r="CJ233" s="27"/>
      <c r="CK233" s="27"/>
      <c r="CL233" s="27"/>
      <c r="CM233" s="27"/>
      <c r="CN233" s="27"/>
      <c r="CO233" s="27"/>
      <c r="CP233" s="27"/>
      <c r="CQ233" s="27"/>
      <c r="CR233" s="27"/>
      <c r="CS233" s="27"/>
      <c r="CT233" s="27"/>
    </row>
    <row r="234" spans="1:98" s="32" customFormat="1">
      <c r="A234" s="27"/>
      <c r="B234" s="47" t="s">
        <v>1055</v>
      </c>
      <c r="C234" s="30"/>
      <c r="D234" s="30"/>
      <c r="E234" s="30"/>
      <c r="F234" s="30"/>
      <c r="G234" s="30"/>
      <c r="H234" s="36"/>
      <c r="I234" s="30"/>
      <c r="J234" s="30"/>
      <c r="K234" s="30"/>
      <c r="L234" s="30"/>
      <c r="M234" s="30"/>
      <c r="N234" s="30"/>
      <c r="O234" s="27"/>
      <c r="P234" s="27"/>
      <c r="Q234" s="27"/>
      <c r="R234" s="27"/>
      <c r="S234" s="27"/>
      <c r="T234" s="27"/>
      <c r="U234" s="27"/>
      <c r="V234" s="27"/>
      <c r="W234" s="27"/>
      <c r="X234" s="27"/>
      <c r="Y234" s="27"/>
      <c r="Z234" s="27"/>
      <c r="AA234" s="27"/>
      <c r="AB234" s="27"/>
      <c r="AC234" s="27"/>
      <c r="AD234" s="27"/>
      <c r="AE234" s="27"/>
      <c r="AF234" s="27"/>
      <c r="AG234" s="27"/>
      <c r="AH234" s="27"/>
      <c r="AI234" s="27"/>
      <c r="AJ234" s="27"/>
      <c r="AK234" s="27"/>
      <c r="AL234" s="27"/>
      <c r="AM234" s="27"/>
      <c r="AN234" s="27"/>
      <c r="AO234" s="27"/>
      <c r="AP234" s="27"/>
      <c r="AQ234" s="27"/>
      <c r="AR234" s="27"/>
      <c r="AS234" s="27"/>
      <c r="AT234" s="27"/>
      <c r="AU234" s="27"/>
      <c r="AV234" s="27"/>
      <c r="AW234" s="27"/>
      <c r="AX234" s="27"/>
      <c r="AY234" s="27"/>
      <c r="AZ234" s="27"/>
      <c r="BA234" s="27"/>
      <c r="BB234" s="27"/>
      <c r="BC234" s="27"/>
      <c r="BD234" s="27"/>
      <c r="BE234" s="27"/>
      <c r="BF234" s="27"/>
      <c r="BG234" s="27"/>
      <c r="BH234" s="27"/>
      <c r="BI234" s="27"/>
      <c r="BJ234" s="27"/>
      <c r="BK234" s="27"/>
      <c r="BL234" s="27"/>
      <c r="BM234" s="27"/>
      <c r="BN234" s="27"/>
      <c r="BO234" s="27"/>
      <c r="BP234" s="27"/>
      <c r="BQ234" s="27"/>
      <c r="BR234" s="27"/>
      <c r="BS234" s="27"/>
      <c r="BT234" s="27"/>
      <c r="BU234" s="27"/>
      <c r="BV234" s="27"/>
      <c r="BW234" s="27"/>
      <c r="BX234" s="27"/>
      <c r="BY234" s="27"/>
      <c r="BZ234" s="27"/>
      <c r="CA234" s="27"/>
      <c r="CB234" s="27"/>
      <c r="CC234" s="27"/>
      <c r="CD234" s="27"/>
      <c r="CE234" s="27"/>
      <c r="CF234" s="27"/>
      <c r="CG234" s="27"/>
      <c r="CH234" s="27"/>
      <c r="CI234" s="27"/>
      <c r="CJ234" s="27"/>
      <c r="CK234" s="27"/>
      <c r="CL234" s="27"/>
      <c r="CM234" s="27"/>
      <c r="CN234" s="27"/>
      <c r="CO234" s="27"/>
      <c r="CP234" s="27"/>
      <c r="CQ234" s="27"/>
      <c r="CR234" s="27"/>
      <c r="CS234" s="27"/>
      <c r="CT234" s="27"/>
    </row>
    <row r="235" spans="1:98" s="32" customFormat="1">
      <c r="A235" s="27"/>
      <c r="B235" s="47" t="s">
        <v>1056</v>
      </c>
      <c r="C235" s="30"/>
      <c r="D235" s="30"/>
      <c r="E235" s="30"/>
      <c r="F235" s="30"/>
      <c r="G235" s="30"/>
      <c r="H235" s="36"/>
      <c r="I235" s="30"/>
      <c r="J235" s="30"/>
      <c r="K235" s="30"/>
      <c r="L235" s="30"/>
      <c r="M235" s="30"/>
      <c r="N235" s="30"/>
      <c r="O235" s="27"/>
      <c r="P235" s="27"/>
      <c r="Q235" s="27"/>
      <c r="R235" s="27"/>
      <c r="S235" s="27"/>
      <c r="T235" s="27"/>
      <c r="U235" s="27"/>
      <c r="V235" s="27"/>
      <c r="W235" s="27"/>
      <c r="X235" s="27"/>
      <c r="Y235" s="27"/>
      <c r="Z235" s="27"/>
      <c r="AA235" s="27"/>
      <c r="AB235" s="27"/>
      <c r="AC235" s="27"/>
      <c r="AD235" s="27"/>
      <c r="AE235" s="27"/>
      <c r="AF235" s="27"/>
      <c r="AG235" s="27"/>
      <c r="AH235" s="27"/>
      <c r="AI235" s="27"/>
      <c r="AJ235" s="27"/>
      <c r="AK235" s="27"/>
      <c r="AL235" s="27"/>
      <c r="AM235" s="27"/>
      <c r="AN235" s="27"/>
      <c r="AO235" s="27"/>
      <c r="AP235" s="27"/>
      <c r="AQ235" s="27"/>
      <c r="AR235" s="27"/>
      <c r="AS235" s="27"/>
      <c r="AT235" s="27"/>
      <c r="AU235" s="27"/>
      <c r="AV235" s="27"/>
      <c r="AW235" s="27"/>
      <c r="AX235" s="27"/>
      <c r="AY235" s="27"/>
      <c r="AZ235" s="27"/>
      <c r="BA235" s="27"/>
      <c r="BB235" s="27"/>
      <c r="BC235" s="27"/>
      <c r="BD235" s="27"/>
      <c r="BE235" s="27"/>
      <c r="BF235" s="27"/>
      <c r="BG235" s="27"/>
      <c r="BH235" s="27"/>
      <c r="BI235" s="27"/>
      <c r="BJ235" s="27"/>
      <c r="BK235" s="27"/>
      <c r="BL235" s="27"/>
      <c r="BM235" s="27"/>
      <c r="BN235" s="27"/>
      <c r="BO235" s="27"/>
      <c r="BP235" s="27"/>
      <c r="BQ235" s="27"/>
      <c r="BR235" s="27"/>
      <c r="BS235" s="27"/>
      <c r="BT235" s="27"/>
      <c r="BU235" s="27"/>
      <c r="BV235" s="27"/>
      <c r="BW235" s="27"/>
      <c r="BX235" s="27"/>
      <c r="BY235" s="27"/>
      <c r="BZ235" s="27"/>
      <c r="CA235" s="27"/>
      <c r="CB235" s="27"/>
      <c r="CC235" s="27"/>
      <c r="CD235" s="27"/>
      <c r="CE235" s="27"/>
      <c r="CF235" s="27"/>
      <c r="CG235" s="27"/>
      <c r="CH235" s="27"/>
      <c r="CI235" s="27"/>
      <c r="CJ235" s="27"/>
      <c r="CK235" s="27"/>
      <c r="CL235" s="27"/>
      <c r="CM235" s="27"/>
      <c r="CN235" s="27"/>
      <c r="CO235" s="27"/>
      <c r="CP235" s="27"/>
      <c r="CQ235" s="27"/>
      <c r="CR235" s="27"/>
      <c r="CS235" s="27"/>
      <c r="CT235" s="27"/>
    </row>
    <row r="236" spans="1:98" s="32" customFormat="1">
      <c r="A236" s="27"/>
      <c r="B236" s="47" t="s">
        <v>1057</v>
      </c>
      <c r="C236" s="30"/>
      <c r="D236" s="30"/>
      <c r="E236" s="30"/>
      <c r="F236" s="30"/>
      <c r="G236" s="30"/>
      <c r="H236" s="36"/>
      <c r="I236" s="30"/>
      <c r="J236" s="30"/>
      <c r="K236" s="30"/>
      <c r="L236" s="30"/>
      <c r="M236" s="30"/>
      <c r="N236" s="30"/>
      <c r="O236" s="27"/>
      <c r="P236" s="27"/>
      <c r="Q236" s="27"/>
      <c r="R236" s="27"/>
      <c r="S236" s="27"/>
      <c r="T236" s="27"/>
      <c r="U236" s="27"/>
      <c r="V236" s="27"/>
      <c r="W236" s="27"/>
      <c r="X236" s="27"/>
      <c r="Y236" s="27"/>
      <c r="Z236" s="27"/>
      <c r="AA236" s="27"/>
      <c r="AB236" s="27"/>
      <c r="AC236" s="27"/>
      <c r="AD236" s="27"/>
      <c r="AE236" s="27"/>
      <c r="AF236" s="27"/>
      <c r="AG236" s="27"/>
      <c r="AH236" s="27"/>
      <c r="AI236" s="27"/>
      <c r="AJ236" s="27"/>
      <c r="AK236" s="27"/>
      <c r="AL236" s="27"/>
      <c r="AM236" s="27"/>
      <c r="AN236" s="27"/>
      <c r="AO236" s="27"/>
      <c r="AP236" s="27"/>
      <c r="AQ236" s="27"/>
      <c r="AR236" s="27"/>
      <c r="AS236" s="27"/>
      <c r="AT236" s="27"/>
      <c r="AU236" s="27"/>
      <c r="AV236" s="27"/>
      <c r="AW236" s="27"/>
      <c r="AX236" s="27"/>
      <c r="AY236" s="27"/>
      <c r="AZ236" s="27"/>
      <c r="BA236" s="27"/>
      <c r="BB236" s="27"/>
      <c r="BC236" s="27"/>
      <c r="BD236" s="27"/>
      <c r="BE236" s="27"/>
      <c r="BF236" s="27"/>
      <c r="BG236" s="27"/>
      <c r="BH236" s="27"/>
      <c r="BI236" s="27"/>
      <c r="BJ236" s="27"/>
      <c r="BK236" s="27"/>
      <c r="BL236" s="27"/>
      <c r="BM236" s="27"/>
      <c r="BN236" s="27"/>
      <c r="BO236" s="27"/>
      <c r="BP236" s="27"/>
      <c r="BQ236" s="27"/>
      <c r="BR236" s="27"/>
      <c r="BS236" s="27"/>
      <c r="BT236" s="27"/>
      <c r="BU236" s="27"/>
      <c r="BV236" s="27"/>
      <c r="BW236" s="27"/>
      <c r="BX236" s="27"/>
      <c r="BY236" s="27"/>
      <c r="BZ236" s="27"/>
      <c r="CA236" s="27"/>
      <c r="CB236" s="27"/>
      <c r="CC236" s="27"/>
      <c r="CD236" s="27"/>
      <c r="CE236" s="27"/>
      <c r="CF236" s="27"/>
      <c r="CG236" s="27"/>
      <c r="CH236" s="27"/>
      <c r="CI236" s="27"/>
      <c r="CJ236" s="27"/>
      <c r="CK236" s="27"/>
      <c r="CL236" s="27"/>
      <c r="CM236" s="27"/>
      <c r="CN236" s="27"/>
      <c r="CO236" s="27"/>
      <c r="CP236" s="27"/>
      <c r="CQ236" s="27"/>
      <c r="CR236" s="27"/>
      <c r="CS236" s="27"/>
      <c r="CT236" s="27"/>
    </row>
    <row r="237" spans="1:98" s="32" customFormat="1">
      <c r="A237" s="27"/>
      <c r="B237" s="47" t="s">
        <v>1058</v>
      </c>
      <c r="C237" s="30"/>
      <c r="D237" s="30"/>
      <c r="E237" s="30"/>
      <c r="F237" s="30"/>
      <c r="G237" s="30"/>
      <c r="H237" s="36"/>
      <c r="I237" s="30"/>
      <c r="J237" s="30"/>
      <c r="K237" s="30"/>
      <c r="L237" s="30"/>
      <c r="M237" s="30"/>
      <c r="N237" s="30"/>
      <c r="O237" s="27"/>
      <c r="P237" s="27"/>
      <c r="Q237" s="27"/>
      <c r="R237" s="27"/>
      <c r="S237" s="27"/>
      <c r="T237" s="27"/>
      <c r="U237" s="27"/>
      <c r="V237" s="27"/>
      <c r="W237" s="27"/>
      <c r="X237" s="27"/>
      <c r="Y237" s="27"/>
      <c r="Z237" s="27"/>
      <c r="AA237" s="27"/>
      <c r="AB237" s="27"/>
      <c r="AC237" s="27"/>
      <c r="AD237" s="27"/>
      <c r="AE237" s="27"/>
      <c r="AF237" s="27"/>
      <c r="AG237" s="27"/>
      <c r="AH237" s="27"/>
      <c r="AI237" s="27"/>
      <c r="AJ237" s="27"/>
      <c r="AK237" s="27"/>
      <c r="AL237" s="27"/>
      <c r="AM237" s="27"/>
      <c r="AN237" s="27"/>
      <c r="AO237" s="27"/>
      <c r="AP237" s="27"/>
      <c r="AQ237" s="27"/>
      <c r="AR237" s="27"/>
      <c r="AS237" s="27"/>
      <c r="AT237" s="27"/>
      <c r="AU237" s="27"/>
      <c r="AV237" s="27"/>
      <c r="AW237" s="27"/>
      <c r="AX237" s="27"/>
      <c r="AY237" s="27"/>
      <c r="AZ237" s="27"/>
      <c r="BA237" s="27"/>
      <c r="BB237" s="27"/>
      <c r="BC237" s="27"/>
      <c r="BD237" s="27"/>
      <c r="BE237" s="27"/>
      <c r="BF237" s="27"/>
      <c r="BG237" s="27"/>
      <c r="BH237" s="27"/>
      <c r="BI237" s="27"/>
      <c r="BJ237" s="27"/>
      <c r="BK237" s="27"/>
      <c r="BL237" s="27"/>
      <c r="BM237" s="27"/>
      <c r="BN237" s="27"/>
      <c r="BO237" s="27"/>
      <c r="BP237" s="27"/>
      <c r="BQ237" s="27"/>
      <c r="BR237" s="27"/>
      <c r="BS237" s="27"/>
      <c r="BT237" s="27"/>
      <c r="BU237" s="27"/>
      <c r="BV237" s="27"/>
      <c r="BW237" s="27"/>
      <c r="BX237" s="27"/>
      <c r="BY237" s="27"/>
      <c r="BZ237" s="27"/>
      <c r="CA237" s="27"/>
      <c r="CB237" s="27"/>
      <c r="CC237" s="27"/>
      <c r="CD237" s="27"/>
      <c r="CE237" s="27"/>
      <c r="CF237" s="27"/>
      <c r="CG237" s="27"/>
      <c r="CH237" s="27"/>
      <c r="CI237" s="27"/>
      <c r="CJ237" s="27"/>
      <c r="CK237" s="27"/>
      <c r="CL237" s="27"/>
      <c r="CM237" s="27"/>
      <c r="CN237" s="27"/>
      <c r="CO237" s="27"/>
      <c r="CP237" s="27"/>
      <c r="CQ237" s="27"/>
      <c r="CR237" s="27"/>
      <c r="CS237" s="27"/>
      <c r="CT237" s="27"/>
    </row>
    <row r="238" spans="1:98" s="32" customFormat="1">
      <c r="A238" s="27"/>
      <c r="B238" s="47" t="s">
        <v>1059</v>
      </c>
      <c r="C238" s="30"/>
      <c r="D238" s="30"/>
      <c r="E238" s="30"/>
      <c r="F238" s="30"/>
      <c r="G238" s="30"/>
      <c r="H238" s="36"/>
      <c r="I238" s="30"/>
      <c r="J238" s="30"/>
      <c r="K238" s="30"/>
      <c r="L238" s="30"/>
      <c r="M238" s="30"/>
      <c r="N238" s="30"/>
      <c r="O238" s="27"/>
      <c r="P238" s="27"/>
      <c r="Q238" s="27"/>
      <c r="R238" s="27"/>
      <c r="S238" s="27"/>
      <c r="T238" s="27"/>
      <c r="U238" s="27"/>
      <c r="V238" s="27"/>
      <c r="W238" s="27"/>
      <c r="X238" s="27"/>
      <c r="Y238" s="27"/>
      <c r="Z238" s="27"/>
      <c r="AA238" s="27"/>
      <c r="AB238" s="27"/>
      <c r="AC238" s="27"/>
      <c r="AD238" s="27"/>
      <c r="AE238" s="27"/>
      <c r="AF238" s="27"/>
      <c r="AG238" s="27"/>
      <c r="AH238" s="27"/>
      <c r="AI238" s="27"/>
      <c r="AJ238" s="27"/>
      <c r="AK238" s="27"/>
      <c r="AL238" s="27"/>
      <c r="AM238" s="27"/>
      <c r="AN238" s="27"/>
      <c r="AO238" s="27"/>
      <c r="AP238" s="27"/>
      <c r="AQ238" s="27"/>
      <c r="AR238" s="27"/>
      <c r="AS238" s="27"/>
      <c r="AT238" s="27"/>
      <c r="AU238" s="27"/>
      <c r="AV238" s="27"/>
      <c r="AW238" s="27"/>
      <c r="AX238" s="27"/>
      <c r="AY238" s="27"/>
      <c r="AZ238" s="27"/>
      <c r="BA238" s="27"/>
      <c r="BB238" s="27"/>
      <c r="BC238" s="27"/>
      <c r="BD238" s="27"/>
      <c r="BE238" s="27"/>
      <c r="BF238" s="27"/>
      <c r="BG238" s="27"/>
      <c r="BH238" s="27"/>
      <c r="BI238" s="27"/>
      <c r="BJ238" s="27"/>
      <c r="BK238" s="27"/>
      <c r="BL238" s="27"/>
      <c r="BM238" s="27"/>
      <c r="BN238" s="27"/>
      <c r="BO238" s="27"/>
      <c r="BP238" s="27"/>
      <c r="BQ238" s="27"/>
      <c r="BR238" s="27"/>
      <c r="BS238" s="27"/>
      <c r="BT238" s="27"/>
      <c r="BU238" s="27"/>
      <c r="BV238" s="27"/>
      <c r="BW238" s="27"/>
      <c r="BX238" s="27"/>
      <c r="BY238" s="27"/>
      <c r="BZ238" s="27"/>
      <c r="CA238" s="27"/>
      <c r="CB238" s="27"/>
      <c r="CC238" s="27"/>
      <c r="CD238" s="27"/>
      <c r="CE238" s="27"/>
      <c r="CF238" s="27"/>
      <c r="CG238" s="27"/>
      <c r="CH238" s="27"/>
      <c r="CI238" s="27"/>
      <c r="CJ238" s="27"/>
      <c r="CK238" s="27"/>
      <c r="CL238" s="27"/>
      <c r="CM238" s="27"/>
      <c r="CN238" s="27"/>
      <c r="CO238" s="27"/>
      <c r="CP238" s="27"/>
      <c r="CQ238" s="27"/>
      <c r="CR238" s="27"/>
      <c r="CS238" s="27"/>
      <c r="CT238" s="27"/>
    </row>
    <row r="239" spans="1:98" s="32" customFormat="1">
      <c r="A239" s="27"/>
      <c r="B239" s="47" t="s">
        <v>1060</v>
      </c>
      <c r="C239" s="30"/>
      <c r="D239" s="30"/>
      <c r="E239" s="30"/>
      <c r="F239" s="30"/>
      <c r="G239" s="30"/>
      <c r="H239" s="36"/>
      <c r="I239" s="30"/>
      <c r="J239" s="30"/>
      <c r="K239" s="30"/>
      <c r="L239" s="30"/>
      <c r="M239" s="30"/>
      <c r="N239" s="30"/>
      <c r="O239" s="27"/>
      <c r="P239" s="27"/>
      <c r="Q239" s="27"/>
      <c r="R239" s="27"/>
      <c r="S239" s="27"/>
      <c r="T239" s="27"/>
      <c r="U239" s="27"/>
      <c r="V239" s="27"/>
      <c r="W239" s="27"/>
      <c r="X239" s="27"/>
      <c r="Y239" s="27"/>
      <c r="Z239" s="27"/>
      <c r="AA239" s="27"/>
      <c r="AB239" s="27"/>
      <c r="AC239" s="27"/>
      <c r="AD239" s="27"/>
      <c r="AE239" s="27"/>
      <c r="AF239" s="27"/>
      <c r="AG239" s="27"/>
      <c r="AH239" s="27"/>
      <c r="AI239" s="27"/>
      <c r="AJ239" s="27"/>
      <c r="AK239" s="27"/>
      <c r="AL239" s="27"/>
      <c r="AM239" s="27"/>
      <c r="AN239" s="27"/>
      <c r="AO239" s="27"/>
      <c r="AP239" s="27"/>
      <c r="AQ239" s="27"/>
      <c r="AR239" s="27"/>
      <c r="AS239" s="27"/>
      <c r="AT239" s="27"/>
      <c r="AU239" s="27"/>
      <c r="AV239" s="27"/>
      <c r="AW239" s="27"/>
      <c r="AX239" s="27"/>
      <c r="AY239" s="27"/>
      <c r="AZ239" s="27"/>
      <c r="BA239" s="27"/>
      <c r="BB239" s="27"/>
      <c r="BC239" s="27"/>
      <c r="BD239" s="27"/>
      <c r="BE239" s="27"/>
      <c r="BF239" s="27"/>
      <c r="BG239" s="27"/>
      <c r="BH239" s="27"/>
      <c r="BI239" s="27"/>
      <c r="BJ239" s="27"/>
      <c r="BK239" s="27"/>
      <c r="BL239" s="27"/>
      <c r="BM239" s="27"/>
      <c r="BN239" s="27"/>
      <c r="BO239" s="27"/>
      <c r="BP239" s="27"/>
      <c r="BQ239" s="27"/>
      <c r="BR239" s="27"/>
      <c r="BS239" s="27"/>
      <c r="BT239" s="27"/>
      <c r="BU239" s="27"/>
      <c r="BV239" s="27"/>
      <c r="BW239" s="27"/>
      <c r="BX239" s="27"/>
      <c r="BY239" s="27"/>
      <c r="BZ239" s="27"/>
      <c r="CA239" s="27"/>
      <c r="CB239" s="27"/>
      <c r="CC239" s="27"/>
      <c r="CD239" s="27"/>
      <c r="CE239" s="27"/>
      <c r="CF239" s="27"/>
      <c r="CG239" s="27"/>
      <c r="CH239" s="27"/>
      <c r="CI239" s="27"/>
      <c r="CJ239" s="27"/>
      <c r="CK239" s="27"/>
      <c r="CL239" s="27"/>
      <c r="CM239" s="27"/>
      <c r="CN239" s="27"/>
      <c r="CO239" s="27"/>
      <c r="CP239" s="27"/>
      <c r="CQ239" s="27"/>
      <c r="CR239" s="27"/>
      <c r="CS239" s="27"/>
      <c r="CT239" s="27"/>
    </row>
    <row r="240" spans="1:98" s="32" customFormat="1">
      <c r="A240" s="27"/>
      <c r="B240" s="47" t="s">
        <v>1061</v>
      </c>
      <c r="C240" s="30"/>
      <c r="D240" s="30"/>
      <c r="E240" s="30"/>
      <c r="F240" s="30"/>
      <c r="G240" s="30"/>
      <c r="H240" s="36"/>
      <c r="I240" s="30"/>
      <c r="J240" s="30"/>
      <c r="K240" s="30"/>
      <c r="L240" s="30"/>
      <c r="M240" s="30"/>
      <c r="N240" s="30"/>
      <c r="O240" s="27"/>
      <c r="P240" s="27"/>
      <c r="Q240" s="27"/>
      <c r="R240" s="27"/>
      <c r="S240" s="27"/>
      <c r="T240" s="27"/>
      <c r="U240" s="27"/>
      <c r="V240" s="27"/>
      <c r="W240" s="27"/>
      <c r="X240" s="27"/>
      <c r="Y240" s="27"/>
      <c r="Z240" s="27"/>
      <c r="AA240" s="27"/>
      <c r="AB240" s="27"/>
      <c r="AC240" s="27"/>
      <c r="AD240" s="27"/>
      <c r="AE240" s="27"/>
      <c r="AF240" s="27"/>
      <c r="AG240" s="27"/>
      <c r="AH240" s="27"/>
      <c r="AI240" s="27"/>
      <c r="AJ240" s="27"/>
      <c r="AK240" s="27"/>
      <c r="AL240" s="27"/>
      <c r="AM240" s="27"/>
      <c r="AN240" s="27"/>
      <c r="AO240" s="27"/>
      <c r="AP240" s="27"/>
      <c r="AQ240" s="27"/>
      <c r="AR240" s="27"/>
      <c r="AS240" s="27"/>
      <c r="AT240" s="27"/>
      <c r="AU240" s="27"/>
      <c r="AV240" s="27"/>
      <c r="AW240" s="27"/>
      <c r="AX240" s="27"/>
      <c r="AY240" s="27"/>
      <c r="AZ240" s="27"/>
      <c r="BA240" s="27"/>
      <c r="BB240" s="27"/>
      <c r="BC240" s="27"/>
      <c r="BD240" s="27"/>
      <c r="BE240" s="27"/>
      <c r="BF240" s="27"/>
      <c r="BG240" s="27"/>
      <c r="BH240" s="27"/>
      <c r="BI240" s="27"/>
      <c r="BJ240" s="27"/>
      <c r="BK240" s="27"/>
      <c r="BL240" s="27"/>
      <c r="BM240" s="27"/>
      <c r="BN240" s="27"/>
      <c r="BO240" s="27"/>
      <c r="BP240" s="27"/>
      <c r="BQ240" s="27"/>
      <c r="BR240" s="27"/>
      <c r="BS240" s="27"/>
      <c r="BT240" s="27"/>
      <c r="BU240" s="27"/>
      <c r="BV240" s="27"/>
      <c r="BW240" s="27"/>
      <c r="BX240" s="27"/>
      <c r="BY240" s="27"/>
      <c r="BZ240" s="27"/>
      <c r="CA240" s="27"/>
      <c r="CB240" s="27"/>
      <c r="CC240" s="27"/>
      <c r="CD240" s="27"/>
      <c r="CE240" s="27"/>
      <c r="CF240" s="27"/>
      <c r="CG240" s="27"/>
      <c r="CH240" s="27"/>
      <c r="CI240" s="27"/>
      <c r="CJ240" s="27"/>
      <c r="CK240" s="27"/>
      <c r="CL240" s="27"/>
      <c r="CM240" s="27"/>
      <c r="CN240" s="27"/>
      <c r="CO240" s="27"/>
      <c r="CP240" s="27"/>
      <c r="CQ240" s="27"/>
      <c r="CR240" s="27"/>
      <c r="CS240" s="27"/>
      <c r="CT240" s="27"/>
    </row>
    <row r="241" spans="1:98" s="32" customFormat="1" ht="12.75" customHeight="1">
      <c r="A241" s="27"/>
      <c r="B241" s="47" t="s">
        <v>1062</v>
      </c>
      <c r="C241" s="30"/>
      <c r="D241" s="30"/>
      <c r="E241" s="30"/>
      <c r="F241" s="30"/>
      <c r="G241" s="30"/>
      <c r="H241" s="36"/>
      <c r="I241" s="30"/>
      <c r="J241" s="30"/>
      <c r="K241" s="30"/>
      <c r="L241" s="30"/>
      <c r="M241" s="30"/>
      <c r="N241" s="30"/>
      <c r="O241" s="27"/>
      <c r="P241" s="27"/>
      <c r="Q241" s="27"/>
      <c r="R241" s="27"/>
      <c r="S241" s="27"/>
      <c r="T241" s="27"/>
      <c r="U241" s="27"/>
      <c r="V241" s="27"/>
      <c r="W241" s="27"/>
      <c r="X241" s="27"/>
      <c r="Y241" s="27"/>
      <c r="Z241" s="27"/>
      <c r="AA241" s="27"/>
      <c r="AB241" s="27"/>
      <c r="AC241" s="27"/>
      <c r="AD241" s="27"/>
      <c r="AE241" s="27"/>
      <c r="AF241" s="27"/>
      <c r="AG241" s="27"/>
      <c r="AH241" s="27"/>
      <c r="AI241" s="27"/>
      <c r="AJ241" s="27"/>
      <c r="AK241" s="27"/>
      <c r="AL241" s="27"/>
      <c r="AM241" s="27"/>
      <c r="AN241" s="27"/>
      <c r="AO241" s="27"/>
      <c r="AP241" s="27"/>
      <c r="AQ241" s="27"/>
      <c r="AR241" s="27"/>
      <c r="AS241" s="27"/>
      <c r="AT241" s="27"/>
      <c r="AU241" s="27"/>
      <c r="AV241" s="27"/>
      <c r="AW241" s="27"/>
      <c r="AX241" s="27"/>
      <c r="AY241" s="27"/>
      <c r="AZ241" s="27"/>
      <c r="BA241" s="27"/>
      <c r="BB241" s="27"/>
      <c r="BC241" s="27"/>
      <c r="BD241" s="27"/>
      <c r="BE241" s="27"/>
      <c r="BF241" s="27"/>
      <c r="BG241" s="27"/>
      <c r="BH241" s="27"/>
      <c r="BI241" s="27"/>
      <c r="BJ241" s="27"/>
      <c r="BK241" s="27"/>
      <c r="BL241" s="27"/>
      <c r="BM241" s="27"/>
      <c r="BN241" s="27"/>
      <c r="BO241" s="27"/>
      <c r="BP241" s="27"/>
      <c r="BQ241" s="27"/>
      <c r="BR241" s="27"/>
      <c r="BS241" s="27"/>
      <c r="BT241" s="27"/>
      <c r="BU241" s="27"/>
      <c r="BV241" s="27"/>
      <c r="BW241" s="27"/>
      <c r="BX241" s="27"/>
      <c r="BY241" s="27"/>
      <c r="BZ241" s="27"/>
      <c r="CA241" s="27"/>
      <c r="CB241" s="27"/>
      <c r="CC241" s="27"/>
      <c r="CD241" s="27"/>
      <c r="CE241" s="27"/>
      <c r="CF241" s="27"/>
      <c r="CG241" s="27"/>
      <c r="CH241" s="27"/>
      <c r="CI241" s="27"/>
      <c r="CJ241" s="27"/>
      <c r="CK241" s="27"/>
      <c r="CL241" s="27"/>
      <c r="CM241" s="27"/>
      <c r="CN241" s="27"/>
      <c r="CO241" s="27"/>
      <c r="CP241" s="27"/>
      <c r="CQ241" s="27"/>
      <c r="CR241" s="27"/>
      <c r="CS241" s="27"/>
      <c r="CT241" s="27"/>
    </row>
    <row r="242" spans="1:98" s="32" customFormat="1" ht="12.75" customHeight="1">
      <c r="A242" s="27"/>
      <c r="B242" s="47" t="s">
        <v>1063</v>
      </c>
      <c r="C242" s="30"/>
      <c r="D242" s="30"/>
      <c r="E242" s="30"/>
      <c r="F242" s="30"/>
      <c r="G242" s="30"/>
      <c r="H242" s="36"/>
      <c r="I242" s="30"/>
      <c r="J242" s="30"/>
      <c r="K242" s="30"/>
      <c r="L242" s="30"/>
      <c r="M242" s="30"/>
      <c r="N242" s="30"/>
      <c r="O242" s="27"/>
      <c r="P242" s="27"/>
      <c r="Q242" s="27"/>
      <c r="R242" s="27"/>
      <c r="S242" s="27"/>
      <c r="T242" s="27"/>
      <c r="U242" s="27"/>
      <c r="V242" s="27"/>
      <c r="W242" s="27"/>
      <c r="X242" s="27"/>
      <c r="Y242" s="27"/>
      <c r="Z242" s="27"/>
      <c r="AA242" s="27"/>
      <c r="AB242" s="27"/>
      <c r="AC242" s="27"/>
      <c r="AD242" s="27"/>
      <c r="AE242" s="27"/>
      <c r="AF242" s="27"/>
      <c r="AG242" s="27"/>
      <c r="AH242" s="27"/>
      <c r="AI242" s="27"/>
      <c r="AJ242" s="27"/>
      <c r="AK242" s="27"/>
      <c r="AL242" s="27"/>
      <c r="AM242" s="27"/>
      <c r="AN242" s="27"/>
      <c r="AO242" s="27"/>
      <c r="AP242" s="27"/>
      <c r="AQ242" s="27"/>
      <c r="AR242" s="27"/>
      <c r="AS242" s="27"/>
      <c r="AT242" s="27"/>
      <c r="AU242" s="27"/>
      <c r="AV242" s="27"/>
      <c r="AW242" s="27"/>
      <c r="AX242" s="27"/>
      <c r="AY242" s="27"/>
      <c r="AZ242" s="27"/>
      <c r="BA242" s="27"/>
      <c r="BB242" s="27"/>
      <c r="BC242" s="27"/>
      <c r="BD242" s="27"/>
      <c r="BE242" s="27"/>
      <c r="BF242" s="27"/>
      <c r="BG242" s="27"/>
      <c r="BH242" s="27"/>
      <c r="BI242" s="27"/>
      <c r="BJ242" s="27"/>
      <c r="BK242" s="27"/>
      <c r="BL242" s="27"/>
      <c r="BM242" s="27"/>
      <c r="BN242" s="27"/>
      <c r="BO242" s="27"/>
      <c r="BP242" s="27"/>
      <c r="BQ242" s="27"/>
      <c r="BR242" s="27"/>
      <c r="BS242" s="27"/>
      <c r="BT242" s="27"/>
      <c r="BU242" s="27"/>
      <c r="BV242" s="27"/>
      <c r="BW242" s="27"/>
      <c r="BX242" s="27"/>
      <c r="BY242" s="27"/>
      <c r="BZ242" s="27"/>
      <c r="CA242" s="27"/>
      <c r="CB242" s="27"/>
      <c r="CC242" s="27"/>
      <c r="CD242" s="27"/>
      <c r="CE242" s="27"/>
      <c r="CF242" s="27"/>
      <c r="CG242" s="27"/>
      <c r="CH242" s="27"/>
      <c r="CI242" s="27"/>
      <c r="CJ242" s="27"/>
      <c r="CK242" s="27"/>
      <c r="CL242" s="27"/>
      <c r="CM242" s="27"/>
      <c r="CN242" s="27"/>
      <c r="CO242" s="27"/>
      <c r="CP242" s="27"/>
      <c r="CQ242" s="27"/>
      <c r="CR242" s="27"/>
      <c r="CS242" s="27"/>
      <c r="CT242" s="27"/>
    </row>
    <row r="243" spans="1:98" s="32" customFormat="1" ht="12.75" customHeight="1">
      <c r="A243" s="27"/>
      <c r="B243" s="47" t="s">
        <v>1064</v>
      </c>
      <c r="C243" s="30"/>
      <c r="D243" s="30"/>
      <c r="E243" s="30"/>
      <c r="F243" s="30"/>
      <c r="G243" s="30"/>
      <c r="H243" s="36"/>
      <c r="I243" s="30"/>
      <c r="J243" s="30"/>
      <c r="K243" s="30"/>
      <c r="L243" s="30"/>
      <c r="M243" s="30"/>
      <c r="N243" s="30"/>
      <c r="O243" s="27"/>
      <c r="P243" s="27"/>
      <c r="Q243" s="27"/>
      <c r="R243" s="27"/>
      <c r="S243" s="27"/>
      <c r="T243" s="27"/>
      <c r="U243" s="27"/>
      <c r="V243" s="27"/>
      <c r="W243" s="27"/>
      <c r="X243" s="27"/>
      <c r="Y243" s="27"/>
      <c r="Z243" s="27"/>
      <c r="AA243" s="27"/>
      <c r="AB243" s="27"/>
      <c r="AC243" s="27"/>
      <c r="AD243" s="27"/>
      <c r="AE243" s="27"/>
      <c r="AF243" s="27"/>
      <c r="AG243" s="27"/>
      <c r="AH243" s="27"/>
      <c r="AI243" s="27"/>
      <c r="AJ243" s="27"/>
      <c r="AK243" s="27"/>
      <c r="AL243" s="27"/>
      <c r="AM243" s="27"/>
      <c r="AN243" s="27"/>
      <c r="AO243" s="27"/>
      <c r="AP243" s="27"/>
      <c r="AQ243" s="27"/>
      <c r="AR243" s="27"/>
      <c r="AS243" s="27"/>
      <c r="AT243" s="27"/>
      <c r="AU243" s="27"/>
      <c r="AV243" s="27"/>
      <c r="AW243" s="27"/>
      <c r="AX243" s="27"/>
      <c r="AY243" s="27"/>
      <c r="AZ243" s="27"/>
      <c r="BA243" s="27"/>
      <c r="BB243" s="27"/>
      <c r="BC243" s="27"/>
      <c r="BD243" s="27"/>
      <c r="BE243" s="27"/>
      <c r="BF243" s="27"/>
      <c r="BG243" s="27"/>
      <c r="BH243" s="27"/>
      <c r="BI243" s="27"/>
      <c r="BJ243" s="27"/>
      <c r="BK243" s="27"/>
      <c r="BL243" s="27"/>
      <c r="BM243" s="27"/>
      <c r="BN243" s="27"/>
      <c r="BO243" s="27"/>
      <c r="BP243" s="27"/>
      <c r="BQ243" s="27"/>
      <c r="BR243" s="27"/>
      <c r="BS243" s="27"/>
      <c r="BT243" s="27"/>
      <c r="BU243" s="27"/>
      <c r="BV243" s="27"/>
      <c r="BW243" s="27"/>
      <c r="BX243" s="27"/>
      <c r="BY243" s="27"/>
      <c r="BZ243" s="27"/>
      <c r="CA243" s="27"/>
      <c r="CB243" s="27"/>
      <c r="CC243" s="27"/>
      <c r="CD243" s="27"/>
      <c r="CE243" s="27"/>
      <c r="CF243" s="27"/>
      <c r="CG243" s="27"/>
      <c r="CH243" s="27"/>
      <c r="CI243" s="27"/>
      <c r="CJ243" s="27"/>
      <c r="CK243" s="27"/>
      <c r="CL243" s="27"/>
      <c r="CM243" s="27"/>
      <c r="CN243" s="27"/>
      <c r="CO243" s="27"/>
      <c r="CP243" s="27"/>
      <c r="CQ243" s="27"/>
      <c r="CR243" s="27"/>
      <c r="CS243" s="27"/>
      <c r="CT243" s="27"/>
    </row>
    <row r="244" spans="1:98" s="32" customFormat="1">
      <c r="A244" s="27"/>
      <c r="B244" s="47" t="s">
        <v>1066</v>
      </c>
      <c r="C244" s="30"/>
      <c r="D244" s="30"/>
      <c r="E244" s="30"/>
      <c r="F244" s="30"/>
      <c r="G244" s="30"/>
      <c r="H244" s="36"/>
      <c r="I244" s="30"/>
      <c r="J244" s="30"/>
      <c r="K244" s="30"/>
      <c r="L244" s="30"/>
      <c r="M244" s="30"/>
      <c r="N244" s="30"/>
      <c r="O244" s="27"/>
      <c r="P244" s="27"/>
      <c r="Q244" s="27"/>
      <c r="R244" s="27"/>
      <c r="S244" s="27"/>
      <c r="T244" s="27"/>
      <c r="U244" s="27"/>
      <c r="V244" s="27"/>
      <c r="W244" s="27"/>
      <c r="X244" s="27"/>
      <c r="Y244" s="27"/>
      <c r="Z244" s="27"/>
      <c r="AA244" s="27"/>
      <c r="AB244" s="27"/>
      <c r="AC244" s="27"/>
      <c r="AD244" s="27"/>
      <c r="AE244" s="27"/>
      <c r="AF244" s="27"/>
      <c r="AG244" s="27"/>
      <c r="AH244" s="27"/>
      <c r="AI244" s="27"/>
      <c r="AJ244" s="27"/>
      <c r="AK244" s="27"/>
      <c r="AL244" s="27"/>
      <c r="AM244" s="27"/>
      <c r="AN244" s="27"/>
      <c r="AO244" s="27"/>
      <c r="AP244" s="27"/>
      <c r="AQ244" s="27"/>
      <c r="AR244" s="27"/>
      <c r="AS244" s="27"/>
      <c r="AT244" s="27"/>
      <c r="AU244" s="27"/>
      <c r="AV244" s="27"/>
      <c r="AW244" s="27"/>
      <c r="AX244" s="27"/>
      <c r="AY244" s="27"/>
      <c r="AZ244" s="27"/>
      <c r="BA244" s="27"/>
      <c r="BB244" s="27"/>
      <c r="BC244" s="27"/>
      <c r="BD244" s="27"/>
      <c r="BE244" s="27"/>
      <c r="BF244" s="27"/>
      <c r="BG244" s="27"/>
      <c r="BH244" s="27"/>
      <c r="BI244" s="27"/>
      <c r="BJ244" s="27"/>
      <c r="BK244" s="27"/>
      <c r="BL244" s="27"/>
      <c r="BM244" s="27"/>
      <c r="BN244" s="27"/>
      <c r="BO244" s="27"/>
      <c r="BP244" s="27"/>
      <c r="BQ244" s="27"/>
      <c r="BR244" s="27"/>
      <c r="BS244" s="27"/>
      <c r="BT244" s="27"/>
      <c r="BU244" s="27"/>
      <c r="BV244" s="27"/>
      <c r="BW244" s="27"/>
      <c r="BX244" s="27"/>
      <c r="BY244" s="27"/>
      <c r="BZ244" s="27"/>
      <c r="CA244" s="27"/>
      <c r="CB244" s="27"/>
      <c r="CC244" s="27"/>
      <c r="CD244" s="27"/>
      <c r="CE244" s="27"/>
      <c r="CF244" s="27"/>
      <c r="CG244" s="27"/>
      <c r="CH244" s="27"/>
      <c r="CI244" s="27"/>
      <c r="CJ244" s="27"/>
      <c r="CK244" s="27"/>
      <c r="CL244" s="27"/>
      <c r="CM244" s="27"/>
      <c r="CN244" s="27"/>
      <c r="CO244" s="27"/>
      <c r="CP244" s="27"/>
      <c r="CQ244" s="27"/>
      <c r="CR244" s="27"/>
      <c r="CS244" s="27"/>
      <c r="CT244" s="27"/>
    </row>
    <row r="245" spans="1:98" s="32" customFormat="1">
      <c r="A245" s="27"/>
      <c r="B245" s="47" t="s">
        <v>1067</v>
      </c>
      <c r="C245" s="30"/>
      <c r="D245" s="30"/>
      <c r="E245" s="30"/>
      <c r="F245" s="30"/>
      <c r="G245" s="30"/>
      <c r="H245" s="36"/>
      <c r="I245" s="30"/>
      <c r="J245" s="30"/>
      <c r="K245" s="30"/>
      <c r="L245" s="30"/>
      <c r="M245" s="30"/>
      <c r="N245" s="30"/>
      <c r="O245" s="27"/>
      <c r="P245" s="27"/>
      <c r="Q245" s="27"/>
      <c r="R245" s="27"/>
      <c r="S245" s="27"/>
      <c r="T245" s="27"/>
      <c r="U245" s="27"/>
      <c r="V245" s="27"/>
      <c r="W245" s="27"/>
      <c r="X245" s="27"/>
      <c r="Y245" s="27"/>
      <c r="Z245" s="27"/>
      <c r="AA245" s="27"/>
      <c r="AB245" s="27"/>
      <c r="AC245" s="27"/>
      <c r="AD245" s="27"/>
      <c r="AE245" s="27"/>
      <c r="AF245" s="27"/>
      <c r="AG245" s="27"/>
      <c r="AH245" s="27"/>
      <c r="AI245" s="27"/>
      <c r="AJ245" s="27"/>
      <c r="AK245" s="27"/>
      <c r="AL245" s="27"/>
      <c r="AM245" s="27"/>
      <c r="AN245" s="27"/>
      <c r="AO245" s="27"/>
      <c r="AP245" s="27"/>
      <c r="AQ245" s="27"/>
      <c r="AR245" s="27"/>
      <c r="AS245" s="27"/>
      <c r="AT245" s="27"/>
      <c r="AU245" s="27"/>
      <c r="AV245" s="27"/>
      <c r="AW245" s="27"/>
      <c r="AX245" s="27"/>
      <c r="AY245" s="27"/>
      <c r="AZ245" s="27"/>
      <c r="BA245" s="27"/>
      <c r="BB245" s="27"/>
      <c r="BC245" s="27"/>
      <c r="BD245" s="27"/>
      <c r="BE245" s="27"/>
      <c r="BF245" s="27"/>
      <c r="BG245" s="27"/>
      <c r="BH245" s="27"/>
      <c r="BI245" s="27"/>
      <c r="BJ245" s="27"/>
      <c r="BK245" s="27"/>
      <c r="BL245" s="27"/>
      <c r="BM245" s="27"/>
      <c r="BN245" s="27"/>
      <c r="BO245" s="27"/>
      <c r="BP245" s="27"/>
      <c r="BQ245" s="27"/>
      <c r="BR245" s="27"/>
      <c r="BS245" s="27"/>
      <c r="BT245" s="27"/>
      <c r="BU245" s="27"/>
      <c r="BV245" s="27"/>
      <c r="BW245" s="27"/>
      <c r="BX245" s="27"/>
      <c r="BY245" s="27"/>
      <c r="BZ245" s="27"/>
      <c r="CA245" s="27"/>
      <c r="CB245" s="27"/>
      <c r="CC245" s="27"/>
      <c r="CD245" s="27"/>
      <c r="CE245" s="27"/>
      <c r="CF245" s="27"/>
      <c r="CG245" s="27"/>
      <c r="CH245" s="27"/>
      <c r="CI245" s="27"/>
      <c r="CJ245" s="27"/>
      <c r="CK245" s="27"/>
      <c r="CL245" s="27"/>
      <c r="CM245" s="27"/>
      <c r="CN245" s="27"/>
      <c r="CO245" s="27"/>
      <c r="CP245" s="27"/>
      <c r="CQ245" s="27"/>
      <c r="CR245" s="27"/>
      <c r="CS245" s="27"/>
      <c r="CT245" s="27"/>
    </row>
    <row r="246" spans="1:98" s="32" customFormat="1">
      <c r="A246" s="27"/>
      <c r="B246" s="47" t="s">
        <v>1068</v>
      </c>
      <c r="C246" s="30"/>
      <c r="D246" s="30"/>
      <c r="E246" s="30"/>
      <c r="F246" s="30"/>
      <c r="G246" s="30"/>
      <c r="H246" s="36"/>
      <c r="I246" s="30"/>
      <c r="J246" s="30"/>
      <c r="K246" s="30"/>
      <c r="L246" s="30"/>
      <c r="M246" s="30"/>
      <c r="N246" s="30"/>
      <c r="O246" s="27"/>
      <c r="P246" s="27"/>
      <c r="Q246" s="27"/>
      <c r="R246" s="27"/>
      <c r="S246" s="27"/>
      <c r="T246" s="27"/>
      <c r="U246" s="27"/>
      <c r="V246" s="27"/>
      <c r="W246" s="27"/>
      <c r="X246" s="27"/>
      <c r="Y246" s="27"/>
      <c r="Z246" s="27"/>
      <c r="AA246" s="27"/>
      <c r="AB246" s="27"/>
      <c r="AC246" s="27"/>
      <c r="AD246" s="27"/>
      <c r="AE246" s="27"/>
      <c r="AF246" s="27"/>
      <c r="AG246" s="27"/>
      <c r="AH246" s="27"/>
      <c r="AI246" s="27"/>
      <c r="AJ246" s="27"/>
      <c r="AK246" s="27"/>
      <c r="AL246" s="27"/>
      <c r="AM246" s="27"/>
      <c r="AN246" s="27"/>
      <c r="AO246" s="27"/>
      <c r="AP246" s="27"/>
      <c r="AQ246" s="27"/>
      <c r="AR246" s="27"/>
      <c r="AS246" s="27"/>
      <c r="AT246" s="27"/>
      <c r="AU246" s="27"/>
      <c r="AV246" s="27"/>
      <c r="AW246" s="27"/>
      <c r="AX246" s="27"/>
      <c r="AY246" s="27"/>
      <c r="AZ246" s="27"/>
      <c r="BA246" s="27"/>
      <c r="BB246" s="27"/>
      <c r="BC246" s="27"/>
      <c r="BD246" s="27"/>
      <c r="BE246" s="27"/>
      <c r="BF246" s="27"/>
      <c r="BG246" s="27"/>
      <c r="BH246" s="27"/>
      <c r="BI246" s="27"/>
      <c r="BJ246" s="27"/>
      <c r="BK246" s="27"/>
      <c r="BL246" s="27"/>
      <c r="BM246" s="27"/>
      <c r="BN246" s="27"/>
      <c r="BO246" s="27"/>
      <c r="BP246" s="27"/>
      <c r="BQ246" s="27"/>
      <c r="BR246" s="27"/>
      <c r="BS246" s="27"/>
      <c r="BT246" s="27"/>
      <c r="BU246" s="27"/>
      <c r="BV246" s="27"/>
      <c r="BW246" s="27"/>
      <c r="BX246" s="27"/>
      <c r="BY246" s="27"/>
      <c r="BZ246" s="27"/>
      <c r="CA246" s="27"/>
      <c r="CB246" s="27"/>
      <c r="CC246" s="27"/>
      <c r="CD246" s="27"/>
      <c r="CE246" s="27"/>
      <c r="CF246" s="27"/>
      <c r="CG246" s="27"/>
      <c r="CH246" s="27"/>
      <c r="CI246" s="27"/>
      <c r="CJ246" s="27"/>
      <c r="CK246" s="27"/>
      <c r="CL246" s="27"/>
      <c r="CM246" s="27"/>
      <c r="CN246" s="27"/>
      <c r="CO246" s="27"/>
      <c r="CP246" s="27"/>
      <c r="CQ246" s="27"/>
      <c r="CR246" s="27"/>
      <c r="CS246" s="27"/>
      <c r="CT246" s="27"/>
    </row>
    <row r="247" spans="1:98" s="32" customFormat="1">
      <c r="A247" s="27"/>
      <c r="B247" s="47" t="s">
        <v>1070</v>
      </c>
      <c r="C247" s="30"/>
      <c r="D247" s="30"/>
      <c r="E247" s="30"/>
      <c r="F247" s="30"/>
      <c r="G247" s="30"/>
      <c r="H247" s="36"/>
      <c r="I247" s="30"/>
      <c r="J247" s="30"/>
      <c r="K247" s="30"/>
      <c r="L247" s="30"/>
      <c r="M247" s="30"/>
      <c r="N247" s="30"/>
      <c r="O247" s="27"/>
      <c r="P247" s="27"/>
      <c r="Q247" s="27"/>
      <c r="R247" s="27"/>
      <c r="S247" s="27"/>
      <c r="T247" s="27"/>
      <c r="U247" s="27"/>
      <c r="V247" s="27"/>
      <c r="W247" s="27"/>
      <c r="X247" s="27"/>
      <c r="Y247" s="27"/>
      <c r="Z247" s="27"/>
      <c r="AA247" s="27"/>
      <c r="AB247" s="27"/>
      <c r="AC247" s="27"/>
      <c r="AD247" s="27"/>
      <c r="AE247" s="27"/>
      <c r="AF247" s="27"/>
      <c r="AG247" s="27"/>
      <c r="AH247" s="27"/>
      <c r="AI247" s="27"/>
      <c r="AJ247" s="27"/>
      <c r="AK247" s="27"/>
      <c r="AL247" s="27"/>
      <c r="AM247" s="27"/>
      <c r="AN247" s="27"/>
      <c r="AO247" s="27"/>
      <c r="AP247" s="27"/>
      <c r="AQ247" s="27"/>
      <c r="AR247" s="27"/>
      <c r="AS247" s="27"/>
      <c r="AT247" s="27"/>
      <c r="AU247" s="27"/>
      <c r="AV247" s="27"/>
      <c r="AW247" s="27"/>
      <c r="AX247" s="27"/>
      <c r="AY247" s="27"/>
      <c r="AZ247" s="27"/>
      <c r="BA247" s="27"/>
      <c r="BB247" s="27"/>
      <c r="BC247" s="27"/>
      <c r="BD247" s="27"/>
      <c r="BE247" s="27"/>
      <c r="BF247" s="27"/>
      <c r="BG247" s="27"/>
      <c r="BH247" s="27"/>
      <c r="BI247" s="27"/>
      <c r="BJ247" s="27"/>
      <c r="BK247" s="27"/>
      <c r="BL247" s="27"/>
      <c r="BM247" s="27"/>
      <c r="BN247" s="27"/>
      <c r="BO247" s="27"/>
      <c r="BP247" s="27"/>
      <c r="BQ247" s="27"/>
      <c r="BR247" s="27"/>
      <c r="BS247" s="27"/>
      <c r="BT247" s="27"/>
      <c r="BU247" s="27"/>
      <c r="BV247" s="27"/>
      <c r="BW247" s="27"/>
      <c r="BX247" s="27"/>
      <c r="BY247" s="27"/>
      <c r="BZ247" s="27"/>
      <c r="CA247" s="27"/>
      <c r="CB247" s="27"/>
      <c r="CC247" s="27"/>
      <c r="CD247" s="27"/>
      <c r="CE247" s="27"/>
      <c r="CF247" s="27"/>
      <c r="CG247" s="27"/>
      <c r="CH247" s="27"/>
      <c r="CI247" s="27"/>
      <c r="CJ247" s="27"/>
      <c r="CK247" s="27"/>
      <c r="CL247" s="27"/>
      <c r="CM247" s="27"/>
      <c r="CN247" s="27"/>
      <c r="CO247" s="27"/>
      <c r="CP247" s="27"/>
      <c r="CQ247" s="27"/>
      <c r="CR247" s="27"/>
      <c r="CS247" s="27"/>
      <c r="CT247" s="27"/>
    </row>
    <row r="248" spans="1:98" s="32" customFormat="1">
      <c r="A248" s="27"/>
      <c r="B248" s="47" t="s">
        <v>1071</v>
      </c>
      <c r="C248" s="30"/>
      <c r="D248" s="30"/>
      <c r="E248" s="30"/>
      <c r="F248" s="30"/>
      <c r="G248" s="30"/>
      <c r="H248" s="36"/>
      <c r="I248" s="30"/>
      <c r="J248" s="30"/>
      <c r="K248" s="30"/>
      <c r="L248" s="30"/>
      <c r="M248" s="30"/>
      <c r="N248" s="30"/>
      <c r="O248" s="27"/>
      <c r="P248" s="27"/>
      <c r="Q248" s="27"/>
      <c r="R248" s="27"/>
      <c r="S248" s="27"/>
      <c r="T248" s="27"/>
      <c r="U248" s="27"/>
      <c r="V248" s="27"/>
      <c r="W248" s="27"/>
      <c r="X248" s="27"/>
      <c r="Y248" s="27"/>
      <c r="Z248" s="27"/>
      <c r="AA248" s="27"/>
      <c r="AB248" s="27"/>
      <c r="AC248" s="27"/>
      <c r="AD248" s="27"/>
      <c r="AE248" s="27"/>
      <c r="AF248" s="27"/>
      <c r="AG248" s="27"/>
      <c r="AH248" s="27"/>
      <c r="AI248" s="27"/>
      <c r="AJ248" s="27"/>
      <c r="AK248" s="27"/>
      <c r="AL248" s="27"/>
      <c r="AM248" s="27"/>
      <c r="AN248" s="27"/>
      <c r="AO248" s="27"/>
      <c r="AP248" s="27"/>
      <c r="AQ248" s="27"/>
      <c r="AR248" s="27"/>
      <c r="AS248" s="27"/>
      <c r="AT248" s="27"/>
      <c r="AU248" s="27"/>
      <c r="AV248" s="27"/>
      <c r="AW248" s="27"/>
      <c r="AX248" s="27"/>
      <c r="AY248" s="27"/>
      <c r="AZ248" s="27"/>
      <c r="BA248" s="27"/>
      <c r="BB248" s="27"/>
      <c r="BC248" s="27"/>
      <c r="BD248" s="27"/>
      <c r="BE248" s="27"/>
      <c r="BF248" s="27"/>
      <c r="BG248" s="27"/>
      <c r="BH248" s="27"/>
      <c r="BI248" s="27"/>
      <c r="BJ248" s="27"/>
      <c r="BK248" s="27"/>
      <c r="BL248" s="27"/>
      <c r="BM248" s="27"/>
      <c r="BN248" s="27"/>
      <c r="BO248" s="27"/>
      <c r="BP248" s="27"/>
      <c r="BQ248" s="27"/>
      <c r="BR248" s="27"/>
      <c r="BS248" s="27"/>
      <c r="BT248" s="27"/>
      <c r="BU248" s="27"/>
      <c r="BV248" s="27"/>
      <c r="BW248" s="27"/>
      <c r="BX248" s="27"/>
      <c r="BY248" s="27"/>
      <c r="BZ248" s="27"/>
      <c r="CA248" s="27"/>
      <c r="CB248" s="27"/>
      <c r="CC248" s="27"/>
      <c r="CD248" s="27"/>
      <c r="CE248" s="27"/>
      <c r="CF248" s="27"/>
      <c r="CG248" s="27"/>
      <c r="CH248" s="27"/>
      <c r="CI248" s="27"/>
      <c r="CJ248" s="27"/>
      <c r="CK248" s="27"/>
      <c r="CL248" s="27"/>
      <c r="CM248" s="27"/>
      <c r="CN248" s="27"/>
      <c r="CO248" s="27"/>
      <c r="CP248" s="27"/>
      <c r="CQ248" s="27"/>
      <c r="CR248" s="27"/>
      <c r="CS248" s="27"/>
      <c r="CT248" s="27"/>
    </row>
    <row r="249" spans="1:98" s="32" customFormat="1" ht="12.75" customHeight="1">
      <c r="A249" s="27"/>
      <c r="B249" s="47" t="s">
        <v>1072</v>
      </c>
      <c r="C249" s="30"/>
      <c r="D249" s="30"/>
      <c r="E249" s="30"/>
      <c r="F249" s="30"/>
      <c r="G249" s="30"/>
      <c r="H249" s="36"/>
      <c r="I249" s="30"/>
      <c r="J249" s="30"/>
      <c r="K249" s="30"/>
      <c r="L249" s="30"/>
      <c r="M249" s="30"/>
      <c r="N249" s="30"/>
      <c r="O249" s="27"/>
      <c r="P249" s="27"/>
      <c r="Q249" s="27"/>
      <c r="R249" s="27"/>
      <c r="S249" s="27"/>
      <c r="T249" s="27"/>
      <c r="U249" s="27"/>
      <c r="V249" s="27"/>
      <c r="W249" s="27"/>
      <c r="X249" s="27"/>
      <c r="Y249" s="27"/>
      <c r="Z249" s="27"/>
      <c r="AA249" s="27"/>
      <c r="AB249" s="27"/>
      <c r="AC249" s="27"/>
      <c r="AD249" s="27"/>
      <c r="AE249" s="27"/>
      <c r="AF249" s="27"/>
      <c r="AG249" s="27"/>
      <c r="AH249" s="27"/>
      <c r="AI249" s="27"/>
      <c r="AJ249" s="27"/>
      <c r="AK249" s="27"/>
      <c r="AL249" s="27"/>
      <c r="AM249" s="27"/>
      <c r="AN249" s="27"/>
      <c r="AO249" s="27"/>
      <c r="AP249" s="27"/>
      <c r="AQ249" s="27"/>
      <c r="AR249" s="27"/>
      <c r="AS249" s="27"/>
      <c r="AT249" s="27"/>
      <c r="AU249" s="27"/>
      <c r="AV249" s="27"/>
      <c r="AW249" s="27"/>
      <c r="AX249" s="27"/>
      <c r="AY249" s="27"/>
      <c r="AZ249" s="27"/>
      <c r="BA249" s="27"/>
      <c r="BB249" s="27"/>
      <c r="BC249" s="27"/>
      <c r="BD249" s="27"/>
      <c r="BE249" s="27"/>
      <c r="BF249" s="27"/>
      <c r="BG249" s="27"/>
      <c r="BH249" s="27"/>
      <c r="BI249" s="27"/>
      <c r="BJ249" s="27"/>
      <c r="BK249" s="27"/>
      <c r="BL249" s="27"/>
      <c r="BM249" s="27"/>
      <c r="BN249" s="27"/>
      <c r="BO249" s="27"/>
      <c r="BP249" s="27"/>
      <c r="BQ249" s="27"/>
      <c r="BR249" s="27"/>
      <c r="BS249" s="27"/>
      <c r="BT249" s="27"/>
      <c r="BU249" s="27"/>
      <c r="BV249" s="27"/>
      <c r="BW249" s="27"/>
      <c r="BX249" s="27"/>
      <c r="BY249" s="27"/>
      <c r="BZ249" s="27"/>
      <c r="CA249" s="27"/>
      <c r="CB249" s="27"/>
      <c r="CC249" s="27"/>
      <c r="CD249" s="27"/>
      <c r="CE249" s="27"/>
      <c r="CF249" s="27"/>
      <c r="CG249" s="27"/>
      <c r="CH249" s="27"/>
      <c r="CI249" s="27"/>
      <c r="CJ249" s="27"/>
      <c r="CK249" s="27"/>
      <c r="CL249" s="27"/>
      <c r="CM249" s="27"/>
      <c r="CN249" s="27"/>
      <c r="CO249" s="27"/>
      <c r="CP249" s="27"/>
      <c r="CQ249" s="27"/>
      <c r="CR249" s="27"/>
      <c r="CS249" s="27"/>
      <c r="CT249" s="27"/>
    </row>
    <row r="250" spans="1:98" s="32" customFormat="1" ht="12.75" customHeight="1">
      <c r="A250" s="27"/>
      <c r="B250" s="47" t="s">
        <v>1073</v>
      </c>
      <c r="C250" s="30"/>
      <c r="D250" s="30"/>
      <c r="E250" s="30"/>
      <c r="F250" s="30"/>
      <c r="G250" s="30"/>
      <c r="H250" s="36"/>
      <c r="I250" s="30"/>
      <c r="J250" s="30"/>
      <c r="K250" s="30"/>
      <c r="L250" s="30"/>
      <c r="M250" s="30"/>
      <c r="N250" s="30"/>
      <c r="O250" s="27"/>
      <c r="P250" s="27"/>
      <c r="Q250" s="27"/>
      <c r="R250" s="27"/>
      <c r="S250" s="27"/>
      <c r="T250" s="27"/>
      <c r="U250" s="27"/>
      <c r="V250" s="27"/>
      <c r="W250" s="27"/>
      <c r="X250" s="27"/>
      <c r="Y250" s="27"/>
      <c r="Z250" s="27"/>
      <c r="AA250" s="27"/>
      <c r="AB250" s="27"/>
      <c r="AC250" s="27"/>
      <c r="AD250" s="27"/>
      <c r="AE250" s="27"/>
      <c r="AF250" s="27"/>
      <c r="AG250" s="27"/>
      <c r="AH250" s="27"/>
      <c r="AI250" s="27"/>
      <c r="AJ250" s="27"/>
      <c r="AK250" s="27"/>
      <c r="AL250" s="27"/>
      <c r="AM250" s="27"/>
      <c r="AN250" s="27"/>
      <c r="AO250" s="27"/>
      <c r="AP250" s="27"/>
      <c r="AQ250" s="27"/>
      <c r="AR250" s="27"/>
      <c r="AS250" s="27"/>
      <c r="AT250" s="27"/>
      <c r="AU250" s="27"/>
      <c r="AV250" s="27"/>
      <c r="AW250" s="27"/>
      <c r="AX250" s="27"/>
      <c r="AY250" s="27"/>
      <c r="AZ250" s="27"/>
      <c r="BA250" s="27"/>
      <c r="BB250" s="27"/>
      <c r="BC250" s="27"/>
      <c r="BD250" s="27"/>
      <c r="BE250" s="27"/>
      <c r="BF250" s="27"/>
      <c r="BG250" s="27"/>
      <c r="BH250" s="27"/>
      <c r="BI250" s="27"/>
      <c r="BJ250" s="27"/>
      <c r="BK250" s="27"/>
      <c r="BL250" s="27"/>
      <c r="BM250" s="27"/>
      <c r="BN250" s="27"/>
      <c r="BO250" s="27"/>
      <c r="BP250" s="27"/>
      <c r="BQ250" s="27"/>
      <c r="BR250" s="27"/>
      <c r="BS250" s="27"/>
      <c r="BT250" s="27"/>
      <c r="BU250" s="27"/>
      <c r="BV250" s="27"/>
      <c r="BW250" s="27"/>
      <c r="BX250" s="27"/>
      <c r="BY250" s="27"/>
      <c r="BZ250" s="27"/>
      <c r="CA250" s="27"/>
      <c r="CB250" s="27"/>
      <c r="CC250" s="27"/>
      <c r="CD250" s="27"/>
      <c r="CE250" s="27"/>
      <c r="CF250" s="27"/>
      <c r="CG250" s="27"/>
      <c r="CH250" s="27"/>
      <c r="CI250" s="27"/>
      <c r="CJ250" s="27"/>
      <c r="CK250" s="27"/>
      <c r="CL250" s="27"/>
      <c r="CM250" s="27"/>
      <c r="CN250" s="27"/>
      <c r="CO250" s="27"/>
      <c r="CP250" s="27"/>
      <c r="CQ250" s="27"/>
      <c r="CR250" s="27"/>
      <c r="CS250" s="27"/>
      <c r="CT250" s="27"/>
    </row>
    <row r="251" spans="1:98" s="32" customFormat="1" ht="12.75" customHeight="1">
      <c r="A251" s="27"/>
      <c r="B251" s="47" t="s">
        <v>1074</v>
      </c>
      <c r="C251" s="30"/>
      <c r="D251" s="30"/>
      <c r="E251" s="30"/>
      <c r="F251" s="30"/>
      <c r="G251" s="30"/>
      <c r="H251" s="36"/>
      <c r="I251" s="30"/>
      <c r="J251" s="30"/>
      <c r="K251" s="30"/>
      <c r="L251" s="30"/>
      <c r="M251" s="30"/>
      <c r="N251" s="30"/>
      <c r="O251" s="27"/>
      <c r="P251" s="27"/>
      <c r="Q251" s="27"/>
      <c r="R251" s="27"/>
      <c r="S251" s="27"/>
      <c r="T251" s="27"/>
      <c r="U251" s="27"/>
      <c r="V251" s="27"/>
      <c r="W251" s="27"/>
      <c r="X251" s="27"/>
      <c r="Y251" s="27"/>
      <c r="Z251" s="27"/>
      <c r="AA251" s="27"/>
      <c r="AB251" s="27"/>
      <c r="AC251" s="27"/>
      <c r="AD251" s="27"/>
      <c r="AE251" s="27"/>
      <c r="AF251" s="27"/>
      <c r="AG251" s="27"/>
      <c r="AH251" s="27"/>
      <c r="AI251" s="27"/>
      <c r="AJ251" s="27"/>
      <c r="AK251" s="27"/>
      <c r="AL251" s="27"/>
      <c r="AM251" s="27"/>
      <c r="AN251" s="27"/>
      <c r="AO251" s="27"/>
      <c r="AP251" s="27"/>
      <c r="AQ251" s="27"/>
      <c r="AR251" s="27"/>
      <c r="AS251" s="27"/>
      <c r="AT251" s="27"/>
      <c r="AU251" s="27"/>
      <c r="AV251" s="27"/>
      <c r="AW251" s="27"/>
      <c r="AX251" s="27"/>
      <c r="AY251" s="27"/>
      <c r="AZ251" s="27"/>
      <c r="BA251" s="27"/>
      <c r="BB251" s="27"/>
      <c r="BC251" s="27"/>
      <c r="BD251" s="27"/>
      <c r="BE251" s="27"/>
      <c r="BF251" s="27"/>
      <c r="BG251" s="27"/>
      <c r="BH251" s="27"/>
      <c r="BI251" s="27"/>
      <c r="BJ251" s="27"/>
      <c r="BK251" s="27"/>
      <c r="BL251" s="27"/>
      <c r="BM251" s="27"/>
      <c r="BN251" s="27"/>
      <c r="BO251" s="27"/>
      <c r="BP251" s="27"/>
      <c r="BQ251" s="27"/>
      <c r="BR251" s="27"/>
      <c r="BS251" s="27"/>
      <c r="BT251" s="27"/>
      <c r="BU251" s="27"/>
      <c r="BV251" s="27"/>
      <c r="BW251" s="27"/>
      <c r="BX251" s="27"/>
      <c r="BY251" s="27"/>
      <c r="BZ251" s="27"/>
      <c r="CA251" s="27"/>
      <c r="CB251" s="27"/>
      <c r="CC251" s="27"/>
      <c r="CD251" s="27"/>
      <c r="CE251" s="27"/>
      <c r="CF251" s="27"/>
      <c r="CG251" s="27"/>
      <c r="CH251" s="27"/>
      <c r="CI251" s="27"/>
      <c r="CJ251" s="27"/>
      <c r="CK251" s="27"/>
      <c r="CL251" s="27"/>
      <c r="CM251" s="27"/>
      <c r="CN251" s="27"/>
      <c r="CO251" s="27"/>
      <c r="CP251" s="27"/>
      <c r="CQ251" s="27"/>
      <c r="CR251" s="27"/>
      <c r="CS251" s="27"/>
      <c r="CT251" s="27"/>
    </row>
    <row r="252" spans="1:98" s="32" customFormat="1" ht="12.75" customHeight="1">
      <c r="A252" s="27"/>
      <c r="B252" s="47" t="s">
        <v>1075</v>
      </c>
      <c r="C252" s="30"/>
      <c r="D252" s="30"/>
      <c r="E252" s="30"/>
      <c r="F252" s="30"/>
      <c r="G252" s="30"/>
      <c r="H252" s="36"/>
      <c r="I252" s="30"/>
      <c r="J252" s="30"/>
      <c r="K252" s="30"/>
      <c r="L252" s="30"/>
      <c r="M252" s="30"/>
      <c r="N252" s="30"/>
      <c r="O252" s="27"/>
      <c r="P252" s="27"/>
      <c r="Q252" s="27"/>
      <c r="R252" s="27"/>
      <c r="S252" s="27"/>
      <c r="T252" s="27"/>
      <c r="U252" s="27"/>
      <c r="V252" s="27"/>
      <c r="W252" s="27"/>
      <c r="X252" s="27"/>
      <c r="Y252" s="27"/>
      <c r="Z252" s="27"/>
      <c r="AA252" s="27"/>
      <c r="AB252" s="27"/>
      <c r="AC252" s="27"/>
      <c r="AD252" s="27"/>
      <c r="AE252" s="27"/>
      <c r="AF252" s="27"/>
      <c r="AG252" s="27"/>
      <c r="AH252" s="27"/>
      <c r="AI252" s="27"/>
      <c r="AJ252" s="27"/>
      <c r="AK252" s="27"/>
      <c r="AL252" s="27"/>
      <c r="AM252" s="27"/>
      <c r="AN252" s="27"/>
      <c r="AO252" s="27"/>
      <c r="AP252" s="27"/>
      <c r="AQ252" s="27"/>
      <c r="AR252" s="27"/>
      <c r="AS252" s="27"/>
      <c r="AT252" s="27"/>
      <c r="AU252" s="27"/>
      <c r="AV252" s="27"/>
      <c r="AW252" s="27"/>
      <c r="AX252" s="27"/>
      <c r="AY252" s="27"/>
      <c r="AZ252" s="27"/>
      <c r="BA252" s="27"/>
      <c r="BB252" s="27"/>
      <c r="BC252" s="27"/>
      <c r="BD252" s="27"/>
      <c r="BE252" s="27"/>
      <c r="BF252" s="27"/>
      <c r="BG252" s="27"/>
      <c r="BH252" s="27"/>
      <c r="BI252" s="27"/>
      <c r="BJ252" s="27"/>
      <c r="BK252" s="27"/>
      <c r="BL252" s="27"/>
      <c r="BM252" s="27"/>
      <c r="BN252" s="27"/>
      <c r="BO252" s="27"/>
      <c r="BP252" s="27"/>
      <c r="BQ252" s="27"/>
      <c r="BR252" s="27"/>
      <c r="BS252" s="27"/>
      <c r="BT252" s="27"/>
      <c r="BU252" s="27"/>
      <c r="BV252" s="27"/>
      <c r="BW252" s="27"/>
      <c r="BX252" s="27"/>
      <c r="BY252" s="27"/>
      <c r="BZ252" s="27"/>
      <c r="CA252" s="27"/>
      <c r="CB252" s="27"/>
      <c r="CC252" s="27"/>
      <c r="CD252" s="27"/>
      <c r="CE252" s="27"/>
      <c r="CF252" s="27"/>
      <c r="CG252" s="27"/>
      <c r="CH252" s="27"/>
      <c r="CI252" s="27"/>
      <c r="CJ252" s="27"/>
      <c r="CK252" s="27"/>
      <c r="CL252" s="27"/>
      <c r="CM252" s="27"/>
      <c r="CN252" s="27"/>
      <c r="CO252" s="27"/>
      <c r="CP252" s="27"/>
      <c r="CQ252" s="27"/>
      <c r="CR252" s="27"/>
      <c r="CS252" s="27"/>
      <c r="CT252" s="27"/>
    </row>
    <row r="253" spans="1:98" s="32" customFormat="1">
      <c r="A253" s="27"/>
      <c r="B253" s="47" t="s">
        <v>1076</v>
      </c>
      <c r="C253" s="30"/>
      <c r="D253" s="30"/>
      <c r="E253" s="30"/>
      <c r="F253" s="30"/>
      <c r="G253" s="30"/>
      <c r="H253" s="36"/>
      <c r="I253" s="30"/>
      <c r="J253" s="30"/>
      <c r="K253" s="30"/>
      <c r="L253" s="30"/>
      <c r="M253" s="30"/>
      <c r="N253" s="30"/>
      <c r="O253" s="27"/>
      <c r="P253" s="27"/>
      <c r="Q253" s="27"/>
      <c r="R253" s="27"/>
      <c r="S253" s="27"/>
      <c r="T253" s="27"/>
      <c r="U253" s="27"/>
      <c r="V253" s="27"/>
      <c r="W253" s="27"/>
      <c r="X253" s="27"/>
      <c r="Y253" s="27"/>
      <c r="Z253" s="27"/>
      <c r="AA253" s="27"/>
      <c r="AB253" s="27"/>
      <c r="AC253" s="27"/>
      <c r="AD253" s="27"/>
      <c r="AE253" s="27"/>
      <c r="AF253" s="27"/>
      <c r="AG253" s="27"/>
      <c r="AH253" s="27"/>
      <c r="AI253" s="27"/>
      <c r="AJ253" s="27"/>
      <c r="AK253" s="27"/>
      <c r="AL253" s="27"/>
      <c r="AM253" s="27"/>
      <c r="AN253" s="27"/>
      <c r="AO253" s="27"/>
      <c r="AP253" s="27"/>
      <c r="AQ253" s="27"/>
      <c r="AR253" s="27"/>
      <c r="AS253" s="27"/>
      <c r="AT253" s="27"/>
      <c r="AU253" s="27"/>
      <c r="AV253" s="27"/>
      <c r="AW253" s="27"/>
      <c r="AX253" s="27"/>
      <c r="AY253" s="27"/>
      <c r="AZ253" s="27"/>
      <c r="BA253" s="27"/>
      <c r="BB253" s="27"/>
      <c r="BC253" s="27"/>
      <c r="BD253" s="27"/>
      <c r="BE253" s="27"/>
      <c r="BF253" s="27"/>
      <c r="BG253" s="27"/>
      <c r="BH253" s="27"/>
      <c r="BI253" s="27"/>
      <c r="BJ253" s="27"/>
      <c r="BK253" s="27"/>
      <c r="BL253" s="27"/>
      <c r="BM253" s="27"/>
      <c r="BN253" s="27"/>
      <c r="BO253" s="27"/>
      <c r="BP253" s="27"/>
      <c r="BQ253" s="27"/>
      <c r="BR253" s="27"/>
      <c r="BS253" s="27"/>
      <c r="BT253" s="27"/>
      <c r="BU253" s="27"/>
      <c r="BV253" s="27"/>
      <c r="BW253" s="27"/>
      <c r="BX253" s="27"/>
      <c r="BY253" s="27"/>
      <c r="BZ253" s="27"/>
      <c r="CA253" s="27"/>
      <c r="CB253" s="27"/>
      <c r="CC253" s="27"/>
      <c r="CD253" s="27"/>
      <c r="CE253" s="27"/>
      <c r="CF253" s="27"/>
      <c r="CG253" s="27"/>
      <c r="CH253" s="27"/>
      <c r="CI253" s="27"/>
      <c r="CJ253" s="27"/>
      <c r="CK253" s="27"/>
      <c r="CL253" s="27"/>
      <c r="CM253" s="27"/>
      <c r="CN253" s="27"/>
      <c r="CO253" s="27"/>
      <c r="CP253" s="27"/>
      <c r="CQ253" s="27"/>
      <c r="CR253" s="27"/>
      <c r="CS253" s="27"/>
      <c r="CT253" s="27"/>
    </row>
    <row r="254" spans="1:98" s="32" customFormat="1" ht="12.75" customHeight="1">
      <c r="A254" s="27"/>
      <c r="B254" s="47" t="s">
        <v>1077</v>
      </c>
      <c r="C254" s="30"/>
      <c r="D254" s="30"/>
      <c r="E254" s="30"/>
      <c r="F254" s="30"/>
      <c r="G254" s="30"/>
      <c r="H254" s="36"/>
      <c r="I254" s="30"/>
      <c r="J254" s="30"/>
      <c r="K254" s="30"/>
      <c r="L254" s="30"/>
      <c r="M254" s="30"/>
      <c r="N254" s="30"/>
      <c r="O254" s="27"/>
      <c r="P254" s="27"/>
      <c r="Q254" s="27"/>
      <c r="R254" s="27"/>
      <c r="S254" s="27"/>
      <c r="T254" s="27"/>
      <c r="U254" s="27"/>
      <c r="V254" s="27"/>
      <c r="W254" s="27"/>
      <c r="X254" s="27"/>
      <c r="Y254" s="27"/>
      <c r="Z254" s="27"/>
      <c r="AA254" s="27"/>
      <c r="AB254" s="27"/>
      <c r="AC254" s="27"/>
      <c r="AD254" s="27"/>
      <c r="AE254" s="27"/>
      <c r="AF254" s="27"/>
      <c r="AG254" s="27"/>
      <c r="AH254" s="27"/>
      <c r="AI254" s="27"/>
      <c r="AJ254" s="27"/>
      <c r="AK254" s="27"/>
      <c r="AL254" s="27"/>
      <c r="AM254" s="27"/>
      <c r="AN254" s="27"/>
      <c r="AO254" s="27"/>
      <c r="AP254" s="27"/>
      <c r="AQ254" s="27"/>
      <c r="AR254" s="27"/>
      <c r="AS254" s="27"/>
      <c r="AT254" s="27"/>
      <c r="AU254" s="27"/>
      <c r="AV254" s="27"/>
      <c r="AW254" s="27"/>
      <c r="AX254" s="27"/>
      <c r="AY254" s="27"/>
      <c r="AZ254" s="27"/>
      <c r="BA254" s="27"/>
      <c r="BB254" s="27"/>
      <c r="BC254" s="27"/>
      <c r="BD254" s="27"/>
      <c r="BE254" s="27"/>
      <c r="BF254" s="27"/>
      <c r="BG254" s="27"/>
      <c r="BH254" s="27"/>
      <c r="BI254" s="27"/>
      <c r="BJ254" s="27"/>
      <c r="BK254" s="27"/>
      <c r="BL254" s="27"/>
      <c r="BM254" s="27"/>
      <c r="BN254" s="27"/>
      <c r="BO254" s="27"/>
      <c r="BP254" s="27"/>
      <c r="BQ254" s="27"/>
      <c r="BR254" s="27"/>
      <c r="BS254" s="27"/>
      <c r="BT254" s="27"/>
      <c r="BU254" s="27"/>
      <c r="BV254" s="27"/>
      <c r="BW254" s="27"/>
      <c r="BX254" s="27"/>
      <c r="BY254" s="27"/>
      <c r="BZ254" s="27"/>
      <c r="CA254" s="27"/>
      <c r="CB254" s="27"/>
      <c r="CC254" s="27"/>
      <c r="CD254" s="27"/>
      <c r="CE254" s="27"/>
      <c r="CF254" s="27"/>
      <c r="CG254" s="27"/>
      <c r="CH254" s="27"/>
      <c r="CI254" s="27"/>
      <c r="CJ254" s="27"/>
      <c r="CK254" s="27"/>
      <c r="CL254" s="27"/>
      <c r="CM254" s="27"/>
      <c r="CN254" s="27"/>
      <c r="CO254" s="27"/>
      <c r="CP254" s="27"/>
      <c r="CQ254" s="27"/>
      <c r="CR254" s="27"/>
      <c r="CS254" s="27"/>
      <c r="CT254" s="27"/>
    </row>
    <row r="255" spans="1:98" s="32" customFormat="1" ht="12.75" customHeight="1">
      <c r="A255" s="27"/>
      <c r="B255" s="47" t="s">
        <v>1078</v>
      </c>
      <c r="C255" s="30"/>
      <c r="D255" s="30"/>
      <c r="E255" s="30"/>
      <c r="F255" s="30"/>
      <c r="G255" s="30"/>
      <c r="H255" s="36"/>
      <c r="I255" s="30"/>
      <c r="J255" s="30"/>
      <c r="K255" s="30"/>
      <c r="L255" s="30"/>
      <c r="M255" s="30"/>
      <c r="N255" s="30"/>
      <c r="O255" s="27"/>
      <c r="P255" s="27"/>
      <c r="Q255" s="27"/>
      <c r="R255" s="27"/>
      <c r="S255" s="27"/>
      <c r="T255" s="27"/>
      <c r="U255" s="27"/>
      <c r="V255" s="27"/>
      <c r="W255" s="27"/>
      <c r="X255" s="27"/>
      <c r="Y255" s="27"/>
      <c r="Z255" s="27"/>
      <c r="AA255" s="27"/>
      <c r="AB255" s="27"/>
      <c r="AC255" s="27"/>
      <c r="AD255" s="27"/>
      <c r="AE255" s="27"/>
      <c r="AF255" s="27"/>
      <c r="AG255" s="27"/>
      <c r="AH255" s="27"/>
      <c r="AI255" s="27"/>
      <c r="AJ255" s="27"/>
      <c r="AK255" s="27"/>
      <c r="AL255" s="27"/>
      <c r="AM255" s="27"/>
      <c r="AN255" s="27"/>
      <c r="AO255" s="27"/>
      <c r="AP255" s="27"/>
      <c r="AQ255" s="27"/>
      <c r="AR255" s="27"/>
      <c r="AS255" s="27"/>
      <c r="AT255" s="27"/>
      <c r="AU255" s="27"/>
      <c r="AV255" s="27"/>
      <c r="AW255" s="27"/>
      <c r="AX255" s="27"/>
      <c r="AY255" s="27"/>
      <c r="AZ255" s="27"/>
      <c r="BA255" s="27"/>
      <c r="BB255" s="27"/>
      <c r="BC255" s="27"/>
      <c r="BD255" s="27"/>
      <c r="BE255" s="27"/>
      <c r="BF255" s="27"/>
      <c r="BG255" s="27"/>
      <c r="BH255" s="27"/>
      <c r="BI255" s="27"/>
      <c r="BJ255" s="27"/>
      <c r="BK255" s="27"/>
      <c r="BL255" s="27"/>
      <c r="BM255" s="27"/>
      <c r="BN255" s="27"/>
      <c r="BO255" s="27"/>
      <c r="BP255" s="27"/>
      <c r="BQ255" s="27"/>
      <c r="BR255" s="27"/>
      <c r="BS255" s="27"/>
      <c r="BT255" s="27"/>
      <c r="BU255" s="27"/>
      <c r="BV255" s="27"/>
      <c r="BW255" s="27"/>
      <c r="BX255" s="27"/>
      <c r="BY255" s="27"/>
      <c r="BZ255" s="27"/>
      <c r="CA255" s="27"/>
      <c r="CB255" s="27"/>
      <c r="CC255" s="27"/>
      <c r="CD255" s="27"/>
      <c r="CE255" s="27"/>
      <c r="CF255" s="27"/>
      <c r="CG255" s="27"/>
      <c r="CH255" s="27"/>
      <c r="CI255" s="27"/>
      <c r="CJ255" s="27"/>
      <c r="CK255" s="27"/>
      <c r="CL255" s="27"/>
      <c r="CM255" s="27"/>
      <c r="CN255" s="27"/>
      <c r="CO255" s="27"/>
      <c r="CP255" s="27"/>
      <c r="CQ255" s="27"/>
      <c r="CR255" s="27"/>
      <c r="CS255" s="27"/>
      <c r="CT255" s="27"/>
    </row>
    <row r="256" spans="1:98" s="32" customFormat="1">
      <c r="A256" s="27"/>
      <c r="B256" s="47" t="s">
        <v>1079</v>
      </c>
      <c r="C256" s="30"/>
      <c r="D256" s="30"/>
      <c r="E256" s="30"/>
      <c r="F256" s="30"/>
      <c r="G256" s="30"/>
      <c r="H256" s="36"/>
      <c r="I256" s="30"/>
      <c r="J256" s="30"/>
      <c r="K256" s="30"/>
      <c r="L256" s="30"/>
      <c r="M256" s="30"/>
      <c r="N256" s="30"/>
      <c r="O256" s="27"/>
      <c r="P256" s="27"/>
      <c r="Q256" s="27"/>
      <c r="R256" s="27"/>
      <c r="S256" s="27"/>
      <c r="T256" s="27"/>
      <c r="U256" s="27"/>
      <c r="V256" s="27"/>
      <c r="W256" s="27"/>
      <c r="X256" s="27"/>
      <c r="Y256" s="27"/>
      <c r="Z256" s="27"/>
      <c r="AA256" s="27"/>
      <c r="AB256" s="27"/>
      <c r="AC256" s="27"/>
      <c r="AD256" s="27"/>
      <c r="AE256" s="27"/>
      <c r="AF256" s="27"/>
      <c r="AG256" s="27"/>
      <c r="AH256" s="27"/>
      <c r="AI256" s="27"/>
      <c r="AJ256" s="27"/>
      <c r="AK256" s="27"/>
      <c r="AL256" s="27"/>
      <c r="AM256" s="27"/>
      <c r="AN256" s="27"/>
      <c r="AO256" s="27"/>
      <c r="AP256" s="27"/>
      <c r="AQ256" s="27"/>
      <c r="AR256" s="27"/>
      <c r="AS256" s="27"/>
      <c r="AT256" s="27"/>
      <c r="AU256" s="27"/>
      <c r="AV256" s="27"/>
      <c r="AW256" s="27"/>
      <c r="AX256" s="27"/>
      <c r="AY256" s="27"/>
      <c r="AZ256" s="27"/>
      <c r="BA256" s="27"/>
      <c r="BB256" s="27"/>
      <c r="BC256" s="27"/>
      <c r="BD256" s="27"/>
      <c r="BE256" s="27"/>
      <c r="BF256" s="27"/>
      <c r="BG256" s="27"/>
      <c r="BH256" s="27"/>
      <c r="BI256" s="27"/>
      <c r="BJ256" s="27"/>
      <c r="BK256" s="27"/>
      <c r="BL256" s="27"/>
      <c r="BM256" s="27"/>
      <c r="BN256" s="27"/>
      <c r="BO256" s="27"/>
      <c r="BP256" s="27"/>
      <c r="BQ256" s="27"/>
      <c r="BR256" s="27"/>
      <c r="BS256" s="27"/>
      <c r="BT256" s="27"/>
      <c r="BU256" s="27"/>
      <c r="BV256" s="27"/>
      <c r="BW256" s="27"/>
      <c r="BX256" s="27"/>
      <c r="BY256" s="27"/>
      <c r="BZ256" s="27"/>
      <c r="CA256" s="27"/>
      <c r="CB256" s="27"/>
      <c r="CC256" s="27"/>
      <c r="CD256" s="27"/>
      <c r="CE256" s="27"/>
      <c r="CF256" s="27"/>
      <c r="CG256" s="27"/>
      <c r="CH256" s="27"/>
      <c r="CI256" s="27"/>
      <c r="CJ256" s="27"/>
      <c r="CK256" s="27"/>
      <c r="CL256" s="27"/>
      <c r="CM256" s="27"/>
      <c r="CN256" s="27"/>
      <c r="CO256" s="27"/>
      <c r="CP256" s="27"/>
      <c r="CQ256" s="27"/>
      <c r="CR256" s="27"/>
      <c r="CS256" s="27"/>
      <c r="CT256" s="27"/>
    </row>
    <row r="257" spans="1:98" s="32" customFormat="1">
      <c r="A257" s="27"/>
      <c r="B257" s="47" t="s">
        <v>1080</v>
      </c>
      <c r="C257" s="30"/>
      <c r="D257" s="30"/>
      <c r="E257" s="30"/>
      <c r="F257" s="30"/>
      <c r="G257" s="30"/>
      <c r="H257" s="36"/>
      <c r="I257" s="30"/>
      <c r="J257" s="30"/>
      <c r="K257" s="30"/>
      <c r="L257" s="30"/>
      <c r="M257" s="30"/>
      <c r="N257" s="30"/>
      <c r="O257" s="27"/>
      <c r="P257" s="27"/>
      <c r="Q257" s="27"/>
      <c r="R257" s="27"/>
      <c r="S257" s="27"/>
      <c r="T257" s="27"/>
      <c r="U257" s="27"/>
      <c r="V257" s="27"/>
      <c r="W257" s="27"/>
      <c r="X257" s="27"/>
      <c r="Y257" s="27"/>
      <c r="Z257" s="27"/>
      <c r="AA257" s="27"/>
      <c r="AB257" s="27"/>
      <c r="AC257" s="27"/>
      <c r="AD257" s="27"/>
      <c r="AE257" s="27"/>
      <c r="AF257" s="27"/>
      <c r="AG257" s="27"/>
      <c r="AH257" s="27"/>
      <c r="AI257" s="27"/>
      <c r="AJ257" s="27"/>
      <c r="AK257" s="27"/>
      <c r="AL257" s="27"/>
      <c r="AM257" s="27"/>
      <c r="AN257" s="27"/>
      <c r="AO257" s="27"/>
      <c r="AP257" s="27"/>
      <c r="AQ257" s="27"/>
      <c r="AR257" s="27"/>
      <c r="AS257" s="27"/>
      <c r="AT257" s="27"/>
      <c r="AU257" s="27"/>
      <c r="AV257" s="27"/>
      <c r="AW257" s="27"/>
      <c r="AX257" s="27"/>
      <c r="AY257" s="27"/>
      <c r="AZ257" s="27"/>
      <c r="BA257" s="27"/>
      <c r="BB257" s="27"/>
      <c r="BC257" s="27"/>
      <c r="BD257" s="27"/>
      <c r="BE257" s="27"/>
      <c r="BF257" s="27"/>
      <c r="BG257" s="27"/>
      <c r="BH257" s="27"/>
      <c r="BI257" s="27"/>
      <c r="BJ257" s="27"/>
      <c r="BK257" s="27"/>
      <c r="BL257" s="27"/>
      <c r="BM257" s="27"/>
      <c r="BN257" s="27"/>
      <c r="BO257" s="27"/>
      <c r="BP257" s="27"/>
      <c r="BQ257" s="27"/>
      <c r="BR257" s="27"/>
      <c r="BS257" s="27"/>
      <c r="BT257" s="27"/>
      <c r="BU257" s="27"/>
      <c r="BV257" s="27"/>
      <c r="BW257" s="27"/>
      <c r="BX257" s="27"/>
      <c r="BY257" s="27"/>
      <c r="BZ257" s="27"/>
      <c r="CA257" s="27"/>
      <c r="CB257" s="27"/>
      <c r="CC257" s="27"/>
      <c r="CD257" s="27"/>
      <c r="CE257" s="27"/>
      <c r="CF257" s="27"/>
      <c r="CG257" s="27"/>
      <c r="CH257" s="27"/>
      <c r="CI257" s="27"/>
      <c r="CJ257" s="27"/>
      <c r="CK257" s="27"/>
      <c r="CL257" s="27"/>
      <c r="CM257" s="27"/>
      <c r="CN257" s="27"/>
      <c r="CO257" s="27"/>
      <c r="CP257" s="27"/>
      <c r="CQ257" s="27"/>
      <c r="CR257" s="27"/>
      <c r="CS257" s="27"/>
      <c r="CT257" s="27"/>
    </row>
    <row r="258" spans="1:98" s="32" customFormat="1" ht="12.75" customHeight="1">
      <c r="A258" s="27"/>
      <c r="B258" s="47" t="s">
        <v>1081</v>
      </c>
      <c r="C258" s="30"/>
      <c r="D258" s="30"/>
      <c r="E258" s="30"/>
      <c r="F258" s="30"/>
      <c r="G258" s="30"/>
      <c r="H258" s="36"/>
      <c r="I258" s="30"/>
      <c r="J258" s="30"/>
      <c r="K258" s="30"/>
      <c r="L258" s="30"/>
      <c r="M258" s="30"/>
      <c r="N258" s="30"/>
      <c r="O258" s="27"/>
      <c r="P258" s="27"/>
      <c r="Q258" s="27"/>
      <c r="R258" s="27"/>
      <c r="S258" s="27"/>
      <c r="T258" s="27"/>
      <c r="U258" s="27"/>
      <c r="V258" s="27"/>
      <c r="W258" s="27"/>
      <c r="X258" s="27"/>
      <c r="Y258" s="27"/>
      <c r="Z258" s="27"/>
      <c r="AA258" s="27"/>
      <c r="AB258" s="27"/>
      <c r="AC258" s="27"/>
      <c r="AD258" s="27"/>
      <c r="AE258" s="27"/>
      <c r="AF258" s="27"/>
      <c r="AG258" s="27"/>
      <c r="AH258" s="27"/>
      <c r="AI258" s="27"/>
      <c r="AJ258" s="27"/>
      <c r="AK258" s="27"/>
      <c r="AL258" s="27"/>
      <c r="AM258" s="27"/>
      <c r="AN258" s="27"/>
      <c r="AO258" s="27"/>
      <c r="AP258" s="27"/>
      <c r="AQ258" s="27"/>
      <c r="AR258" s="27"/>
      <c r="AS258" s="27"/>
      <c r="AT258" s="27"/>
      <c r="AU258" s="27"/>
      <c r="AV258" s="27"/>
      <c r="AW258" s="27"/>
      <c r="AX258" s="27"/>
      <c r="AY258" s="27"/>
      <c r="AZ258" s="27"/>
      <c r="BA258" s="27"/>
      <c r="BB258" s="27"/>
      <c r="BC258" s="27"/>
      <c r="BD258" s="27"/>
      <c r="BE258" s="27"/>
      <c r="BF258" s="27"/>
      <c r="BG258" s="27"/>
      <c r="BH258" s="27"/>
      <c r="BI258" s="27"/>
      <c r="BJ258" s="27"/>
      <c r="BK258" s="27"/>
      <c r="BL258" s="27"/>
      <c r="BM258" s="27"/>
      <c r="BN258" s="27"/>
      <c r="BO258" s="27"/>
      <c r="BP258" s="27"/>
      <c r="BQ258" s="27"/>
      <c r="BR258" s="27"/>
      <c r="BS258" s="27"/>
      <c r="BT258" s="27"/>
      <c r="BU258" s="27"/>
      <c r="BV258" s="27"/>
      <c r="BW258" s="27"/>
      <c r="BX258" s="27"/>
      <c r="BY258" s="27"/>
      <c r="BZ258" s="27"/>
      <c r="CA258" s="27"/>
      <c r="CB258" s="27"/>
      <c r="CC258" s="27"/>
      <c r="CD258" s="27"/>
      <c r="CE258" s="27"/>
      <c r="CF258" s="27"/>
      <c r="CG258" s="27"/>
      <c r="CH258" s="27"/>
      <c r="CI258" s="27"/>
      <c r="CJ258" s="27"/>
      <c r="CK258" s="27"/>
      <c r="CL258" s="27"/>
      <c r="CM258" s="27"/>
      <c r="CN258" s="27"/>
      <c r="CO258" s="27"/>
      <c r="CP258" s="27"/>
      <c r="CQ258" s="27"/>
      <c r="CR258" s="27"/>
      <c r="CS258" s="27"/>
      <c r="CT258" s="27"/>
    </row>
    <row r="259" spans="1:98" s="32" customFormat="1">
      <c r="A259" s="27"/>
      <c r="B259" s="47" t="s">
        <v>1082</v>
      </c>
      <c r="C259" s="30"/>
      <c r="D259" s="30"/>
      <c r="E259" s="30"/>
      <c r="F259" s="30"/>
      <c r="G259" s="30"/>
      <c r="H259" s="36"/>
      <c r="I259" s="30"/>
      <c r="J259" s="30"/>
      <c r="K259" s="30"/>
      <c r="L259" s="30"/>
      <c r="M259" s="30"/>
      <c r="N259" s="30"/>
      <c r="O259" s="27"/>
      <c r="P259" s="27"/>
      <c r="Q259" s="27"/>
      <c r="R259" s="27"/>
      <c r="S259" s="27"/>
      <c r="T259" s="27"/>
      <c r="U259" s="27"/>
      <c r="V259" s="27"/>
      <c r="W259" s="27"/>
      <c r="X259" s="27"/>
      <c r="Y259" s="27"/>
      <c r="Z259" s="27"/>
      <c r="AA259" s="27"/>
      <c r="AB259" s="27"/>
      <c r="AC259" s="27"/>
      <c r="AD259" s="27"/>
      <c r="AE259" s="27"/>
      <c r="AF259" s="27"/>
      <c r="AG259" s="27"/>
      <c r="AH259" s="27"/>
      <c r="AI259" s="27"/>
      <c r="AJ259" s="27"/>
      <c r="AK259" s="27"/>
      <c r="AL259" s="27"/>
      <c r="AM259" s="27"/>
      <c r="AN259" s="27"/>
      <c r="AO259" s="27"/>
      <c r="AP259" s="27"/>
      <c r="AQ259" s="27"/>
      <c r="AR259" s="27"/>
      <c r="AS259" s="27"/>
      <c r="AT259" s="27"/>
      <c r="AU259" s="27"/>
      <c r="AV259" s="27"/>
      <c r="AW259" s="27"/>
      <c r="AX259" s="27"/>
      <c r="AY259" s="27"/>
      <c r="AZ259" s="27"/>
      <c r="BA259" s="27"/>
      <c r="BB259" s="27"/>
      <c r="BC259" s="27"/>
      <c r="BD259" s="27"/>
      <c r="BE259" s="27"/>
      <c r="BF259" s="27"/>
      <c r="BG259" s="27"/>
      <c r="BH259" s="27"/>
      <c r="BI259" s="27"/>
      <c r="BJ259" s="27"/>
      <c r="BK259" s="27"/>
      <c r="BL259" s="27"/>
      <c r="BM259" s="27"/>
      <c r="BN259" s="27"/>
      <c r="BO259" s="27"/>
      <c r="BP259" s="27"/>
      <c r="BQ259" s="27"/>
      <c r="BR259" s="27"/>
      <c r="BS259" s="27"/>
      <c r="BT259" s="27"/>
      <c r="BU259" s="27"/>
      <c r="BV259" s="27"/>
      <c r="BW259" s="27"/>
      <c r="BX259" s="27"/>
      <c r="BY259" s="27"/>
      <c r="BZ259" s="27"/>
      <c r="CA259" s="27"/>
      <c r="CB259" s="27"/>
      <c r="CC259" s="27"/>
      <c r="CD259" s="27"/>
      <c r="CE259" s="27"/>
      <c r="CF259" s="27"/>
      <c r="CG259" s="27"/>
      <c r="CH259" s="27"/>
      <c r="CI259" s="27"/>
      <c r="CJ259" s="27"/>
      <c r="CK259" s="27"/>
      <c r="CL259" s="27"/>
      <c r="CM259" s="27"/>
      <c r="CN259" s="27"/>
      <c r="CO259" s="27"/>
      <c r="CP259" s="27"/>
      <c r="CQ259" s="27"/>
      <c r="CR259" s="27"/>
      <c r="CS259" s="27"/>
      <c r="CT259" s="27"/>
    </row>
    <row r="260" spans="1:98" s="32" customFormat="1">
      <c r="A260" s="27"/>
      <c r="B260" s="47" t="s">
        <v>1083</v>
      </c>
      <c r="C260" s="30"/>
      <c r="D260" s="30"/>
      <c r="E260" s="30"/>
      <c r="F260" s="30"/>
      <c r="G260" s="30"/>
      <c r="H260" s="36"/>
      <c r="I260" s="30"/>
      <c r="J260" s="30"/>
      <c r="K260" s="30"/>
      <c r="L260" s="30"/>
      <c r="M260" s="30"/>
      <c r="N260" s="30"/>
      <c r="O260" s="27"/>
      <c r="P260" s="27"/>
      <c r="Q260" s="27"/>
      <c r="R260" s="27"/>
      <c r="S260" s="27"/>
      <c r="T260" s="27"/>
      <c r="U260" s="27"/>
      <c r="V260" s="27"/>
      <c r="W260" s="27"/>
      <c r="X260" s="27"/>
      <c r="Y260" s="27"/>
      <c r="Z260" s="27"/>
      <c r="AA260" s="27"/>
      <c r="AB260" s="27"/>
      <c r="AC260" s="27"/>
      <c r="AD260" s="27"/>
      <c r="AE260" s="27"/>
      <c r="AF260" s="27"/>
      <c r="AG260" s="27"/>
      <c r="AH260" s="27"/>
      <c r="AI260" s="27"/>
      <c r="AJ260" s="27"/>
      <c r="AK260" s="27"/>
      <c r="AL260" s="27"/>
      <c r="AM260" s="27"/>
      <c r="AN260" s="27"/>
      <c r="AO260" s="27"/>
      <c r="AP260" s="27"/>
      <c r="AQ260" s="27"/>
      <c r="AR260" s="27"/>
      <c r="AS260" s="27"/>
      <c r="AT260" s="27"/>
      <c r="AU260" s="27"/>
      <c r="AV260" s="27"/>
      <c r="AW260" s="27"/>
      <c r="AX260" s="27"/>
      <c r="AY260" s="27"/>
      <c r="AZ260" s="27"/>
      <c r="BA260" s="27"/>
      <c r="BB260" s="27"/>
      <c r="BC260" s="27"/>
      <c r="BD260" s="27"/>
      <c r="BE260" s="27"/>
      <c r="BF260" s="27"/>
      <c r="BG260" s="27"/>
      <c r="BH260" s="27"/>
      <c r="BI260" s="27"/>
      <c r="BJ260" s="27"/>
      <c r="BK260" s="27"/>
      <c r="BL260" s="27"/>
      <c r="BM260" s="27"/>
      <c r="BN260" s="27"/>
      <c r="BO260" s="27"/>
      <c r="BP260" s="27"/>
      <c r="BQ260" s="27"/>
      <c r="BR260" s="27"/>
      <c r="BS260" s="27"/>
      <c r="BT260" s="27"/>
      <c r="BU260" s="27"/>
      <c r="BV260" s="27"/>
      <c r="BW260" s="27"/>
      <c r="BX260" s="27"/>
      <c r="BY260" s="27"/>
      <c r="BZ260" s="27"/>
      <c r="CA260" s="27"/>
      <c r="CB260" s="27"/>
      <c r="CC260" s="27"/>
      <c r="CD260" s="27"/>
      <c r="CE260" s="27"/>
      <c r="CF260" s="27"/>
      <c r="CG260" s="27"/>
      <c r="CH260" s="27"/>
      <c r="CI260" s="27"/>
      <c r="CJ260" s="27"/>
      <c r="CK260" s="27"/>
      <c r="CL260" s="27"/>
      <c r="CM260" s="27"/>
      <c r="CN260" s="27"/>
      <c r="CO260" s="27"/>
      <c r="CP260" s="27"/>
      <c r="CQ260" s="27"/>
      <c r="CR260" s="27"/>
      <c r="CS260" s="27"/>
      <c r="CT260" s="27"/>
    </row>
    <row r="261" spans="1:98" s="32" customFormat="1" ht="12.75" customHeight="1">
      <c r="A261" s="27"/>
      <c r="B261" s="47" t="s">
        <v>1084</v>
      </c>
      <c r="C261" s="30"/>
      <c r="D261" s="30"/>
      <c r="E261" s="30"/>
      <c r="F261" s="30"/>
      <c r="G261" s="30"/>
      <c r="H261" s="36"/>
      <c r="I261" s="30"/>
      <c r="J261" s="30"/>
      <c r="K261" s="30"/>
      <c r="L261" s="30"/>
      <c r="M261" s="30"/>
      <c r="N261" s="30"/>
      <c r="O261" s="27"/>
      <c r="P261" s="27"/>
      <c r="Q261" s="27"/>
      <c r="R261" s="27"/>
      <c r="S261" s="27"/>
      <c r="T261" s="27"/>
      <c r="U261" s="27"/>
      <c r="V261" s="27"/>
      <c r="W261" s="27"/>
      <c r="X261" s="27"/>
      <c r="Y261" s="27"/>
      <c r="Z261" s="27"/>
      <c r="AA261" s="27"/>
      <c r="AB261" s="27"/>
      <c r="AC261" s="27"/>
      <c r="AD261" s="27"/>
      <c r="AE261" s="27"/>
      <c r="AF261" s="27"/>
      <c r="AG261" s="27"/>
      <c r="AH261" s="27"/>
      <c r="AI261" s="27"/>
      <c r="AJ261" s="27"/>
      <c r="AK261" s="27"/>
      <c r="AL261" s="27"/>
      <c r="AM261" s="27"/>
      <c r="AN261" s="27"/>
      <c r="AO261" s="27"/>
      <c r="AP261" s="27"/>
      <c r="AQ261" s="27"/>
      <c r="AR261" s="27"/>
      <c r="AS261" s="27"/>
      <c r="AT261" s="27"/>
      <c r="AU261" s="27"/>
      <c r="AV261" s="27"/>
      <c r="AW261" s="27"/>
      <c r="AX261" s="27"/>
      <c r="AY261" s="27"/>
      <c r="AZ261" s="27"/>
      <c r="BA261" s="27"/>
      <c r="BB261" s="27"/>
      <c r="BC261" s="27"/>
      <c r="BD261" s="27"/>
      <c r="BE261" s="27"/>
      <c r="BF261" s="27"/>
      <c r="BG261" s="27"/>
      <c r="BH261" s="27"/>
      <c r="BI261" s="27"/>
      <c r="BJ261" s="27"/>
      <c r="BK261" s="27"/>
      <c r="BL261" s="27"/>
      <c r="BM261" s="27"/>
      <c r="BN261" s="27"/>
      <c r="BO261" s="27"/>
      <c r="BP261" s="27"/>
      <c r="BQ261" s="27"/>
      <c r="BR261" s="27"/>
      <c r="BS261" s="27"/>
      <c r="BT261" s="27"/>
      <c r="BU261" s="27"/>
      <c r="BV261" s="27"/>
      <c r="BW261" s="27"/>
      <c r="BX261" s="27"/>
      <c r="BY261" s="27"/>
      <c r="BZ261" s="27"/>
      <c r="CA261" s="27"/>
      <c r="CB261" s="27"/>
      <c r="CC261" s="27"/>
      <c r="CD261" s="27"/>
      <c r="CE261" s="27"/>
      <c r="CF261" s="27"/>
      <c r="CG261" s="27"/>
      <c r="CH261" s="27"/>
      <c r="CI261" s="27"/>
      <c r="CJ261" s="27"/>
      <c r="CK261" s="27"/>
      <c r="CL261" s="27"/>
      <c r="CM261" s="27"/>
      <c r="CN261" s="27"/>
      <c r="CO261" s="27"/>
      <c r="CP261" s="27"/>
      <c r="CQ261" s="27"/>
      <c r="CR261" s="27"/>
      <c r="CS261" s="27"/>
      <c r="CT261" s="27"/>
    </row>
    <row r="262" spans="1:98" s="32" customFormat="1">
      <c r="A262" s="27"/>
      <c r="B262" s="47" t="s">
        <v>1085</v>
      </c>
      <c r="C262" s="30"/>
      <c r="D262" s="30"/>
      <c r="E262" s="30"/>
      <c r="F262" s="30"/>
      <c r="G262" s="30"/>
      <c r="H262" s="36"/>
      <c r="I262" s="30"/>
      <c r="J262" s="30"/>
      <c r="K262" s="30"/>
      <c r="L262" s="30"/>
      <c r="M262" s="30"/>
      <c r="N262" s="30"/>
      <c r="O262" s="27"/>
      <c r="P262" s="27"/>
      <c r="Q262" s="27"/>
      <c r="R262" s="27"/>
      <c r="S262" s="27"/>
      <c r="T262" s="27"/>
      <c r="U262" s="27"/>
      <c r="V262" s="27"/>
      <c r="W262" s="27"/>
      <c r="X262" s="27"/>
      <c r="Y262" s="27"/>
      <c r="Z262" s="27"/>
      <c r="AA262" s="27"/>
      <c r="AB262" s="27"/>
      <c r="AC262" s="27"/>
      <c r="AD262" s="27"/>
      <c r="AE262" s="27"/>
      <c r="AF262" s="27"/>
      <c r="AG262" s="27"/>
      <c r="AH262" s="27"/>
      <c r="AI262" s="27"/>
      <c r="AJ262" s="27"/>
      <c r="AK262" s="27"/>
      <c r="AL262" s="27"/>
      <c r="AM262" s="27"/>
      <c r="AN262" s="27"/>
      <c r="AO262" s="27"/>
      <c r="AP262" s="27"/>
      <c r="AQ262" s="27"/>
      <c r="AR262" s="27"/>
      <c r="AS262" s="27"/>
      <c r="AT262" s="27"/>
      <c r="AU262" s="27"/>
      <c r="AV262" s="27"/>
      <c r="AW262" s="27"/>
      <c r="AX262" s="27"/>
      <c r="AY262" s="27"/>
      <c r="AZ262" s="27"/>
      <c r="BA262" s="27"/>
      <c r="BB262" s="27"/>
      <c r="BC262" s="27"/>
      <c r="BD262" s="27"/>
      <c r="BE262" s="27"/>
      <c r="BF262" s="27"/>
      <c r="BG262" s="27"/>
      <c r="BH262" s="27"/>
      <c r="BI262" s="27"/>
      <c r="BJ262" s="27"/>
      <c r="BK262" s="27"/>
      <c r="BL262" s="27"/>
      <c r="BM262" s="27"/>
      <c r="BN262" s="27"/>
      <c r="BO262" s="27"/>
      <c r="BP262" s="27"/>
      <c r="BQ262" s="27"/>
      <c r="BR262" s="27"/>
      <c r="BS262" s="27"/>
      <c r="BT262" s="27"/>
      <c r="BU262" s="27"/>
      <c r="BV262" s="27"/>
      <c r="BW262" s="27"/>
      <c r="BX262" s="27"/>
      <c r="BY262" s="27"/>
      <c r="BZ262" s="27"/>
      <c r="CA262" s="27"/>
      <c r="CB262" s="27"/>
      <c r="CC262" s="27"/>
      <c r="CD262" s="27"/>
      <c r="CE262" s="27"/>
      <c r="CF262" s="27"/>
      <c r="CG262" s="27"/>
      <c r="CH262" s="27"/>
      <c r="CI262" s="27"/>
      <c r="CJ262" s="27"/>
      <c r="CK262" s="27"/>
      <c r="CL262" s="27"/>
      <c r="CM262" s="27"/>
      <c r="CN262" s="27"/>
      <c r="CO262" s="27"/>
      <c r="CP262" s="27"/>
      <c r="CQ262" s="27"/>
      <c r="CR262" s="27"/>
      <c r="CS262" s="27"/>
      <c r="CT262" s="27"/>
    </row>
    <row r="263" spans="1:98" s="32" customFormat="1">
      <c r="A263" s="27"/>
      <c r="B263" s="47" t="s">
        <v>178</v>
      </c>
      <c r="C263" s="30"/>
      <c r="D263" s="30"/>
      <c r="E263" s="30"/>
      <c r="F263" s="30"/>
      <c r="G263" s="30"/>
      <c r="H263" s="36"/>
      <c r="I263" s="30"/>
      <c r="J263" s="30"/>
      <c r="K263" s="30"/>
      <c r="L263" s="30"/>
      <c r="M263" s="30"/>
      <c r="N263" s="30"/>
      <c r="O263" s="27"/>
      <c r="P263" s="27"/>
      <c r="Q263" s="27"/>
      <c r="R263" s="27"/>
      <c r="S263" s="27"/>
      <c r="T263" s="27"/>
      <c r="U263" s="27"/>
      <c r="V263" s="27"/>
      <c r="W263" s="27"/>
      <c r="X263" s="27"/>
      <c r="Y263" s="27"/>
      <c r="Z263" s="27"/>
      <c r="AA263" s="27"/>
      <c r="AB263" s="27"/>
      <c r="AC263" s="27"/>
      <c r="AD263" s="27"/>
      <c r="AE263" s="27"/>
      <c r="AF263" s="27"/>
      <c r="AG263" s="27"/>
      <c r="AH263" s="27"/>
      <c r="AI263" s="27"/>
      <c r="AJ263" s="27"/>
      <c r="AK263" s="27"/>
      <c r="AL263" s="27"/>
      <c r="AM263" s="27"/>
      <c r="AN263" s="27"/>
      <c r="AO263" s="27"/>
      <c r="AP263" s="27"/>
      <c r="AQ263" s="27"/>
      <c r="AR263" s="27"/>
      <c r="AS263" s="27"/>
      <c r="AT263" s="27"/>
      <c r="AU263" s="27"/>
      <c r="AV263" s="27"/>
      <c r="AW263" s="27"/>
      <c r="AX263" s="27"/>
      <c r="AY263" s="27"/>
      <c r="AZ263" s="27"/>
      <c r="BA263" s="27"/>
      <c r="BB263" s="27"/>
      <c r="BC263" s="27"/>
      <c r="BD263" s="27"/>
      <c r="BE263" s="27"/>
      <c r="BF263" s="27"/>
      <c r="BG263" s="27"/>
      <c r="BH263" s="27"/>
      <c r="BI263" s="27"/>
      <c r="BJ263" s="27"/>
      <c r="BK263" s="27"/>
      <c r="BL263" s="27"/>
      <c r="BM263" s="27"/>
      <c r="BN263" s="27"/>
      <c r="BO263" s="27"/>
      <c r="BP263" s="27"/>
      <c r="BQ263" s="27"/>
      <c r="BR263" s="27"/>
      <c r="BS263" s="27"/>
      <c r="BT263" s="27"/>
      <c r="BU263" s="27"/>
      <c r="BV263" s="27"/>
      <c r="BW263" s="27"/>
      <c r="BX263" s="27"/>
      <c r="BY263" s="27"/>
      <c r="BZ263" s="27"/>
      <c r="CA263" s="27"/>
      <c r="CB263" s="27"/>
      <c r="CC263" s="27"/>
      <c r="CD263" s="27"/>
      <c r="CE263" s="27"/>
      <c r="CF263" s="27"/>
      <c r="CG263" s="27"/>
      <c r="CH263" s="27"/>
      <c r="CI263" s="27"/>
      <c r="CJ263" s="27"/>
      <c r="CK263" s="27"/>
      <c r="CL263" s="27"/>
      <c r="CM263" s="27"/>
      <c r="CN263" s="27"/>
      <c r="CO263" s="27"/>
      <c r="CP263" s="27"/>
      <c r="CQ263" s="27"/>
      <c r="CR263" s="27"/>
      <c r="CS263" s="27"/>
      <c r="CT263" s="27"/>
    </row>
    <row r="264" spans="1:98" s="32" customFormat="1">
      <c r="A264" s="27"/>
      <c r="B264" s="47" t="s">
        <v>1086</v>
      </c>
      <c r="C264" s="30"/>
      <c r="D264" s="30"/>
      <c r="E264" s="30"/>
      <c r="F264" s="30"/>
      <c r="G264" s="30"/>
      <c r="H264" s="36"/>
      <c r="I264" s="30"/>
      <c r="J264" s="30"/>
      <c r="K264" s="30"/>
      <c r="L264" s="30"/>
      <c r="M264" s="30"/>
      <c r="N264" s="30"/>
      <c r="O264" s="27"/>
      <c r="P264" s="27"/>
      <c r="Q264" s="27"/>
      <c r="R264" s="27"/>
      <c r="S264" s="27"/>
      <c r="T264" s="27"/>
      <c r="U264" s="27"/>
      <c r="V264" s="27"/>
      <c r="W264" s="27"/>
      <c r="X264" s="27"/>
      <c r="Y264" s="27"/>
      <c r="Z264" s="27"/>
      <c r="AA264" s="27"/>
      <c r="AB264" s="27"/>
      <c r="AC264" s="27"/>
      <c r="AD264" s="27"/>
      <c r="AE264" s="27"/>
      <c r="AF264" s="27"/>
      <c r="AG264" s="27"/>
      <c r="AH264" s="27"/>
      <c r="AI264" s="27"/>
      <c r="AJ264" s="27"/>
      <c r="AK264" s="27"/>
      <c r="AL264" s="27"/>
      <c r="AM264" s="27"/>
      <c r="AN264" s="27"/>
      <c r="AO264" s="27"/>
      <c r="AP264" s="27"/>
      <c r="AQ264" s="27"/>
      <c r="AR264" s="27"/>
      <c r="AS264" s="27"/>
      <c r="AT264" s="27"/>
      <c r="AU264" s="27"/>
      <c r="AV264" s="27"/>
      <c r="AW264" s="27"/>
      <c r="AX264" s="27"/>
      <c r="AY264" s="27"/>
      <c r="AZ264" s="27"/>
      <c r="BA264" s="27"/>
      <c r="BB264" s="27"/>
      <c r="BC264" s="27"/>
      <c r="BD264" s="27"/>
      <c r="BE264" s="27"/>
      <c r="BF264" s="27"/>
      <c r="BG264" s="27"/>
      <c r="BH264" s="27"/>
      <c r="BI264" s="27"/>
      <c r="BJ264" s="27"/>
      <c r="BK264" s="27"/>
      <c r="BL264" s="27"/>
      <c r="BM264" s="27"/>
      <c r="BN264" s="27"/>
      <c r="BO264" s="27"/>
      <c r="BP264" s="27"/>
      <c r="BQ264" s="27"/>
      <c r="BR264" s="27"/>
      <c r="BS264" s="27"/>
      <c r="BT264" s="27"/>
      <c r="BU264" s="27"/>
      <c r="BV264" s="27"/>
      <c r="BW264" s="27"/>
      <c r="BX264" s="27"/>
      <c r="BY264" s="27"/>
      <c r="BZ264" s="27"/>
      <c r="CA264" s="27"/>
      <c r="CB264" s="27"/>
      <c r="CC264" s="27"/>
      <c r="CD264" s="27"/>
      <c r="CE264" s="27"/>
      <c r="CF264" s="27"/>
      <c r="CG264" s="27"/>
      <c r="CH264" s="27"/>
      <c r="CI264" s="27"/>
      <c r="CJ264" s="27"/>
      <c r="CK264" s="27"/>
      <c r="CL264" s="27"/>
      <c r="CM264" s="27"/>
      <c r="CN264" s="27"/>
      <c r="CO264" s="27"/>
      <c r="CP264" s="27"/>
      <c r="CQ264" s="27"/>
      <c r="CR264" s="27"/>
      <c r="CS264" s="27"/>
      <c r="CT264" s="27"/>
    </row>
    <row r="265" spans="1:98" s="32" customFormat="1">
      <c r="A265" s="27"/>
      <c r="B265" s="47" t="s">
        <v>82</v>
      </c>
      <c r="C265" s="30"/>
      <c r="D265" s="30"/>
      <c r="E265" s="30"/>
      <c r="F265" s="30"/>
      <c r="G265" s="30"/>
      <c r="H265" s="36"/>
      <c r="I265" s="30"/>
      <c r="J265" s="30"/>
      <c r="K265" s="30"/>
      <c r="L265" s="30"/>
      <c r="M265" s="30"/>
      <c r="N265" s="30"/>
      <c r="O265" s="27"/>
      <c r="P265" s="27"/>
      <c r="Q265" s="27"/>
      <c r="R265" s="27"/>
      <c r="S265" s="27"/>
      <c r="T265" s="27"/>
      <c r="U265" s="27"/>
      <c r="V265" s="27"/>
      <c r="W265" s="27"/>
      <c r="X265" s="27"/>
      <c r="Y265" s="27"/>
      <c r="Z265" s="27"/>
      <c r="AA265" s="27"/>
      <c r="AB265" s="27"/>
      <c r="AC265" s="27"/>
      <c r="AD265" s="27"/>
      <c r="AE265" s="27"/>
      <c r="AF265" s="27"/>
      <c r="AG265" s="27"/>
      <c r="AH265" s="27"/>
      <c r="AI265" s="27"/>
      <c r="AJ265" s="27"/>
      <c r="AK265" s="27"/>
      <c r="AL265" s="27"/>
      <c r="AM265" s="27"/>
      <c r="AN265" s="27"/>
      <c r="AO265" s="27"/>
      <c r="AP265" s="27"/>
      <c r="AQ265" s="27"/>
      <c r="AR265" s="27"/>
      <c r="AS265" s="27"/>
      <c r="AT265" s="27"/>
      <c r="AU265" s="27"/>
      <c r="AV265" s="27"/>
      <c r="AW265" s="27"/>
      <c r="AX265" s="27"/>
      <c r="AY265" s="27"/>
      <c r="AZ265" s="27"/>
      <c r="BA265" s="27"/>
      <c r="BB265" s="27"/>
      <c r="BC265" s="27"/>
      <c r="BD265" s="27"/>
      <c r="BE265" s="27"/>
      <c r="BF265" s="27"/>
      <c r="BG265" s="27"/>
      <c r="BH265" s="27"/>
      <c r="BI265" s="27"/>
      <c r="BJ265" s="27"/>
      <c r="BK265" s="27"/>
      <c r="BL265" s="27"/>
      <c r="BM265" s="27"/>
      <c r="BN265" s="27"/>
      <c r="BO265" s="27"/>
      <c r="BP265" s="27"/>
      <c r="BQ265" s="27"/>
      <c r="BR265" s="27"/>
      <c r="BS265" s="27"/>
      <c r="BT265" s="27"/>
      <c r="BU265" s="27"/>
      <c r="BV265" s="27"/>
      <c r="BW265" s="27"/>
      <c r="BX265" s="27"/>
      <c r="BY265" s="27"/>
      <c r="BZ265" s="27"/>
      <c r="CA265" s="27"/>
      <c r="CB265" s="27"/>
      <c r="CC265" s="27"/>
      <c r="CD265" s="27"/>
      <c r="CE265" s="27"/>
      <c r="CF265" s="27"/>
      <c r="CG265" s="27"/>
      <c r="CH265" s="27"/>
      <c r="CI265" s="27"/>
      <c r="CJ265" s="27"/>
      <c r="CK265" s="27"/>
      <c r="CL265" s="27"/>
      <c r="CM265" s="27"/>
      <c r="CN265" s="27"/>
      <c r="CO265" s="27"/>
      <c r="CP265" s="27"/>
      <c r="CQ265" s="27"/>
      <c r="CR265" s="27"/>
      <c r="CS265" s="27"/>
      <c r="CT265" s="27"/>
    </row>
    <row r="266" spans="1:98" s="32" customFormat="1">
      <c r="A266" s="27"/>
      <c r="B266" s="47" t="s">
        <v>1087</v>
      </c>
      <c r="C266" s="30"/>
      <c r="D266" s="30"/>
      <c r="E266" s="30"/>
      <c r="F266" s="30"/>
      <c r="G266" s="30"/>
      <c r="H266" s="36"/>
      <c r="I266" s="30"/>
      <c r="J266" s="30"/>
      <c r="K266" s="30"/>
      <c r="L266" s="30"/>
      <c r="M266" s="30"/>
      <c r="N266" s="30"/>
      <c r="O266" s="27"/>
      <c r="P266" s="27"/>
      <c r="Q266" s="27"/>
      <c r="R266" s="27"/>
      <c r="S266" s="27"/>
      <c r="T266" s="27"/>
      <c r="U266" s="27"/>
      <c r="V266" s="27"/>
      <c r="W266" s="27"/>
      <c r="X266" s="27"/>
      <c r="Y266" s="27"/>
      <c r="Z266" s="27"/>
      <c r="AA266" s="27"/>
      <c r="AB266" s="27"/>
      <c r="AC266" s="27"/>
      <c r="AD266" s="27"/>
      <c r="AE266" s="27"/>
      <c r="AF266" s="27"/>
      <c r="AG266" s="27"/>
      <c r="AH266" s="27"/>
      <c r="AI266" s="27"/>
      <c r="AJ266" s="27"/>
      <c r="AK266" s="27"/>
      <c r="AL266" s="27"/>
      <c r="AM266" s="27"/>
      <c r="AN266" s="27"/>
      <c r="AO266" s="27"/>
      <c r="AP266" s="27"/>
      <c r="AQ266" s="27"/>
      <c r="AR266" s="27"/>
      <c r="AS266" s="27"/>
      <c r="AT266" s="27"/>
      <c r="AU266" s="27"/>
      <c r="AV266" s="27"/>
      <c r="AW266" s="27"/>
      <c r="AX266" s="27"/>
      <c r="AY266" s="27"/>
      <c r="AZ266" s="27"/>
      <c r="BA266" s="27"/>
      <c r="BB266" s="27"/>
      <c r="BC266" s="27"/>
      <c r="BD266" s="27"/>
      <c r="BE266" s="27"/>
      <c r="BF266" s="27"/>
      <c r="BG266" s="27"/>
      <c r="BH266" s="27"/>
      <c r="BI266" s="27"/>
      <c r="BJ266" s="27"/>
      <c r="BK266" s="27"/>
      <c r="BL266" s="27"/>
      <c r="BM266" s="27"/>
      <c r="BN266" s="27"/>
      <c r="BO266" s="27"/>
      <c r="BP266" s="27"/>
      <c r="BQ266" s="27"/>
      <c r="BR266" s="27"/>
      <c r="BS266" s="27"/>
      <c r="BT266" s="27"/>
      <c r="BU266" s="27"/>
      <c r="BV266" s="27"/>
      <c r="BW266" s="27"/>
      <c r="BX266" s="27"/>
      <c r="BY266" s="27"/>
      <c r="BZ266" s="27"/>
      <c r="CA266" s="27"/>
      <c r="CB266" s="27"/>
      <c r="CC266" s="27"/>
      <c r="CD266" s="27"/>
      <c r="CE266" s="27"/>
      <c r="CF266" s="27"/>
      <c r="CG266" s="27"/>
      <c r="CH266" s="27"/>
      <c r="CI266" s="27"/>
      <c r="CJ266" s="27"/>
      <c r="CK266" s="27"/>
      <c r="CL266" s="27"/>
      <c r="CM266" s="27"/>
      <c r="CN266" s="27"/>
      <c r="CO266" s="27"/>
      <c r="CP266" s="27"/>
      <c r="CQ266" s="27"/>
      <c r="CR266" s="27"/>
      <c r="CS266" s="27"/>
      <c r="CT266" s="27"/>
    </row>
    <row r="267" spans="1:98" s="32" customFormat="1">
      <c r="A267" s="27"/>
      <c r="B267" s="47" t="s">
        <v>1088</v>
      </c>
      <c r="C267" s="30"/>
      <c r="D267" s="30"/>
      <c r="E267" s="30"/>
      <c r="F267" s="30"/>
      <c r="G267" s="30"/>
      <c r="H267" s="36"/>
      <c r="I267" s="30"/>
      <c r="J267" s="30"/>
      <c r="K267" s="30"/>
      <c r="L267" s="30"/>
      <c r="M267" s="30"/>
      <c r="N267" s="30"/>
      <c r="O267" s="27"/>
      <c r="P267" s="27"/>
      <c r="Q267" s="27"/>
      <c r="R267" s="27"/>
      <c r="S267" s="27"/>
      <c r="T267" s="27"/>
      <c r="U267" s="27"/>
      <c r="V267" s="27"/>
      <c r="W267" s="27"/>
      <c r="X267" s="27"/>
      <c r="Y267" s="27"/>
      <c r="Z267" s="27"/>
      <c r="AA267" s="27"/>
      <c r="AB267" s="27"/>
      <c r="AC267" s="27"/>
      <c r="AD267" s="27"/>
      <c r="AE267" s="27"/>
      <c r="AF267" s="27"/>
      <c r="AG267" s="27"/>
      <c r="AH267" s="27"/>
      <c r="AI267" s="27"/>
      <c r="AJ267" s="27"/>
      <c r="AK267" s="27"/>
      <c r="AL267" s="27"/>
      <c r="AM267" s="27"/>
      <c r="AN267" s="27"/>
      <c r="AO267" s="27"/>
      <c r="AP267" s="27"/>
      <c r="AQ267" s="27"/>
      <c r="AR267" s="27"/>
      <c r="AS267" s="27"/>
      <c r="AT267" s="27"/>
      <c r="AU267" s="27"/>
      <c r="AV267" s="27"/>
      <c r="AW267" s="27"/>
      <c r="AX267" s="27"/>
      <c r="AY267" s="27"/>
      <c r="AZ267" s="27"/>
      <c r="BA267" s="27"/>
      <c r="BB267" s="27"/>
      <c r="BC267" s="27"/>
      <c r="BD267" s="27"/>
      <c r="BE267" s="27"/>
      <c r="BF267" s="27"/>
      <c r="BG267" s="27"/>
      <c r="BH267" s="27"/>
      <c r="BI267" s="27"/>
      <c r="BJ267" s="27"/>
      <c r="BK267" s="27"/>
      <c r="BL267" s="27"/>
      <c r="BM267" s="27"/>
      <c r="BN267" s="27"/>
      <c r="BO267" s="27"/>
      <c r="BP267" s="27"/>
      <c r="BQ267" s="27"/>
      <c r="BR267" s="27"/>
      <c r="BS267" s="27"/>
      <c r="BT267" s="27"/>
      <c r="BU267" s="27"/>
      <c r="BV267" s="27"/>
      <c r="BW267" s="27"/>
      <c r="BX267" s="27"/>
      <c r="BY267" s="27"/>
      <c r="BZ267" s="27"/>
      <c r="CA267" s="27"/>
      <c r="CB267" s="27"/>
      <c r="CC267" s="27"/>
      <c r="CD267" s="27"/>
      <c r="CE267" s="27"/>
      <c r="CF267" s="27"/>
      <c r="CG267" s="27"/>
      <c r="CH267" s="27"/>
      <c r="CI267" s="27"/>
      <c r="CJ267" s="27"/>
      <c r="CK267" s="27"/>
      <c r="CL267" s="27"/>
      <c r="CM267" s="27"/>
      <c r="CN267" s="27"/>
      <c r="CO267" s="27"/>
      <c r="CP267" s="27"/>
      <c r="CQ267" s="27"/>
      <c r="CR267" s="27"/>
      <c r="CS267" s="27"/>
      <c r="CT267" s="27"/>
    </row>
    <row r="268" spans="1:98" s="32" customFormat="1" ht="12.75" customHeight="1">
      <c r="A268" s="27"/>
      <c r="B268" s="47" t="s">
        <v>1089</v>
      </c>
      <c r="C268" s="30"/>
      <c r="D268" s="30"/>
      <c r="E268" s="30"/>
      <c r="F268" s="30"/>
      <c r="G268" s="30"/>
      <c r="H268" s="36"/>
      <c r="I268" s="30"/>
      <c r="J268" s="30"/>
      <c r="K268" s="30"/>
      <c r="L268" s="30"/>
      <c r="M268" s="30"/>
      <c r="N268" s="30"/>
      <c r="O268" s="27"/>
      <c r="P268" s="27"/>
      <c r="Q268" s="27"/>
      <c r="R268" s="27"/>
      <c r="S268" s="27"/>
      <c r="T268" s="27"/>
      <c r="U268" s="27"/>
      <c r="V268" s="27"/>
      <c r="W268" s="27"/>
      <c r="X268" s="27"/>
      <c r="Y268" s="27"/>
      <c r="Z268" s="27"/>
      <c r="AA268" s="27"/>
      <c r="AB268" s="27"/>
      <c r="AC268" s="27"/>
      <c r="AD268" s="27"/>
      <c r="AE268" s="27"/>
      <c r="AF268" s="27"/>
      <c r="AG268" s="27"/>
      <c r="AH268" s="27"/>
      <c r="AI268" s="27"/>
      <c r="AJ268" s="27"/>
      <c r="AK268" s="27"/>
      <c r="AL268" s="27"/>
      <c r="AM268" s="27"/>
      <c r="AN268" s="27"/>
      <c r="AO268" s="27"/>
      <c r="AP268" s="27"/>
      <c r="AQ268" s="27"/>
      <c r="AR268" s="27"/>
      <c r="AS268" s="27"/>
      <c r="AT268" s="27"/>
      <c r="AU268" s="27"/>
      <c r="AV268" s="27"/>
      <c r="AW268" s="27"/>
      <c r="AX268" s="27"/>
      <c r="AY268" s="27"/>
      <c r="AZ268" s="27"/>
      <c r="BA268" s="27"/>
      <c r="BB268" s="27"/>
      <c r="BC268" s="27"/>
      <c r="BD268" s="27"/>
      <c r="BE268" s="27"/>
      <c r="BF268" s="27"/>
      <c r="BG268" s="27"/>
      <c r="BH268" s="27"/>
      <c r="BI268" s="27"/>
      <c r="BJ268" s="27"/>
      <c r="BK268" s="27"/>
      <c r="BL268" s="27"/>
      <c r="BM268" s="27"/>
      <c r="BN268" s="27"/>
      <c r="BO268" s="27"/>
      <c r="BP268" s="27"/>
      <c r="BQ268" s="27"/>
      <c r="BR268" s="27"/>
      <c r="BS268" s="27"/>
      <c r="BT268" s="27"/>
      <c r="BU268" s="27"/>
      <c r="BV268" s="27"/>
      <c r="BW268" s="27"/>
      <c r="BX268" s="27"/>
      <c r="BY268" s="27"/>
      <c r="BZ268" s="27"/>
      <c r="CA268" s="27"/>
      <c r="CB268" s="27"/>
      <c r="CC268" s="27"/>
      <c r="CD268" s="27"/>
      <c r="CE268" s="27"/>
      <c r="CF268" s="27"/>
      <c r="CG268" s="27"/>
      <c r="CH268" s="27"/>
      <c r="CI268" s="27"/>
      <c r="CJ268" s="27"/>
      <c r="CK268" s="27"/>
      <c r="CL268" s="27"/>
      <c r="CM268" s="27"/>
      <c r="CN268" s="27"/>
      <c r="CO268" s="27"/>
      <c r="CP268" s="27"/>
      <c r="CQ268" s="27"/>
      <c r="CR268" s="27"/>
      <c r="CS268" s="27"/>
      <c r="CT268" s="27"/>
    </row>
    <row r="269" spans="1:98" s="32" customFormat="1">
      <c r="A269" s="27"/>
      <c r="B269" s="47" t="s">
        <v>1090</v>
      </c>
      <c r="C269" s="30"/>
      <c r="D269" s="30"/>
      <c r="E269" s="30"/>
      <c r="F269" s="30"/>
      <c r="G269" s="30"/>
      <c r="H269" s="36"/>
      <c r="I269" s="30"/>
      <c r="J269" s="30"/>
      <c r="K269" s="30"/>
      <c r="L269" s="30"/>
      <c r="M269" s="30"/>
      <c r="N269" s="30"/>
      <c r="O269" s="27"/>
      <c r="P269" s="27"/>
      <c r="Q269" s="27"/>
      <c r="R269" s="27"/>
      <c r="S269" s="27"/>
      <c r="T269" s="27"/>
      <c r="U269" s="27"/>
      <c r="V269" s="27"/>
      <c r="W269" s="27"/>
      <c r="X269" s="27"/>
      <c r="Y269" s="27"/>
      <c r="Z269" s="27"/>
      <c r="AA269" s="27"/>
      <c r="AB269" s="27"/>
      <c r="AC269" s="27"/>
      <c r="AD269" s="27"/>
      <c r="AE269" s="27"/>
      <c r="AF269" s="27"/>
      <c r="AG269" s="27"/>
      <c r="AH269" s="27"/>
      <c r="AI269" s="27"/>
      <c r="AJ269" s="27"/>
      <c r="AK269" s="27"/>
      <c r="AL269" s="27"/>
      <c r="AM269" s="27"/>
      <c r="AN269" s="27"/>
      <c r="AO269" s="27"/>
      <c r="AP269" s="27"/>
      <c r="AQ269" s="27"/>
      <c r="AR269" s="27"/>
      <c r="AS269" s="27"/>
      <c r="AT269" s="27"/>
      <c r="AU269" s="27"/>
      <c r="AV269" s="27"/>
      <c r="AW269" s="27"/>
      <c r="AX269" s="27"/>
      <c r="AY269" s="27"/>
      <c r="AZ269" s="27"/>
      <c r="BA269" s="27"/>
      <c r="BB269" s="27"/>
      <c r="BC269" s="27"/>
      <c r="BD269" s="27"/>
      <c r="BE269" s="27"/>
      <c r="BF269" s="27"/>
      <c r="BG269" s="27"/>
      <c r="BH269" s="27"/>
      <c r="BI269" s="27"/>
      <c r="BJ269" s="27"/>
      <c r="BK269" s="27"/>
      <c r="BL269" s="27"/>
      <c r="BM269" s="27"/>
      <c r="BN269" s="27"/>
      <c r="BO269" s="27"/>
      <c r="BP269" s="27"/>
      <c r="BQ269" s="27"/>
      <c r="BR269" s="27"/>
      <c r="BS269" s="27"/>
      <c r="BT269" s="27"/>
      <c r="BU269" s="27"/>
      <c r="BV269" s="27"/>
      <c r="BW269" s="27"/>
      <c r="BX269" s="27"/>
      <c r="BY269" s="27"/>
      <c r="BZ269" s="27"/>
      <c r="CA269" s="27"/>
      <c r="CB269" s="27"/>
      <c r="CC269" s="27"/>
      <c r="CD269" s="27"/>
      <c r="CE269" s="27"/>
      <c r="CF269" s="27"/>
      <c r="CG269" s="27"/>
      <c r="CH269" s="27"/>
      <c r="CI269" s="27"/>
      <c r="CJ269" s="27"/>
      <c r="CK269" s="27"/>
      <c r="CL269" s="27"/>
      <c r="CM269" s="27"/>
      <c r="CN269" s="27"/>
      <c r="CO269" s="27"/>
      <c r="CP269" s="27"/>
      <c r="CQ269" s="27"/>
      <c r="CR269" s="27"/>
      <c r="CS269" s="27"/>
      <c r="CT269" s="27"/>
    </row>
    <row r="270" spans="1:98" s="32" customFormat="1">
      <c r="A270" s="27"/>
      <c r="B270" s="47" t="s">
        <v>1091</v>
      </c>
      <c r="C270" s="30"/>
      <c r="D270" s="30"/>
      <c r="E270" s="30"/>
      <c r="F270" s="30"/>
      <c r="G270" s="30"/>
      <c r="H270" s="36"/>
      <c r="I270" s="30"/>
      <c r="J270" s="30"/>
      <c r="K270" s="30"/>
      <c r="L270" s="30"/>
      <c r="M270" s="30"/>
      <c r="N270" s="30"/>
      <c r="O270" s="27"/>
      <c r="P270" s="27"/>
      <c r="Q270" s="27"/>
      <c r="R270" s="27"/>
      <c r="S270" s="27"/>
      <c r="T270" s="27"/>
      <c r="U270" s="27"/>
      <c r="V270" s="27"/>
      <c r="W270" s="27"/>
      <c r="X270" s="27"/>
      <c r="Y270" s="27"/>
      <c r="Z270" s="27"/>
      <c r="AA270" s="27"/>
      <c r="AB270" s="27"/>
      <c r="AC270" s="27"/>
      <c r="AD270" s="27"/>
      <c r="AE270" s="27"/>
      <c r="AF270" s="27"/>
      <c r="AG270" s="27"/>
      <c r="AH270" s="27"/>
      <c r="AI270" s="27"/>
      <c r="AJ270" s="27"/>
      <c r="AK270" s="27"/>
      <c r="AL270" s="27"/>
      <c r="AM270" s="27"/>
      <c r="AN270" s="27"/>
      <c r="AO270" s="27"/>
      <c r="AP270" s="27"/>
      <c r="AQ270" s="27"/>
      <c r="AR270" s="27"/>
      <c r="AS270" s="27"/>
      <c r="AT270" s="27"/>
      <c r="AU270" s="27"/>
      <c r="AV270" s="27"/>
      <c r="AW270" s="27"/>
      <c r="AX270" s="27"/>
      <c r="AY270" s="27"/>
      <c r="AZ270" s="27"/>
      <c r="BA270" s="27"/>
      <c r="BB270" s="27"/>
      <c r="BC270" s="27"/>
      <c r="BD270" s="27"/>
      <c r="BE270" s="27"/>
      <c r="BF270" s="27"/>
      <c r="BG270" s="27"/>
      <c r="BH270" s="27"/>
      <c r="BI270" s="27"/>
      <c r="BJ270" s="27"/>
      <c r="BK270" s="27"/>
      <c r="BL270" s="27"/>
      <c r="BM270" s="27"/>
      <c r="BN270" s="27"/>
      <c r="BO270" s="27"/>
      <c r="BP270" s="27"/>
      <c r="BQ270" s="27"/>
      <c r="BR270" s="27"/>
      <c r="BS270" s="27"/>
      <c r="BT270" s="27"/>
      <c r="BU270" s="27"/>
      <c r="BV270" s="27"/>
      <c r="BW270" s="27"/>
      <c r="BX270" s="27"/>
      <c r="BY270" s="27"/>
      <c r="BZ270" s="27"/>
      <c r="CA270" s="27"/>
      <c r="CB270" s="27"/>
      <c r="CC270" s="27"/>
      <c r="CD270" s="27"/>
      <c r="CE270" s="27"/>
      <c r="CF270" s="27"/>
      <c r="CG270" s="27"/>
      <c r="CH270" s="27"/>
      <c r="CI270" s="27"/>
      <c r="CJ270" s="27"/>
      <c r="CK270" s="27"/>
      <c r="CL270" s="27"/>
      <c r="CM270" s="27"/>
      <c r="CN270" s="27"/>
      <c r="CO270" s="27"/>
      <c r="CP270" s="27"/>
      <c r="CQ270" s="27"/>
      <c r="CR270" s="27"/>
      <c r="CS270" s="27"/>
      <c r="CT270" s="27"/>
    </row>
    <row r="271" spans="1:98" s="32" customFormat="1">
      <c r="A271" s="27"/>
      <c r="B271" s="47" t="s">
        <v>1093</v>
      </c>
      <c r="C271" s="30"/>
      <c r="D271" s="30"/>
      <c r="E271" s="30"/>
      <c r="F271" s="30"/>
      <c r="G271" s="30"/>
      <c r="H271" s="36"/>
      <c r="I271" s="30"/>
      <c r="J271" s="30"/>
      <c r="K271" s="30"/>
      <c r="L271" s="30"/>
      <c r="M271" s="30"/>
      <c r="N271" s="30"/>
      <c r="O271" s="27"/>
      <c r="P271" s="27"/>
      <c r="Q271" s="27"/>
      <c r="R271" s="27"/>
      <c r="S271" s="27"/>
      <c r="T271" s="27"/>
      <c r="U271" s="27"/>
      <c r="V271" s="27"/>
      <c r="W271" s="27"/>
      <c r="X271" s="27"/>
      <c r="Y271" s="27"/>
      <c r="Z271" s="27"/>
      <c r="AA271" s="27"/>
      <c r="AB271" s="27"/>
      <c r="AC271" s="27"/>
      <c r="AD271" s="27"/>
      <c r="AE271" s="27"/>
      <c r="AF271" s="27"/>
      <c r="AG271" s="27"/>
      <c r="AH271" s="27"/>
      <c r="AI271" s="27"/>
      <c r="AJ271" s="27"/>
      <c r="AK271" s="27"/>
      <c r="AL271" s="27"/>
      <c r="AM271" s="27"/>
      <c r="AN271" s="27"/>
      <c r="AO271" s="27"/>
      <c r="AP271" s="27"/>
      <c r="AQ271" s="27"/>
      <c r="AR271" s="27"/>
      <c r="AS271" s="27"/>
      <c r="AT271" s="27"/>
      <c r="AU271" s="27"/>
      <c r="AV271" s="27"/>
      <c r="AW271" s="27"/>
      <c r="AX271" s="27"/>
      <c r="AY271" s="27"/>
      <c r="AZ271" s="27"/>
      <c r="BA271" s="27"/>
      <c r="BB271" s="27"/>
      <c r="BC271" s="27"/>
      <c r="BD271" s="27"/>
      <c r="BE271" s="27"/>
      <c r="BF271" s="27"/>
      <c r="BG271" s="27"/>
      <c r="BH271" s="27"/>
      <c r="BI271" s="27"/>
      <c r="BJ271" s="27"/>
      <c r="BK271" s="27"/>
      <c r="BL271" s="27"/>
      <c r="BM271" s="27"/>
      <c r="BN271" s="27"/>
      <c r="BO271" s="27"/>
      <c r="BP271" s="27"/>
      <c r="BQ271" s="27"/>
      <c r="BR271" s="27"/>
      <c r="BS271" s="27"/>
      <c r="BT271" s="27"/>
      <c r="BU271" s="27"/>
      <c r="BV271" s="27"/>
      <c r="BW271" s="27"/>
      <c r="BX271" s="27"/>
      <c r="BY271" s="27"/>
      <c r="BZ271" s="27"/>
      <c r="CA271" s="27"/>
      <c r="CB271" s="27"/>
      <c r="CC271" s="27"/>
      <c r="CD271" s="27"/>
      <c r="CE271" s="27"/>
      <c r="CF271" s="27"/>
      <c r="CG271" s="27"/>
      <c r="CH271" s="27"/>
      <c r="CI271" s="27"/>
      <c r="CJ271" s="27"/>
      <c r="CK271" s="27"/>
      <c r="CL271" s="27"/>
      <c r="CM271" s="27"/>
      <c r="CN271" s="27"/>
      <c r="CO271" s="27"/>
      <c r="CP271" s="27"/>
      <c r="CQ271" s="27"/>
      <c r="CR271" s="27"/>
      <c r="CS271" s="27"/>
      <c r="CT271" s="27"/>
    </row>
    <row r="272" spans="1:98" s="32" customFormat="1">
      <c r="A272" s="27"/>
      <c r="B272" s="47" t="s">
        <v>1094</v>
      </c>
      <c r="C272" s="30"/>
      <c r="D272" s="30"/>
      <c r="E272" s="30"/>
      <c r="F272" s="30"/>
      <c r="G272" s="30"/>
      <c r="H272" s="36"/>
      <c r="I272" s="30"/>
      <c r="J272" s="30"/>
      <c r="K272" s="30"/>
      <c r="L272" s="30"/>
      <c r="M272" s="30"/>
      <c r="N272" s="30"/>
      <c r="O272" s="27"/>
      <c r="P272" s="27"/>
      <c r="Q272" s="27"/>
      <c r="R272" s="27"/>
      <c r="S272" s="27"/>
      <c r="T272" s="27"/>
      <c r="U272" s="27"/>
      <c r="V272" s="27"/>
      <c r="W272" s="27"/>
      <c r="X272" s="27"/>
      <c r="Y272" s="27"/>
      <c r="Z272" s="27"/>
      <c r="AA272" s="27"/>
      <c r="AB272" s="27"/>
      <c r="AC272" s="27"/>
      <c r="AD272" s="27"/>
      <c r="AE272" s="27"/>
      <c r="AF272" s="27"/>
      <c r="AG272" s="27"/>
      <c r="AH272" s="27"/>
      <c r="AI272" s="27"/>
      <c r="AJ272" s="27"/>
      <c r="AK272" s="27"/>
      <c r="AL272" s="27"/>
      <c r="AM272" s="27"/>
      <c r="AN272" s="27"/>
      <c r="AO272" s="27"/>
      <c r="AP272" s="27"/>
      <c r="AQ272" s="27"/>
      <c r="AR272" s="27"/>
      <c r="AS272" s="27"/>
      <c r="AT272" s="27"/>
      <c r="AU272" s="27"/>
      <c r="AV272" s="27"/>
      <c r="AW272" s="27"/>
      <c r="AX272" s="27"/>
      <c r="AY272" s="27"/>
      <c r="AZ272" s="27"/>
      <c r="BA272" s="27"/>
      <c r="BB272" s="27"/>
      <c r="BC272" s="27"/>
      <c r="BD272" s="27"/>
      <c r="BE272" s="27"/>
      <c r="BF272" s="27"/>
      <c r="BG272" s="27"/>
      <c r="BH272" s="27"/>
      <c r="BI272" s="27"/>
      <c r="BJ272" s="27"/>
      <c r="BK272" s="27"/>
      <c r="BL272" s="27"/>
      <c r="BM272" s="27"/>
      <c r="BN272" s="27"/>
      <c r="BO272" s="27"/>
      <c r="BP272" s="27"/>
      <c r="BQ272" s="27"/>
      <c r="BR272" s="27"/>
      <c r="BS272" s="27"/>
      <c r="BT272" s="27"/>
      <c r="BU272" s="27"/>
      <c r="BV272" s="27"/>
      <c r="BW272" s="27"/>
      <c r="BX272" s="27"/>
      <c r="BY272" s="27"/>
      <c r="BZ272" s="27"/>
      <c r="CA272" s="27"/>
      <c r="CB272" s="27"/>
      <c r="CC272" s="27"/>
      <c r="CD272" s="27"/>
      <c r="CE272" s="27"/>
      <c r="CF272" s="27"/>
      <c r="CG272" s="27"/>
      <c r="CH272" s="27"/>
      <c r="CI272" s="27"/>
      <c r="CJ272" s="27"/>
      <c r="CK272" s="27"/>
      <c r="CL272" s="27"/>
      <c r="CM272" s="27"/>
      <c r="CN272" s="27"/>
      <c r="CO272" s="27"/>
      <c r="CP272" s="27"/>
      <c r="CQ272" s="27"/>
      <c r="CR272" s="27"/>
      <c r="CS272" s="27"/>
      <c r="CT272" s="27"/>
    </row>
    <row r="273" spans="1:98" s="32" customFormat="1">
      <c r="A273" s="27"/>
      <c r="B273" s="47" t="s">
        <v>1095</v>
      </c>
      <c r="C273" s="30"/>
      <c r="D273" s="30"/>
      <c r="E273" s="30"/>
      <c r="F273" s="30"/>
      <c r="G273" s="30"/>
      <c r="H273" s="36"/>
      <c r="I273" s="30"/>
      <c r="J273" s="30"/>
      <c r="K273" s="30"/>
      <c r="L273" s="30"/>
      <c r="M273" s="30"/>
      <c r="N273" s="30"/>
      <c r="O273" s="27"/>
      <c r="P273" s="27"/>
      <c r="Q273" s="27"/>
      <c r="R273" s="27"/>
      <c r="S273" s="27"/>
      <c r="T273" s="27"/>
      <c r="U273" s="27"/>
      <c r="V273" s="27"/>
      <c r="W273" s="27"/>
      <c r="X273" s="27"/>
      <c r="Y273" s="27"/>
      <c r="Z273" s="27"/>
      <c r="AA273" s="27"/>
      <c r="AB273" s="27"/>
      <c r="AC273" s="27"/>
      <c r="AD273" s="27"/>
      <c r="AE273" s="27"/>
      <c r="AF273" s="27"/>
      <c r="AG273" s="27"/>
      <c r="AH273" s="27"/>
      <c r="AI273" s="27"/>
      <c r="AJ273" s="27"/>
      <c r="AK273" s="27"/>
      <c r="AL273" s="27"/>
      <c r="AM273" s="27"/>
      <c r="AN273" s="27"/>
      <c r="AO273" s="27"/>
      <c r="AP273" s="27"/>
      <c r="AQ273" s="27"/>
      <c r="AR273" s="27"/>
      <c r="AS273" s="27"/>
      <c r="AT273" s="27"/>
      <c r="AU273" s="27"/>
      <c r="AV273" s="27"/>
      <c r="AW273" s="27"/>
      <c r="AX273" s="27"/>
      <c r="AY273" s="27"/>
      <c r="AZ273" s="27"/>
      <c r="BA273" s="27"/>
      <c r="BB273" s="27"/>
      <c r="BC273" s="27"/>
      <c r="BD273" s="27"/>
      <c r="BE273" s="27"/>
      <c r="BF273" s="27"/>
      <c r="BG273" s="27"/>
      <c r="BH273" s="27"/>
      <c r="BI273" s="27"/>
      <c r="BJ273" s="27"/>
      <c r="BK273" s="27"/>
      <c r="BL273" s="27"/>
      <c r="BM273" s="27"/>
      <c r="BN273" s="27"/>
      <c r="BO273" s="27"/>
      <c r="BP273" s="27"/>
      <c r="BQ273" s="27"/>
      <c r="BR273" s="27"/>
      <c r="BS273" s="27"/>
      <c r="BT273" s="27"/>
      <c r="BU273" s="27"/>
      <c r="BV273" s="27"/>
      <c r="BW273" s="27"/>
      <c r="BX273" s="27"/>
      <c r="BY273" s="27"/>
      <c r="BZ273" s="27"/>
      <c r="CA273" s="27"/>
      <c r="CB273" s="27"/>
      <c r="CC273" s="27"/>
      <c r="CD273" s="27"/>
      <c r="CE273" s="27"/>
      <c r="CF273" s="27"/>
      <c r="CG273" s="27"/>
      <c r="CH273" s="27"/>
      <c r="CI273" s="27"/>
      <c r="CJ273" s="27"/>
      <c r="CK273" s="27"/>
      <c r="CL273" s="27"/>
      <c r="CM273" s="27"/>
      <c r="CN273" s="27"/>
      <c r="CO273" s="27"/>
      <c r="CP273" s="27"/>
      <c r="CQ273" s="27"/>
      <c r="CR273" s="27"/>
      <c r="CS273" s="27"/>
      <c r="CT273" s="27"/>
    </row>
    <row r="274" spans="1:98" s="32" customFormat="1">
      <c r="A274" s="27"/>
      <c r="B274" s="47" t="s">
        <v>1096</v>
      </c>
      <c r="C274" s="30"/>
      <c r="D274" s="30"/>
      <c r="E274" s="30"/>
      <c r="F274" s="30"/>
      <c r="G274" s="30"/>
      <c r="H274" s="36"/>
      <c r="I274" s="30"/>
      <c r="J274" s="30"/>
      <c r="K274" s="30"/>
      <c r="L274" s="30"/>
      <c r="M274" s="30"/>
      <c r="N274" s="30"/>
      <c r="O274" s="27"/>
      <c r="P274" s="27"/>
      <c r="Q274" s="27"/>
      <c r="R274" s="27"/>
      <c r="S274" s="27"/>
      <c r="T274" s="27"/>
      <c r="U274" s="27"/>
      <c r="V274" s="27"/>
      <c r="W274" s="27"/>
      <c r="X274" s="27"/>
      <c r="Y274" s="27"/>
      <c r="Z274" s="27"/>
      <c r="AA274" s="27"/>
      <c r="AB274" s="27"/>
      <c r="AC274" s="27"/>
      <c r="AD274" s="27"/>
      <c r="AE274" s="27"/>
      <c r="AF274" s="27"/>
      <c r="AG274" s="27"/>
      <c r="AH274" s="27"/>
      <c r="AI274" s="27"/>
      <c r="AJ274" s="27"/>
      <c r="AK274" s="27"/>
      <c r="AL274" s="27"/>
      <c r="AM274" s="27"/>
      <c r="AN274" s="27"/>
      <c r="AO274" s="27"/>
      <c r="AP274" s="27"/>
      <c r="AQ274" s="27"/>
      <c r="AR274" s="27"/>
      <c r="AS274" s="27"/>
      <c r="AT274" s="27"/>
      <c r="AU274" s="27"/>
      <c r="AV274" s="27"/>
      <c r="AW274" s="27"/>
      <c r="AX274" s="27"/>
      <c r="AY274" s="27"/>
      <c r="AZ274" s="27"/>
      <c r="BA274" s="27"/>
      <c r="BB274" s="27"/>
      <c r="BC274" s="27"/>
      <c r="BD274" s="27"/>
      <c r="BE274" s="27"/>
      <c r="BF274" s="27"/>
      <c r="BG274" s="27"/>
      <c r="BH274" s="27"/>
      <c r="BI274" s="27"/>
      <c r="BJ274" s="27"/>
      <c r="BK274" s="27"/>
      <c r="BL274" s="27"/>
      <c r="BM274" s="27"/>
      <c r="BN274" s="27"/>
      <c r="BO274" s="27"/>
      <c r="BP274" s="27"/>
      <c r="BQ274" s="27"/>
      <c r="BR274" s="27"/>
      <c r="BS274" s="27"/>
      <c r="BT274" s="27"/>
      <c r="BU274" s="27"/>
      <c r="BV274" s="27"/>
      <c r="BW274" s="27"/>
      <c r="BX274" s="27"/>
      <c r="BY274" s="27"/>
      <c r="BZ274" s="27"/>
      <c r="CA274" s="27"/>
      <c r="CB274" s="27"/>
      <c r="CC274" s="27"/>
      <c r="CD274" s="27"/>
      <c r="CE274" s="27"/>
      <c r="CF274" s="27"/>
      <c r="CG274" s="27"/>
      <c r="CH274" s="27"/>
      <c r="CI274" s="27"/>
      <c r="CJ274" s="27"/>
      <c r="CK274" s="27"/>
      <c r="CL274" s="27"/>
      <c r="CM274" s="27"/>
      <c r="CN274" s="27"/>
      <c r="CO274" s="27"/>
      <c r="CP274" s="27"/>
      <c r="CQ274" s="27"/>
      <c r="CR274" s="27"/>
      <c r="CS274" s="27"/>
      <c r="CT274" s="27"/>
    </row>
    <row r="275" spans="1:98" s="32" customFormat="1">
      <c r="A275" s="27"/>
      <c r="B275" s="47" t="s">
        <v>1097</v>
      </c>
      <c r="C275" s="30"/>
      <c r="D275" s="30"/>
      <c r="E275" s="30"/>
      <c r="F275" s="30"/>
      <c r="G275" s="30"/>
      <c r="H275" s="36"/>
      <c r="I275" s="30"/>
      <c r="J275" s="30"/>
      <c r="K275" s="30"/>
      <c r="L275" s="30"/>
      <c r="M275" s="30"/>
      <c r="N275" s="30"/>
      <c r="O275" s="27"/>
      <c r="P275" s="27"/>
      <c r="Q275" s="27"/>
      <c r="R275" s="27"/>
      <c r="S275" s="27"/>
      <c r="T275" s="27"/>
      <c r="U275" s="27"/>
      <c r="V275" s="27"/>
      <c r="W275" s="27"/>
      <c r="X275" s="27"/>
      <c r="Y275" s="27"/>
      <c r="Z275" s="27"/>
      <c r="AA275" s="27"/>
      <c r="AB275" s="27"/>
      <c r="AC275" s="27"/>
      <c r="AD275" s="27"/>
      <c r="AE275" s="27"/>
      <c r="AF275" s="27"/>
      <c r="AG275" s="27"/>
      <c r="AH275" s="27"/>
      <c r="AI275" s="27"/>
      <c r="AJ275" s="27"/>
      <c r="AK275" s="27"/>
      <c r="AL275" s="27"/>
      <c r="AM275" s="27"/>
      <c r="AN275" s="27"/>
      <c r="AO275" s="27"/>
      <c r="AP275" s="27"/>
      <c r="AQ275" s="27"/>
      <c r="AR275" s="27"/>
      <c r="AS275" s="27"/>
      <c r="AT275" s="27"/>
      <c r="AU275" s="27"/>
      <c r="AV275" s="27"/>
      <c r="AW275" s="27"/>
      <c r="AX275" s="27"/>
      <c r="AY275" s="27"/>
      <c r="AZ275" s="27"/>
      <c r="BA275" s="27"/>
      <c r="BB275" s="27"/>
      <c r="BC275" s="27"/>
      <c r="BD275" s="27"/>
      <c r="BE275" s="27"/>
      <c r="BF275" s="27"/>
      <c r="BG275" s="27"/>
      <c r="BH275" s="27"/>
      <c r="BI275" s="27"/>
      <c r="BJ275" s="27"/>
      <c r="BK275" s="27"/>
      <c r="BL275" s="27"/>
      <c r="BM275" s="27"/>
      <c r="BN275" s="27"/>
      <c r="BO275" s="27"/>
      <c r="BP275" s="27"/>
      <c r="BQ275" s="27"/>
      <c r="BR275" s="27"/>
      <c r="BS275" s="27"/>
      <c r="BT275" s="27"/>
      <c r="BU275" s="27"/>
      <c r="BV275" s="27"/>
      <c r="BW275" s="27"/>
      <c r="BX275" s="27"/>
      <c r="BY275" s="27"/>
      <c r="BZ275" s="27"/>
      <c r="CA275" s="27"/>
      <c r="CB275" s="27"/>
      <c r="CC275" s="27"/>
      <c r="CD275" s="27"/>
      <c r="CE275" s="27"/>
      <c r="CF275" s="27"/>
      <c r="CG275" s="27"/>
      <c r="CH275" s="27"/>
      <c r="CI275" s="27"/>
      <c r="CJ275" s="27"/>
      <c r="CK275" s="27"/>
      <c r="CL275" s="27"/>
      <c r="CM275" s="27"/>
      <c r="CN275" s="27"/>
      <c r="CO275" s="27"/>
      <c r="CP275" s="27"/>
      <c r="CQ275" s="27"/>
      <c r="CR275" s="27"/>
      <c r="CS275" s="27"/>
      <c r="CT275" s="27"/>
    </row>
    <row r="276" spans="1:98" s="32" customFormat="1">
      <c r="A276" s="27"/>
      <c r="B276" s="47" t="s">
        <v>1098</v>
      </c>
      <c r="C276" s="30"/>
      <c r="D276" s="30"/>
      <c r="E276" s="30"/>
      <c r="F276" s="30"/>
      <c r="G276" s="30"/>
      <c r="H276" s="36"/>
      <c r="I276" s="30"/>
      <c r="J276" s="30"/>
      <c r="K276" s="30"/>
      <c r="L276" s="30"/>
      <c r="M276" s="30"/>
      <c r="N276" s="30"/>
      <c r="O276" s="27"/>
      <c r="P276" s="27"/>
      <c r="Q276" s="27"/>
      <c r="R276" s="27"/>
      <c r="S276" s="27"/>
      <c r="T276" s="27"/>
      <c r="U276" s="27"/>
      <c r="V276" s="27"/>
      <c r="W276" s="27"/>
      <c r="X276" s="27"/>
      <c r="Y276" s="27"/>
      <c r="Z276" s="27"/>
      <c r="AA276" s="27"/>
      <c r="AB276" s="27"/>
      <c r="AC276" s="27"/>
      <c r="AD276" s="27"/>
      <c r="AE276" s="27"/>
      <c r="AF276" s="27"/>
      <c r="AG276" s="27"/>
      <c r="AH276" s="27"/>
      <c r="AI276" s="27"/>
      <c r="AJ276" s="27"/>
      <c r="AK276" s="27"/>
      <c r="AL276" s="27"/>
      <c r="AM276" s="27"/>
      <c r="AN276" s="27"/>
      <c r="AO276" s="27"/>
      <c r="AP276" s="27"/>
      <c r="AQ276" s="27"/>
      <c r="AR276" s="27"/>
      <c r="AS276" s="27"/>
      <c r="AT276" s="27"/>
      <c r="AU276" s="27"/>
      <c r="AV276" s="27"/>
      <c r="AW276" s="27"/>
      <c r="AX276" s="27"/>
      <c r="AY276" s="27"/>
      <c r="AZ276" s="27"/>
      <c r="BA276" s="27"/>
      <c r="BB276" s="27"/>
      <c r="BC276" s="27"/>
      <c r="BD276" s="27"/>
      <c r="BE276" s="27"/>
      <c r="BF276" s="27"/>
      <c r="BG276" s="27"/>
      <c r="BH276" s="27"/>
      <c r="BI276" s="27"/>
      <c r="BJ276" s="27"/>
      <c r="BK276" s="27"/>
      <c r="BL276" s="27"/>
      <c r="BM276" s="27"/>
      <c r="BN276" s="27"/>
      <c r="BO276" s="27"/>
      <c r="BP276" s="27"/>
      <c r="BQ276" s="27"/>
      <c r="BR276" s="27"/>
      <c r="BS276" s="27"/>
      <c r="BT276" s="27"/>
      <c r="BU276" s="27"/>
      <c r="BV276" s="27"/>
      <c r="BW276" s="27"/>
      <c r="BX276" s="27"/>
      <c r="BY276" s="27"/>
      <c r="BZ276" s="27"/>
      <c r="CA276" s="27"/>
      <c r="CB276" s="27"/>
      <c r="CC276" s="27"/>
      <c r="CD276" s="27"/>
      <c r="CE276" s="27"/>
      <c r="CF276" s="27"/>
      <c r="CG276" s="27"/>
      <c r="CH276" s="27"/>
      <c r="CI276" s="27"/>
      <c r="CJ276" s="27"/>
      <c r="CK276" s="27"/>
      <c r="CL276" s="27"/>
      <c r="CM276" s="27"/>
      <c r="CN276" s="27"/>
      <c r="CO276" s="27"/>
      <c r="CP276" s="27"/>
      <c r="CQ276" s="27"/>
      <c r="CR276" s="27"/>
      <c r="CS276" s="27"/>
      <c r="CT276" s="27"/>
    </row>
    <row r="277" spans="1:98" s="32" customFormat="1" ht="12.75" customHeight="1">
      <c r="A277" s="27"/>
      <c r="B277" s="47" t="s">
        <v>1099</v>
      </c>
      <c r="C277" s="30"/>
      <c r="D277" s="30"/>
      <c r="E277" s="30"/>
      <c r="F277" s="30"/>
      <c r="G277" s="30"/>
      <c r="H277" s="36"/>
      <c r="I277" s="30"/>
      <c r="J277" s="30"/>
      <c r="K277" s="30"/>
      <c r="L277" s="30"/>
      <c r="M277" s="30"/>
      <c r="N277" s="30"/>
      <c r="O277" s="27"/>
      <c r="P277" s="27"/>
      <c r="Q277" s="27"/>
      <c r="R277" s="27"/>
      <c r="S277" s="27"/>
      <c r="T277" s="27"/>
      <c r="U277" s="27"/>
      <c r="V277" s="27"/>
      <c r="W277" s="27"/>
      <c r="X277" s="27"/>
      <c r="Y277" s="27"/>
      <c r="Z277" s="27"/>
      <c r="AA277" s="27"/>
      <c r="AB277" s="27"/>
      <c r="AC277" s="27"/>
      <c r="AD277" s="27"/>
      <c r="AE277" s="27"/>
      <c r="AF277" s="27"/>
      <c r="AG277" s="27"/>
      <c r="AH277" s="27"/>
      <c r="AI277" s="27"/>
      <c r="AJ277" s="27"/>
      <c r="AK277" s="27"/>
      <c r="AL277" s="27"/>
      <c r="AM277" s="27"/>
      <c r="AN277" s="27"/>
      <c r="AO277" s="27"/>
      <c r="AP277" s="27"/>
      <c r="AQ277" s="27"/>
      <c r="AR277" s="27"/>
      <c r="AS277" s="27"/>
      <c r="AT277" s="27"/>
      <c r="AU277" s="27"/>
      <c r="AV277" s="27"/>
      <c r="AW277" s="27"/>
      <c r="AX277" s="27"/>
      <c r="AY277" s="27"/>
      <c r="AZ277" s="27"/>
      <c r="BA277" s="27"/>
      <c r="BB277" s="27"/>
      <c r="BC277" s="27"/>
      <c r="BD277" s="27"/>
      <c r="BE277" s="27"/>
      <c r="BF277" s="27"/>
      <c r="BG277" s="27"/>
      <c r="BH277" s="27"/>
      <c r="BI277" s="27"/>
      <c r="BJ277" s="27"/>
      <c r="BK277" s="27"/>
      <c r="BL277" s="27"/>
      <c r="BM277" s="27"/>
      <c r="BN277" s="27"/>
      <c r="BO277" s="27"/>
      <c r="BP277" s="27"/>
      <c r="BQ277" s="27"/>
      <c r="BR277" s="27"/>
      <c r="BS277" s="27"/>
      <c r="BT277" s="27"/>
      <c r="BU277" s="27"/>
      <c r="BV277" s="27"/>
      <c r="BW277" s="27"/>
      <c r="BX277" s="27"/>
      <c r="BY277" s="27"/>
      <c r="BZ277" s="27"/>
      <c r="CA277" s="27"/>
      <c r="CB277" s="27"/>
      <c r="CC277" s="27"/>
      <c r="CD277" s="27"/>
      <c r="CE277" s="27"/>
      <c r="CF277" s="27"/>
      <c r="CG277" s="27"/>
      <c r="CH277" s="27"/>
      <c r="CI277" s="27"/>
      <c r="CJ277" s="27"/>
      <c r="CK277" s="27"/>
      <c r="CL277" s="27"/>
      <c r="CM277" s="27"/>
      <c r="CN277" s="27"/>
      <c r="CO277" s="27"/>
      <c r="CP277" s="27"/>
      <c r="CQ277" s="27"/>
      <c r="CR277" s="27"/>
      <c r="CS277" s="27"/>
      <c r="CT277" s="27"/>
    </row>
    <row r="278" spans="1:98" s="32" customFormat="1">
      <c r="A278" s="27"/>
      <c r="B278" s="47" t="s">
        <v>1100</v>
      </c>
      <c r="C278" s="30"/>
      <c r="D278" s="30"/>
      <c r="E278" s="30"/>
      <c r="F278" s="30"/>
      <c r="G278" s="30"/>
      <c r="H278" s="36"/>
      <c r="I278" s="30"/>
      <c r="J278" s="30"/>
      <c r="K278" s="30"/>
      <c r="L278" s="30"/>
      <c r="M278" s="30"/>
      <c r="N278" s="30"/>
      <c r="O278" s="27"/>
      <c r="P278" s="27"/>
      <c r="Q278" s="27"/>
      <c r="R278" s="27"/>
      <c r="S278" s="27"/>
      <c r="T278" s="27"/>
      <c r="U278" s="27"/>
      <c r="V278" s="27"/>
      <c r="W278" s="27"/>
      <c r="X278" s="27"/>
      <c r="Y278" s="27"/>
      <c r="Z278" s="27"/>
      <c r="AA278" s="27"/>
      <c r="AB278" s="27"/>
      <c r="AC278" s="27"/>
      <c r="AD278" s="27"/>
      <c r="AE278" s="27"/>
      <c r="AF278" s="27"/>
      <c r="AG278" s="27"/>
      <c r="AH278" s="27"/>
      <c r="AI278" s="27"/>
      <c r="AJ278" s="27"/>
      <c r="AK278" s="27"/>
      <c r="AL278" s="27"/>
      <c r="AM278" s="27"/>
      <c r="AN278" s="27"/>
      <c r="AO278" s="27"/>
      <c r="AP278" s="27"/>
      <c r="AQ278" s="27"/>
      <c r="AR278" s="27"/>
      <c r="AS278" s="27"/>
      <c r="AT278" s="27"/>
      <c r="AU278" s="27"/>
      <c r="AV278" s="27"/>
      <c r="AW278" s="27"/>
      <c r="AX278" s="27"/>
      <c r="AY278" s="27"/>
      <c r="AZ278" s="27"/>
      <c r="BA278" s="27"/>
      <c r="BB278" s="27"/>
      <c r="BC278" s="27"/>
      <c r="BD278" s="27"/>
      <c r="BE278" s="27"/>
      <c r="BF278" s="27"/>
      <c r="BG278" s="27"/>
      <c r="BH278" s="27"/>
      <c r="BI278" s="27"/>
      <c r="BJ278" s="27"/>
      <c r="BK278" s="27"/>
      <c r="BL278" s="27"/>
      <c r="BM278" s="27"/>
      <c r="BN278" s="27"/>
      <c r="BO278" s="27"/>
      <c r="BP278" s="27"/>
      <c r="BQ278" s="27"/>
      <c r="BR278" s="27"/>
      <c r="BS278" s="27"/>
      <c r="BT278" s="27"/>
      <c r="BU278" s="27"/>
      <c r="BV278" s="27"/>
      <c r="BW278" s="27"/>
      <c r="BX278" s="27"/>
      <c r="BY278" s="27"/>
      <c r="BZ278" s="27"/>
      <c r="CA278" s="27"/>
      <c r="CB278" s="27"/>
      <c r="CC278" s="27"/>
      <c r="CD278" s="27"/>
      <c r="CE278" s="27"/>
      <c r="CF278" s="27"/>
      <c r="CG278" s="27"/>
      <c r="CH278" s="27"/>
      <c r="CI278" s="27"/>
      <c r="CJ278" s="27"/>
      <c r="CK278" s="27"/>
      <c r="CL278" s="27"/>
      <c r="CM278" s="27"/>
      <c r="CN278" s="27"/>
      <c r="CO278" s="27"/>
      <c r="CP278" s="27"/>
      <c r="CQ278" s="27"/>
      <c r="CR278" s="27"/>
      <c r="CS278" s="27"/>
      <c r="CT278" s="27"/>
    </row>
    <row r="279" spans="1:98" s="32" customFormat="1" ht="12.75" customHeight="1">
      <c r="A279" s="27"/>
      <c r="B279" s="47" t="s">
        <v>1101</v>
      </c>
      <c r="C279" s="30"/>
      <c r="D279" s="30"/>
      <c r="E279" s="30"/>
      <c r="F279" s="30"/>
      <c r="G279" s="30"/>
      <c r="H279" s="36"/>
      <c r="I279" s="30"/>
      <c r="J279" s="30"/>
      <c r="K279" s="30"/>
      <c r="L279" s="30"/>
      <c r="M279" s="30"/>
      <c r="N279" s="30"/>
      <c r="O279" s="27"/>
      <c r="P279" s="27"/>
      <c r="Q279" s="27"/>
      <c r="R279" s="27"/>
      <c r="S279" s="27"/>
      <c r="T279" s="27"/>
      <c r="U279" s="27"/>
      <c r="V279" s="27"/>
      <c r="W279" s="27"/>
      <c r="X279" s="27"/>
      <c r="Y279" s="27"/>
      <c r="Z279" s="27"/>
      <c r="AA279" s="27"/>
      <c r="AB279" s="27"/>
      <c r="AC279" s="27"/>
      <c r="AD279" s="27"/>
      <c r="AE279" s="27"/>
      <c r="AF279" s="27"/>
      <c r="AG279" s="27"/>
      <c r="AH279" s="27"/>
      <c r="AI279" s="27"/>
      <c r="AJ279" s="27"/>
      <c r="AK279" s="27"/>
      <c r="AL279" s="27"/>
      <c r="AM279" s="27"/>
      <c r="AN279" s="27"/>
      <c r="AO279" s="27"/>
      <c r="AP279" s="27"/>
      <c r="AQ279" s="27"/>
      <c r="AR279" s="27"/>
      <c r="AS279" s="27"/>
      <c r="AT279" s="27"/>
      <c r="AU279" s="27"/>
      <c r="AV279" s="27"/>
      <c r="AW279" s="27"/>
      <c r="AX279" s="27"/>
      <c r="AY279" s="27"/>
      <c r="AZ279" s="27"/>
      <c r="BA279" s="27"/>
      <c r="BB279" s="27"/>
      <c r="BC279" s="27"/>
      <c r="BD279" s="27"/>
      <c r="BE279" s="27"/>
      <c r="BF279" s="27"/>
      <c r="BG279" s="27"/>
      <c r="BH279" s="27"/>
      <c r="BI279" s="27"/>
      <c r="BJ279" s="27"/>
      <c r="BK279" s="27"/>
      <c r="BL279" s="27"/>
      <c r="BM279" s="27"/>
      <c r="BN279" s="27"/>
      <c r="BO279" s="27"/>
      <c r="BP279" s="27"/>
      <c r="BQ279" s="27"/>
      <c r="BR279" s="27"/>
      <c r="BS279" s="27"/>
      <c r="BT279" s="27"/>
      <c r="BU279" s="27"/>
      <c r="BV279" s="27"/>
      <c r="BW279" s="27"/>
      <c r="BX279" s="27"/>
      <c r="BY279" s="27"/>
      <c r="BZ279" s="27"/>
      <c r="CA279" s="27"/>
      <c r="CB279" s="27"/>
      <c r="CC279" s="27"/>
      <c r="CD279" s="27"/>
      <c r="CE279" s="27"/>
      <c r="CF279" s="27"/>
      <c r="CG279" s="27"/>
      <c r="CH279" s="27"/>
      <c r="CI279" s="27"/>
      <c r="CJ279" s="27"/>
      <c r="CK279" s="27"/>
      <c r="CL279" s="27"/>
      <c r="CM279" s="27"/>
      <c r="CN279" s="27"/>
      <c r="CO279" s="27"/>
      <c r="CP279" s="27"/>
      <c r="CQ279" s="27"/>
      <c r="CR279" s="27"/>
      <c r="CS279" s="27"/>
      <c r="CT279" s="27"/>
    </row>
    <row r="280" spans="1:98" s="32" customFormat="1">
      <c r="A280" s="27"/>
      <c r="B280" s="47" t="s">
        <v>1103</v>
      </c>
      <c r="C280" s="30"/>
      <c r="D280" s="30"/>
      <c r="E280" s="30"/>
      <c r="F280" s="30"/>
      <c r="G280" s="30"/>
      <c r="H280" s="36"/>
      <c r="I280" s="30"/>
      <c r="J280" s="30"/>
      <c r="K280" s="30"/>
      <c r="L280" s="30"/>
      <c r="M280" s="30"/>
      <c r="N280" s="30"/>
      <c r="O280" s="27"/>
      <c r="P280" s="27"/>
      <c r="Q280" s="27"/>
      <c r="R280" s="27"/>
      <c r="S280" s="27"/>
      <c r="T280" s="27"/>
      <c r="U280" s="27"/>
      <c r="V280" s="27"/>
      <c r="W280" s="27"/>
      <c r="X280" s="27"/>
      <c r="Y280" s="27"/>
      <c r="Z280" s="27"/>
      <c r="AA280" s="27"/>
      <c r="AB280" s="27"/>
      <c r="AC280" s="27"/>
      <c r="AD280" s="27"/>
      <c r="AE280" s="27"/>
      <c r="AF280" s="27"/>
      <c r="AG280" s="27"/>
      <c r="AH280" s="27"/>
      <c r="AI280" s="27"/>
      <c r="AJ280" s="27"/>
      <c r="AK280" s="27"/>
      <c r="AL280" s="27"/>
      <c r="AM280" s="27"/>
      <c r="AN280" s="27"/>
      <c r="AO280" s="27"/>
      <c r="AP280" s="27"/>
      <c r="AQ280" s="27"/>
      <c r="AR280" s="27"/>
      <c r="AS280" s="27"/>
      <c r="AT280" s="27"/>
      <c r="AU280" s="27"/>
      <c r="AV280" s="27"/>
      <c r="AW280" s="27"/>
      <c r="AX280" s="27"/>
      <c r="AY280" s="27"/>
      <c r="AZ280" s="27"/>
      <c r="BA280" s="27"/>
      <c r="BB280" s="27"/>
      <c r="BC280" s="27"/>
      <c r="BD280" s="27"/>
      <c r="BE280" s="27"/>
      <c r="BF280" s="27"/>
      <c r="BG280" s="27"/>
      <c r="BH280" s="27"/>
      <c r="BI280" s="27"/>
      <c r="BJ280" s="27"/>
      <c r="BK280" s="27"/>
      <c r="BL280" s="27"/>
      <c r="BM280" s="27"/>
      <c r="BN280" s="27"/>
      <c r="BO280" s="27"/>
      <c r="BP280" s="27"/>
      <c r="BQ280" s="27"/>
      <c r="BR280" s="27"/>
      <c r="BS280" s="27"/>
      <c r="BT280" s="27"/>
      <c r="BU280" s="27"/>
      <c r="BV280" s="27"/>
      <c r="BW280" s="27"/>
      <c r="BX280" s="27"/>
      <c r="BY280" s="27"/>
      <c r="BZ280" s="27"/>
      <c r="CA280" s="27"/>
      <c r="CB280" s="27"/>
      <c r="CC280" s="27"/>
      <c r="CD280" s="27"/>
      <c r="CE280" s="27"/>
      <c r="CF280" s="27"/>
      <c r="CG280" s="27"/>
      <c r="CH280" s="27"/>
      <c r="CI280" s="27"/>
      <c r="CJ280" s="27"/>
      <c r="CK280" s="27"/>
      <c r="CL280" s="27"/>
      <c r="CM280" s="27"/>
      <c r="CN280" s="27"/>
      <c r="CO280" s="27"/>
      <c r="CP280" s="27"/>
      <c r="CQ280" s="27"/>
      <c r="CR280" s="27"/>
      <c r="CS280" s="27"/>
      <c r="CT280" s="27"/>
    </row>
    <row r="281" spans="1:98" s="32" customFormat="1">
      <c r="A281" s="27"/>
      <c r="B281" s="47" t="s">
        <v>1104</v>
      </c>
      <c r="C281" s="30"/>
      <c r="D281" s="30"/>
      <c r="E281" s="30"/>
      <c r="F281" s="30"/>
      <c r="G281" s="30"/>
      <c r="H281" s="36"/>
      <c r="I281" s="30"/>
      <c r="J281" s="30"/>
      <c r="K281" s="30"/>
      <c r="L281" s="30"/>
      <c r="M281" s="30"/>
      <c r="N281" s="30"/>
      <c r="O281" s="27"/>
      <c r="P281" s="27"/>
      <c r="Q281" s="27"/>
      <c r="R281" s="27"/>
      <c r="S281" s="27"/>
      <c r="T281" s="27"/>
      <c r="U281" s="27"/>
      <c r="V281" s="27"/>
      <c r="W281" s="27"/>
      <c r="X281" s="27"/>
      <c r="Y281" s="27"/>
      <c r="Z281" s="27"/>
      <c r="AA281" s="27"/>
      <c r="AB281" s="27"/>
      <c r="AC281" s="27"/>
      <c r="AD281" s="27"/>
      <c r="AE281" s="27"/>
      <c r="AF281" s="27"/>
      <c r="AG281" s="27"/>
      <c r="AH281" s="27"/>
      <c r="AI281" s="27"/>
      <c r="AJ281" s="27"/>
      <c r="AK281" s="27"/>
      <c r="AL281" s="27"/>
      <c r="AM281" s="27"/>
      <c r="AN281" s="27"/>
      <c r="AO281" s="27"/>
      <c r="AP281" s="27"/>
      <c r="AQ281" s="27"/>
      <c r="AR281" s="27"/>
      <c r="AS281" s="27"/>
      <c r="AT281" s="27"/>
      <c r="AU281" s="27"/>
      <c r="AV281" s="27"/>
      <c r="AW281" s="27"/>
      <c r="AX281" s="27"/>
      <c r="AY281" s="27"/>
      <c r="AZ281" s="27"/>
      <c r="BA281" s="27"/>
      <c r="BB281" s="27"/>
      <c r="BC281" s="27"/>
      <c r="BD281" s="27"/>
      <c r="BE281" s="27"/>
      <c r="BF281" s="27"/>
      <c r="BG281" s="27"/>
      <c r="BH281" s="27"/>
      <c r="BI281" s="27"/>
      <c r="BJ281" s="27"/>
      <c r="BK281" s="27"/>
      <c r="BL281" s="27"/>
      <c r="BM281" s="27"/>
      <c r="BN281" s="27"/>
      <c r="BO281" s="27"/>
      <c r="BP281" s="27"/>
      <c r="BQ281" s="27"/>
      <c r="BR281" s="27"/>
      <c r="BS281" s="27"/>
      <c r="BT281" s="27"/>
      <c r="BU281" s="27"/>
      <c r="BV281" s="27"/>
      <c r="BW281" s="27"/>
      <c r="BX281" s="27"/>
      <c r="BY281" s="27"/>
      <c r="BZ281" s="27"/>
      <c r="CA281" s="27"/>
      <c r="CB281" s="27"/>
      <c r="CC281" s="27"/>
      <c r="CD281" s="27"/>
      <c r="CE281" s="27"/>
      <c r="CF281" s="27"/>
      <c r="CG281" s="27"/>
      <c r="CH281" s="27"/>
      <c r="CI281" s="27"/>
      <c r="CJ281" s="27"/>
      <c r="CK281" s="27"/>
      <c r="CL281" s="27"/>
      <c r="CM281" s="27"/>
      <c r="CN281" s="27"/>
      <c r="CO281" s="27"/>
      <c r="CP281" s="27"/>
      <c r="CQ281" s="27"/>
      <c r="CR281" s="27"/>
      <c r="CS281" s="27"/>
      <c r="CT281" s="27"/>
    </row>
    <row r="282" spans="1:98" s="32" customFormat="1">
      <c r="A282" s="27"/>
      <c r="B282" s="47" t="s">
        <v>1105</v>
      </c>
      <c r="C282" s="30"/>
      <c r="D282" s="30"/>
      <c r="E282" s="30"/>
      <c r="F282" s="30"/>
      <c r="G282" s="30"/>
      <c r="H282" s="36"/>
      <c r="I282" s="30"/>
      <c r="J282" s="30"/>
      <c r="K282" s="30"/>
      <c r="L282" s="30"/>
      <c r="M282" s="30"/>
      <c r="N282" s="30"/>
      <c r="O282" s="27"/>
      <c r="P282" s="27"/>
      <c r="Q282" s="27"/>
      <c r="R282" s="27"/>
      <c r="S282" s="27"/>
      <c r="T282" s="27"/>
      <c r="U282" s="27"/>
      <c r="V282" s="27"/>
      <c r="W282" s="27"/>
      <c r="X282" s="27"/>
      <c r="Y282" s="27"/>
      <c r="Z282" s="27"/>
      <c r="AA282" s="27"/>
      <c r="AB282" s="27"/>
      <c r="AC282" s="27"/>
      <c r="AD282" s="27"/>
      <c r="AE282" s="27"/>
      <c r="AF282" s="27"/>
      <c r="AG282" s="27"/>
      <c r="AH282" s="27"/>
      <c r="AI282" s="27"/>
      <c r="AJ282" s="27"/>
      <c r="AK282" s="27"/>
      <c r="AL282" s="27"/>
      <c r="AM282" s="27"/>
      <c r="AN282" s="27"/>
      <c r="AO282" s="27"/>
      <c r="AP282" s="27"/>
      <c r="AQ282" s="27"/>
      <c r="AR282" s="27"/>
      <c r="AS282" s="27"/>
      <c r="AT282" s="27"/>
      <c r="AU282" s="27"/>
      <c r="AV282" s="27"/>
      <c r="AW282" s="27"/>
      <c r="AX282" s="27"/>
      <c r="AY282" s="27"/>
      <c r="AZ282" s="27"/>
      <c r="BA282" s="27"/>
      <c r="BB282" s="27"/>
      <c r="BC282" s="27"/>
      <c r="BD282" s="27"/>
      <c r="BE282" s="27"/>
      <c r="BF282" s="27"/>
      <c r="BG282" s="27"/>
      <c r="BH282" s="27"/>
      <c r="BI282" s="27"/>
      <c r="BJ282" s="27"/>
      <c r="BK282" s="27"/>
      <c r="BL282" s="27"/>
      <c r="BM282" s="27"/>
      <c r="BN282" s="27"/>
      <c r="BO282" s="27"/>
      <c r="BP282" s="27"/>
      <c r="BQ282" s="27"/>
      <c r="BR282" s="27"/>
      <c r="BS282" s="27"/>
      <c r="BT282" s="27"/>
      <c r="BU282" s="27"/>
      <c r="BV282" s="27"/>
      <c r="BW282" s="27"/>
      <c r="BX282" s="27"/>
      <c r="BY282" s="27"/>
      <c r="BZ282" s="27"/>
      <c r="CA282" s="27"/>
      <c r="CB282" s="27"/>
      <c r="CC282" s="27"/>
      <c r="CD282" s="27"/>
      <c r="CE282" s="27"/>
      <c r="CF282" s="27"/>
      <c r="CG282" s="27"/>
      <c r="CH282" s="27"/>
      <c r="CI282" s="27"/>
      <c r="CJ282" s="27"/>
      <c r="CK282" s="27"/>
      <c r="CL282" s="27"/>
      <c r="CM282" s="27"/>
      <c r="CN282" s="27"/>
      <c r="CO282" s="27"/>
      <c r="CP282" s="27"/>
      <c r="CQ282" s="27"/>
      <c r="CR282" s="27"/>
      <c r="CS282" s="27"/>
      <c r="CT282" s="27"/>
    </row>
    <row r="283" spans="1:98" s="32" customFormat="1">
      <c r="A283" s="27"/>
      <c r="B283" s="47" t="s">
        <v>1108</v>
      </c>
      <c r="C283" s="30"/>
      <c r="D283" s="30"/>
      <c r="E283" s="30"/>
      <c r="F283" s="30"/>
      <c r="G283" s="30"/>
      <c r="H283" s="36"/>
      <c r="I283" s="30"/>
      <c r="J283" s="30"/>
      <c r="K283" s="30"/>
      <c r="L283" s="30"/>
      <c r="M283" s="30"/>
      <c r="N283" s="30"/>
      <c r="O283" s="27"/>
      <c r="P283" s="27"/>
      <c r="Q283" s="27"/>
      <c r="R283" s="27"/>
      <c r="S283" s="27"/>
      <c r="T283" s="27"/>
      <c r="U283" s="27"/>
      <c r="V283" s="27"/>
      <c r="W283" s="27"/>
      <c r="X283" s="27"/>
      <c r="Y283" s="27"/>
      <c r="Z283" s="27"/>
      <c r="AA283" s="27"/>
      <c r="AB283" s="27"/>
      <c r="AC283" s="27"/>
      <c r="AD283" s="27"/>
      <c r="AE283" s="27"/>
      <c r="AF283" s="27"/>
      <c r="AG283" s="27"/>
      <c r="AH283" s="27"/>
      <c r="AI283" s="27"/>
      <c r="AJ283" s="27"/>
      <c r="AK283" s="27"/>
      <c r="AL283" s="27"/>
      <c r="AM283" s="27"/>
      <c r="AN283" s="27"/>
      <c r="AO283" s="27"/>
      <c r="AP283" s="27"/>
      <c r="AQ283" s="27"/>
      <c r="AR283" s="27"/>
      <c r="AS283" s="27"/>
      <c r="AT283" s="27"/>
      <c r="AU283" s="27"/>
      <c r="AV283" s="27"/>
      <c r="AW283" s="27"/>
      <c r="AX283" s="27"/>
      <c r="AY283" s="27"/>
      <c r="AZ283" s="27"/>
      <c r="BA283" s="27"/>
      <c r="BB283" s="27"/>
      <c r="BC283" s="27"/>
      <c r="BD283" s="27"/>
      <c r="BE283" s="27"/>
      <c r="BF283" s="27"/>
      <c r="BG283" s="27"/>
      <c r="BH283" s="27"/>
      <c r="BI283" s="27"/>
      <c r="BJ283" s="27"/>
      <c r="BK283" s="27"/>
      <c r="BL283" s="27"/>
      <c r="BM283" s="27"/>
      <c r="BN283" s="27"/>
      <c r="BO283" s="27"/>
      <c r="BP283" s="27"/>
      <c r="BQ283" s="27"/>
      <c r="BR283" s="27"/>
      <c r="BS283" s="27"/>
      <c r="BT283" s="27"/>
      <c r="BU283" s="27"/>
      <c r="BV283" s="27"/>
      <c r="BW283" s="27"/>
      <c r="BX283" s="27"/>
      <c r="BY283" s="27"/>
      <c r="BZ283" s="27"/>
      <c r="CA283" s="27"/>
      <c r="CB283" s="27"/>
      <c r="CC283" s="27"/>
      <c r="CD283" s="27"/>
      <c r="CE283" s="27"/>
      <c r="CF283" s="27"/>
      <c r="CG283" s="27"/>
      <c r="CH283" s="27"/>
      <c r="CI283" s="27"/>
      <c r="CJ283" s="27"/>
      <c r="CK283" s="27"/>
      <c r="CL283" s="27"/>
      <c r="CM283" s="27"/>
      <c r="CN283" s="27"/>
      <c r="CO283" s="27"/>
      <c r="CP283" s="27"/>
      <c r="CQ283" s="27"/>
      <c r="CR283" s="27"/>
      <c r="CS283" s="27"/>
      <c r="CT283" s="27"/>
    </row>
    <row r="284" spans="1:98" s="32" customFormat="1">
      <c r="A284" s="27"/>
      <c r="B284" s="47" t="s">
        <v>1109</v>
      </c>
      <c r="C284" s="30"/>
      <c r="D284" s="30"/>
      <c r="E284" s="30"/>
      <c r="F284" s="30"/>
      <c r="G284" s="30"/>
      <c r="H284" s="36"/>
      <c r="I284" s="30"/>
      <c r="J284" s="30"/>
      <c r="K284" s="30"/>
      <c r="L284" s="30"/>
      <c r="M284" s="30"/>
      <c r="N284" s="30"/>
      <c r="O284" s="27"/>
      <c r="P284" s="27"/>
      <c r="Q284" s="27"/>
      <c r="R284" s="27"/>
      <c r="S284" s="27"/>
      <c r="T284" s="27"/>
      <c r="U284" s="27"/>
      <c r="V284" s="27"/>
      <c r="W284" s="27"/>
      <c r="X284" s="27"/>
      <c r="Y284" s="27"/>
      <c r="Z284" s="27"/>
      <c r="AA284" s="27"/>
      <c r="AB284" s="27"/>
      <c r="AC284" s="27"/>
      <c r="AD284" s="27"/>
      <c r="AE284" s="27"/>
      <c r="AF284" s="27"/>
      <c r="AG284" s="27"/>
      <c r="AH284" s="27"/>
      <c r="AI284" s="27"/>
      <c r="AJ284" s="27"/>
      <c r="AK284" s="27"/>
      <c r="AL284" s="27"/>
      <c r="AM284" s="27"/>
      <c r="AN284" s="27"/>
      <c r="AO284" s="27"/>
      <c r="AP284" s="27"/>
      <c r="AQ284" s="27"/>
      <c r="AR284" s="27"/>
      <c r="AS284" s="27"/>
      <c r="AT284" s="27"/>
      <c r="AU284" s="27"/>
      <c r="AV284" s="27"/>
      <c r="AW284" s="27"/>
      <c r="AX284" s="27"/>
      <c r="AY284" s="27"/>
      <c r="AZ284" s="27"/>
      <c r="BA284" s="27"/>
      <c r="BB284" s="27"/>
      <c r="BC284" s="27"/>
      <c r="BD284" s="27"/>
      <c r="BE284" s="27"/>
      <c r="BF284" s="27"/>
      <c r="BG284" s="27"/>
      <c r="BH284" s="27"/>
      <c r="BI284" s="27"/>
      <c r="BJ284" s="27"/>
      <c r="BK284" s="27"/>
      <c r="BL284" s="27"/>
      <c r="BM284" s="27"/>
      <c r="BN284" s="27"/>
      <c r="BO284" s="27"/>
      <c r="BP284" s="27"/>
      <c r="BQ284" s="27"/>
      <c r="BR284" s="27"/>
      <c r="BS284" s="27"/>
      <c r="BT284" s="27"/>
      <c r="BU284" s="27"/>
      <c r="BV284" s="27"/>
      <c r="BW284" s="27"/>
      <c r="BX284" s="27"/>
      <c r="BY284" s="27"/>
      <c r="BZ284" s="27"/>
      <c r="CA284" s="27"/>
      <c r="CB284" s="27"/>
      <c r="CC284" s="27"/>
      <c r="CD284" s="27"/>
      <c r="CE284" s="27"/>
      <c r="CF284" s="27"/>
      <c r="CG284" s="27"/>
      <c r="CH284" s="27"/>
      <c r="CI284" s="27"/>
      <c r="CJ284" s="27"/>
      <c r="CK284" s="27"/>
      <c r="CL284" s="27"/>
      <c r="CM284" s="27"/>
      <c r="CN284" s="27"/>
      <c r="CO284" s="27"/>
      <c r="CP284" s="27"/>
      <c r="CQ284" s="27"/>
      <c r="CR284" s="27"/>
      <c r="CS284" s="27"/>
      <c r="CT284" s="27"/>
    </row>
    <row r="285" spans="1:98" s="32" customFormat="1">
      <c r="A285" s="27"/>
      <c r="B285" s="47" t="s">
        <v>524</v>
      </c>
      <c r="C285" s="30"/>
      <c r="D285" s="30"/>
      <c r="E285" s="30"/>
      <c r="F285" s="30"/>
      <c r="G285" s="30"/>
      <c r="H285" s="36"/>
      <c r="I285" s="30"/>
      <c r="J285" s="30"/>
      <c r="K285" s="30"/>
      <c r="L285" s="30"/>
      <c r="M285" s="30"/>
      <c r="N285" s="30"/>
      <c r="O285" s="27"/>
      <c r="P285" s="27"/>
      <c r="Q285" s="27"/>
      <c r="R285" s="27"/>
      <c r="S285" s="27"/>
      <c r="T285" s="27"/>
      <c r="U285" s="27"/>
      <c r="V285" s="27"/>
      <c r="W285" s="27"/>
      <c r="X285" s="27"/>
      <c r="Y285" s="27"/>
      <c r="Z285" s="27"/>
      <c r="AA285" s="27"/>
      <c r="AB285" s="27"/>
      <c r="AC285" s="27"/>
      <c r="AD285" s="27"/>
      <c r="AE285" s="27"/>
      <c r="AF285" s="27"/>
      <c r="AG285" s="27"/>
      <c r="AH285" s="27"/>
      <c r="AI285" s="27"/>
      <c r="AJ285" s="27"/>
      <c r="AK285" s="27"/>
      <c r="AL285" s="27"/>
      <c r="AM285" s="27"/>
      <c r="AN285" s="27"/>
      <c r="AO285" s="27"/>
      <c r="AP285" s="27"/>
      <c r="AQ285" s="27"/>
      <c r="AR285" s="27"/>
      <c r="AS285" s="27"/>
      <c r="AT285" s="27"/>
      <c r="AU285" s="27"/>
      <c r="AV285" s="27"/>
      <c r="AW285" s="27"/>
      <c r="AX285" s="27"/>
      <c r="AY285" s="27"/>
      <c r="AZ285" s="27"/>
      <c r="BA285" s="27"/>
      <c r="BB285" s="27"/>
      <c r="BC285" s="27"/>
      <c r="BD285" s="27"/>
      <c r="BE285" s="27"/>
      <c r="BF285" s="27"/>
      <c r="BG285" s="27"/>
      <c r="BH285" s="27"/>
      <c r="BI285" s="27"/>
      <c r="BJ285" s="27"/>
      <c r="BK285" s="27"/>
      <c r="BL285" s="27"/>
      <c r="BM285" s="27"/>
      <c r="BN285" s="27"/>
      <c r="BO285" s="27"/>
      <c r="BP285" s="27"/>
      <c r="BQ285" s="27"/>
      <c r="BR285" s="27"/>
      <c r="BS285" s="27"/>
      <c r="BT285" s="27"/>
      <c r="BU285" s="27"/>
      <c r="BV285" s="27"/>
      <c r="BW285" s="27"/>
      <c r="BX285" s="27"/>
      <c r="BY285" s="27"/>
      <c r="BZ285" s="27"/>
      <c r="CA285" s="27"/>
      <c r="CB285" s="27"/>
      <c r="CC285" s="27"/>
      <c r="CD285" s="27"/>
      <c r="CE285" s="27"/>
      <c r="CF285" s="27"/>
      <c r="CG285" s="27"/>
      <c r="CH285" s="27"/>
      <c r="CI285" s="27"/>
      <c r="CJ285" s="27"/>
      <c r="CK285" s="27"/>
      <c r="CL285" s="27"/>
      <c r="CM285" s="27"/>
      <c r="CN285" s="27"/>
      <c r="CO285" s="27"/>
      <c r="CP285" s="27"/>
      <c r="CQ285" s="27"/>
      <c r="CR285" s="27"/>
      <c r="CS285" s="27"/>
      <c r="CT285" s="27"/>
    </row>
    <row r="286" spans="1:98" s="32" customFormat="1" ht="12.75" customHeight="1">
      <c r="A286" s="27"/>
      <c r="B286" s="47" t="s">
        <v>526</v>
      </c>
      <c r="C286" s="30"/>
      <c r="D286" s="30"/>
      <c r="E286" s="30"/>
      <c r="F286" s="30"/>
      <c r="G286" s="30"/>
      <c r="H286" s="36"/>
      <c r="I286" s="30"/>
      <c r="J286" s="30"/>
      <c r="K286" s="30"/>
      <c r="L286" s="30"/>
      <c r="M286" s="30"/>
      <c r="N286" s="30"/>
      <c r="O286" s="27"/>
      <c r="P286" s="27"/>
      <c r="Q286" s="27"/>
      <c r="R286" s="27"/>
      <c r="S286" s="27"/>
      <c r="T286" s="27"/>
      <c r="U286" s="27"/>
      <c r="V286" s="27"/>
      <c r="W286" s="27"/>
      <c r="X286" s="27"/>
      <c r="Y286" s="27"/>
      <c r="Z286" s="27"/>
      <c r="AA286" s="27"/>
      <c r="AB286" s="27"/>
      <c r="AC286" s="27"/>
      <c r="AD286" s="27"/>
      <c r="AE286" s="27"/>
      <c r="AF286" s="27"/>
      <c r="AG286" s="27"/>
      <c r="AH286" s="27"/>
      <c r="AI286" s="27"/>
      <c r="AJ286" s="27"/>
      <c r="AK286" s="27"/>
      <c r="AL286" s="27"/>
      <c r="AM286" s="27"/>
      <c r="AN286" s="27"/>
      <c r="AO286" s="27"/>
      <c r="AP286" s="27"/>
      <c r="AQ286" s="27"/>
      <c r="AR286" s="27"/>
      <c r="AS286" s="27"/>
      <c r="AT286" s="27"/>
      <c r="AU286" s="27"/>
      <c r="AV286" s="27"/>
      <c r="AW286" s="27"/>
      <c r="AX286" s="27"/>
      <c r="AY286" s="27"/>
      <c r="AZ286" s="27"/>
      <c r="BA286" s="27"/>
      <c r="BB286" s="27"/>
      <c r="BC286" s="27"/>
      <c r="BD286" s="27"/>
      <c r="BE286" s="27"/>
      <c r="BF286" s="27"/>
      <c r="BG286" s="27"/>
      <c r="BH286" s="27"/>
      <c r="BI286" s="27"/>
      <c r="BJ286" s="27"/>
      <c r="BK286" s="27"/>
      <c r="BL286" s="27"/>
      <c r="BM286" s="27"/>
      <c r="BN286" s="27"/>
      <c r="BO286" s="27"/>
      <c r="BP286" s="27"/>
      <c r="BQ286" s="27"/>
      <c r="BR286" s="27"/>
      <c r="BS286" s="27"/>
      <c r="BT286" s="27"/>
      <c r="BU286" s="27"/>
      <c r="BV286" s="27"/>
      <c r="BW286" s="27"/>
      <c r="BX286" s="27"/>
      <c r="BY286" s="27"/>
      <c r="BZ286" s="27"/>
      <c r="CA286" s="27"/>
      <c r="CB286" s="27"/>
      <c r="CC286" s="27"/>
      <c r="CD286" s="27"/>
      <c r="CE286" s="27"/>
      <c r="CF286" s="27"/>
      <c r="CG286" s="27"/>
      <c r="CH286" s="27"/>
      <c r="CI286" s="27"/>
      <c r="CJ286" s="27"/>
      <c r="CK286" s="27"/>
      <c r="CL286" s="27"/>
      <c r="CM286" s="27"/>
      <c r="CN286" s="27"/>
      <c r="CO286" s="27"/>
      <c r="CP286" s="27"/>
      <c r="CQ286" s="27"/>
      <c r="CR286" s="27"/>
      <c r="CS286" s="27"/>
      <c r="CT286" s="27"/>
    </row>
    <row r="287" spans="1:98" s="32" customFormat="1">
      <c r="A287" s="27"/>
      <c r="B287" s="47" t="s">
        <v>1111</v>
      </c>
      <c r="C287" s="30"/>
      <c r="D287" s="30"/>
      <c r="E287" s="30"/>
      <c r="F287" s="30"/>
      <c r="G287" s="30"/>
      <c r="H287" s="36"/>
      <c r="I287" s="30"/>
      <c r="J287" s="30"/>
      <c r="K287" s="30"/>
      <c r="L287" s="30"/>
      <c r="M287" s="30"/>
      <c r="N287" s="30"/>
      <c r="O287" s="27"/>
      <c r="P287" s="27"/>
      <c r="Q287" s="27"/>
      <c r="R287" s="27"/>
      <c r="S287" s="27"/>
      <c r="T287" s="27"/>
      <c r="U287" s="27"/>
      <c r="V287" s="27"/>
      <c r="W287" s="27"/>
      <c r="X287" s="27"/>
      <c r="Y287" s="27"/>
      <c r="Z287" s="27"/>
      <c r="AA287" s="27"/>
      <c r="AB287" s="27"/>
      <c r="AC287" s="27"/>
      <c r="AD287" s="27"/>
      <c r="AE287" s="27"/>
      <c r="AF287" s="27"/>
      <c r="AG287" s="27"/>
      <c r="AH287" s="27"/>
      <c r="AI287" s="27"/>
      <c r="AJ287" s="27"/>
      <c r="AK287" s="27"/>
      <c r="AL287" s="27"/>
      <c r="AM287" s="27"/>
      <c r="AN287" s="27"/>
      <c r="AO287" s="27"/>
      <c r="AP287" s="27"/>
      <c r="AQ287" s="27"/>
      <c r="AR287" s="27"/>
      <c r="AS287" s="27"/>
      <c r="AT287" s="27"/>
      <c r="AU287" s="27"/>
      <c r="AV287" s="27"/>
      <c r="AW287" s="27"/>
      <c r="AX287" s="27"/>
      <c r="AY287" s="27"/>
      <c r="AZ287" s="27"/>
      <c r="BA287" s="27"/>
      <c r="BB287" s="27"/>
      <c r="BC287" s="27"/>
      <c r="BD287" s="27"/>
      <c r="BE287" s="27"/>
      <c r="BF287" s="27"/>
      <c r="BG287" s="27"/>
      <c r="BH287" s="27"/>
      <c r="BI287" s="27"/>
      <c r="BJ287" s="27"/>
      <c r="BK287" s="27"/>
      <c r="BL287" s="27"/>
      <c r="BM287" s="27"/>
      <c r="BN287" s="27"/>
      <c r="BO287" s="27"/>
      <c r="BP287" s="27"/>
      <c r="BQ287" s="27"/>
      <c r="BR287" s="27"/>
      <c r="BS287" s="27"/>
      <c r="BT287" s="27"/>
      <c r="BU287" s="27"/>
      <c r="BV287" s="27"/>
      <c r="BW287" s="27"/>
      <c r="BX287" s="27"/>
      <c r="BY287" s="27"/>
      <c r="BZ287" s="27"/>
      <c r="CA287" s="27"/>
      <c r="CB287" s="27"/>
      <c r="CC287" s="27"/>
      <c r="CD287" s="27"/>
      <c r="CE287" s="27"/>
      <c r="CF287" s="27"/>
      <c r="CG287" s="27"/>
      <c r="CH287" s="27"/>
      <c r="CI287" s="27"/>
      <c r="CJ287" s="27"/>
      <c r="CK287" s="27"/>
      <c r="CL287" s="27"/>
      <c r="CM287" s="27"/>
      <c r="CN287" s="27"/>
      <c r="CO287" s="27"/>
      <c r="CP287" s="27"/>
      <c r="CQ287" s="27"/>
      <c r="CR287" s="27"/>
      <c r="CS287" s="27"/>
      <c r="CT287" s="27"/>
    </row>
    <row r="288" spans="1:98" s="32" customFormat="1">
      <c r="A288" s="27"/>
      <c r="B288" s="47" t="s">
        <v>1112</v>
      </c>
      <c r="C288" s="30"/>
      <c r="D288" s="30"/>
      <c r="E288" s="30"/>
      <c r="F288" s="30"/>
      <c r="G288" s="30"/>
      <c r="H288" s="36"/>
      <c r="I288" s="30"/>
      <c r="J288" s="30"/>
      <c r="K288" s="30"/>
      <c r="L288" s="30"/>
      <c r="M288" s="30"/>
      <c r="N288" s="30"/>
      <c r="O288" s="27"/>
      <c r="P288" s="27"/>
      <c r="Q288" s="27"/>
      <c r="R288" s="27"/>
      <c r="S288" s="27"/>
      <c r="T288" s="27"/>
      <c r="U288" s="27"/>
      <c r="V288" s="27"/>
      <c r="W288" s="27"/>
      <c r="X288" s="27"/>
      <c r="Y288" s="27"/>
      <c r="Z288" s="27"/>
      <c r="AA288" s="27"/>
      <c r="AB288" s="27"/>
      <c r="AC288" s="27"/>
      <c r="AD288" s="27"/>
      <c r="AE288" s="27"/>
      <c r="AF288" s="27"/>
      <c r="AG288" s="27"/>
      <c r="AH288" s="27"/>
      <c r="AI288" s="27"/>
      <c r="AJ288" s="27"/>
      <c r="AK288" s="27"/>
      <c r="AL288" s="27"/>
      <c r="AM288" s="27"/>
      <c r="AN288" s="27"/>
      <c r="AO288" s="27"/>
      <c r="AP288" s="27"/>
      <c r="AQ288" s="27"/>
      <c r="AR288" s="27"/>
      <c r="AS288" s="27"/>
      <c r="AT288" s="27"/>
      <c r="AU288" s="27"/>
      <c r="AV288" s="27"/>
      <c r="AW288" s="27"/>
      <c r="AX288" s="27"/>
      <c r="AY288" s="27"/>
      <c r="AZ288" s="27"/>
      <c r="BA288" s="27"/>
      <c r="BB288" s="27"/>
      <c r="BC288" s="27"/>
      <c r="BD288" s="27"/>
      <c r="BE288" s="27"/>
      <c r="BF288" s="27"/>
      <c r="BG288" s="27"/>
      <c r="BH288" s="27"/>
      <c r="BI288" s="27"/>
      <c r="BJ288" s="27"/>
      <c r="BK288" s="27"/>
      <c r="BL288" s="27"/>
      <c r="BM288" s="27"/>
      <c r="BN288" s="27"/>
      <c r="BO288" s="27"/>
      <c r="BP288" s="27"/>
      <c r="BQ288" s="27"/>
      <c r="BR288" s="27"/>
      <c r="BS288" s="27"/>
      <c r="BT288" s="27"/>
      <c r="BU288" s="27"/>
      <c r="BV288" s="27"/>
      <c r="BW288" s="27"/>
      <c r="BX288" s="27"/>
      <c r="BY288" s="27"/>
      <c r="BZ288" s="27"/>
      <c r="CA288" s="27"/>
      <c r="CB288" s="27"/>
      <c r="CC288" s="27"/>
      <c r="CD288" s="27"/>
      <c r="CE288" s="27"/>
      <c r="CF288" s="27"/>
      <c r="CG288" s="27"/>
      <c r="CH288" s="27"/>
      <c r="CI288" s="27"/>
      <c r="CJ288" s="27"/>
      <c r="CK288" s="27"/>
      <c r="CL288" s="27"/>
      <c r="CM288" s="27"/>
      <c r="CN288" s="27"/>
      <c r="CO288" s="27"/>
      <c r="CP288" s="27"/>
      <c r="CQ288" s="27"/>
      <c r="CR288" s="27"/>
      <c r="CS288" s="27"/>
      <c r="CT288" s="27"/>
    </row>
    <row r="289" spans="1:98" s="32" customFormat="1">
      <c r="A289" s="27"/>
      <c r="B289" s="47" t="s">
        <v>79</v>
      </c>
      <c r="C289" s="30"/>
      <c r="D289" s="30"/>
      <c r="E289" s="30"/>
      <c r="F289" s="30"/>
      <c r="G289" s="30"/>
      <c r="H289" s="36"/>
      <c r="I289" s="30"/>
      <c r="J289" s="30"/>
      <c r="K289" s="30"/>
      <c r="L289" s="30"/>
      <c r="M289" s="30"/>
      <c r="N289" s="30"/>
      <c r="O289" s="27"/>
      <c r="P289" s="27"/>
      <c r="Q289" s="27"/>
      <c r="R289" s="27"/>
      <c r="S289" s="27"/>
      <c r="T289" s="27"/>
      <c r="U289" s="27"/>
      <c r="V289" s="27"/>
      <c r="W289" s="27"/>
      <c r="X289" s="27"/>
      <c r="Y289" s="27"/>
      <c r="Z289" s="27"/>
      <c r="AA289" s="27"/>
      <c r="AB289" s="27"/>
      <c r="AC289" s="27"/>
      <c r="AD289" s="27"/>
      <c r="AE289" s="27"/>
      <c r="AF289" s="27"/>
      <c r="AG289" s="27"/>
      <c r="AH289" s="27"/>
      <c r="AI289" s="27"/>
      <c r="AJ289" s="27"/>
      <c r="AK289" s="27"/>
      <c r="AL289" s="27"/>
      <c r="AM289" s="27"/>
      <c r="AN289" s="27"/>
      <c r="AO289" s="27"/>
      <c r="AP289" s="27"/>
      <c r="AQ289" s="27"/>
      <c r="AR289" s="27"/>
      <c r="AS289" s="27"/>
      <c r="AT289" s="27"/>
      <c r="AU289" s="27"/>
      <c r="AV289" s="27"/>
      <c r="AW289" s="27"/>
      <c r="AX289" s="27"/>
      <c r="AY289" s="27"/>
      <c r="AZ289" s="27"/>
      <c r="BA289" s="27"/>
      <c r="BB289" s="27"/>
      <c r="BC289" s="27"/>
      <c r="BD289" s="27"/>
      <c r="BE289" s="27"/>
      <c r="BF289" s="27"/>
      <c r="BG289" s="27"/>
      <c r="BH289" s="27"/>
      <c r="BI289" s="27"/>
      <c r="BJ289" s="27"/>
      <c r="BK289" s="27"/>
      <c r="BL289" s="27"/>
      <c r="BM289" s="27"/>
      <c r="BN289" s="27"/>
      <c r="BO289" s="27"/>
      <c r="BP289" s="27"/>
      <c r="BQ289" s="27"/>
      <c r="BR289" s="27"/>
      <c r="BS289" s="27"/>
      <c r="BT289" s="27"/>
      <c r="BU289" s="27"/>
      <c r="BV289" s="27"/>
      <c r="BW289" s="27"/>
      <c r="BX289" s="27"/>
      <c r="BY289" s="27"/>
      <c r="BZ289" s="27"/>
      <c r="CA289" s="27"/>
      <c r="CB289" s="27"/>
      <c r="CC289" s="27"/>
      <c r="CD289" s="27"/>
      <c r="CE289" s="27"/>
      <c r="CF289" s="27"/>
      <c r="CG289" s="27"/>
      <c r="CH289" s="27"/>
      <c r="CI289" s="27"/>
      <c r="CJ289" s="27"/>
      <c r="CK289" s="27"/>
      <c r="CL289" s="27"/>
      <c r="CM289" s="27"/>
      <c r="CN289" s="27"/>
      <c r="CO289" s="27"/>
      <c r="CP289" s="27"/>
      <c r="CQ289" s="27"/>
      <c r="CR289" s="27"/>
      <c r="CS289" s="27"/>
      <c r="CT289" s="27"/>
    </row>
    <row r="290" spans="1:98" s="32" customFormat="1">
      <c r="A290" s="27"/>
      <c r="B290" s="47" t="s">
        <v>530</v>
      </c>
      <c r="C290" s="30"/>
      <c r="D290" s="30"/>
      <c r="E290" s="30"/>
      <c r="F290" s="30"/>
      <c r="G290" s="30"/>
      <c r="H290" s="36"/>
      <c r="I290" s="30"/>
      <c r="J290" s="30"/>
      <c r="K290" s="30"/>
      <c r="L290" s="30"/>
      <c r="M290" s="30"/>
      <c r="N290" s="30"/>
      <c r="O290" s="27"/>
      <c r="P290" s="27"/>
      <c r="Q290" s="27"/>
      <c r="R290" s="27"/>
      <c r="S290" s="27"/>
      <c r="T290" s="27"/>
      <c r="U290" s="27"/>
      <c r="V290" s="27"/>
      <c r="W290" s="27"/>
      <c r="X290" s="27"/>
      <c r="Y290" s="27"/>
      <c r="Z290" s="27"/>
      <c r="AA290" s="27"/>
      <c r="AB290" s="27"/>
      <c r="AC290" s="27"/>
      <c r="AD290" s="27"/>
      <c r="AE290" s="27"/>
      <c r="AF290" s="27"/>
      <c r="AG290" s="27"/>
      <c r="AH290" s="27"/>
      <c r="AI290" s="27"/>
      <c r="AJ290" s="27"/>
      <c r="AK290" s="27"/>
      <c r="AL290" s="27"/>
      <c r="AM290" s="27"/>
      <c r="AN290" s="27"/>
      <c r="AO290" s="27"/>
      <c r="AP290" s="27"/>
      <c r="AQ290" s="27"/>
      <c r="AR290" s="27"/>
      <c r="AS290" s="27"/>
      <c r="AT290" s="27"/>
      <c r="AU290" s="27"/>
      <c r="AV290" s="27"/>
      <c r="AW290" s="27"/>
      <c r="AX290" s="27"/>
      <c r="AY290" s="27"/>
      <c r="AZ290" s="27"/>
      <c r="BA290" s="27"/>
      <c r="BB290" s="27"/>
      <c r="BC290" s="27"/>
      <c r="BD290" s="27"/>
      <c r="BE290" s="27"/>
      <c r="BF290" s="27"/>
      <c r="BG290" s="27"/>
      <c r="BH290" s="27"/>
      <c r="BI290" s="27"/>
      <c r="BJ290" s="27"/>
      <c r="BK290" s="27"/>
      <c r="BL290" s="27"/>
      <c r="BM290" s="27"/>
      <c r="BN290" s="27"/>
      <c r="BO290" s="27"/>
      <c r="BP290" s="27"/>
      <c r="BQ290" s="27"/>
      <c r="BR290" s="27"/>
      <c r="BS290" s="27"/>
      <c r="BT290" s="27"/>
      <c r="BU290" s="27"/>
      <c r="BV290" s="27"/>
      <c r="BW290" s="27"/>
      <c r="BX290" s="27"/>
      <c r="BY290" s="27"/>
      <c r="BZ290" s="27"/>
      <c r="CA290" s="27"/>
      <c r="CB290" s="27"/>
      <c r="CC290" s="27"/>
      <c r="CD290" s="27"/>
      <c r="CE290" s="27"/>
      <c r="CF290" s="27"/>
      <c r="CG290" s="27"/>
      <c r="CH290" s="27"/>
      <c r="CI290" s="27"/>
      <c r="CJ290" s="27"/>
      <c r="CK290" s="27"/>
      <c r="CL290" s="27"/>
      <c r="CM290" s="27"/>
      <c r="CN290" s="27"/>
      <c r="CO290" s="27"/>
      <c r="CP290" s="27"/>
      <c r="CQ290" s="27"/>
      <c r="CR290" s="27"/>
      <c r="CS290" s="27"/>
      <c r="CT290" s="27"/>
    </row>
    <row r="291" spans="1:98" s="32" customFormat="1">
      <c r="A291" s="27"/>
      <c r="B291" s="47" t="s">
        <v>532</v>
      </c>
      <c r="C291" s="30"/>
      <c r="D291" s="30"/>
      <c r="E291" s="30"/>
      <c r="F291" s="30"/>
      <c r="G291" s="30"/>
      <c r="H291" s="36"/>
      <c r="I291" s="30"/>
      <c r="J291" s="30"/>
      <c r="K291" s="30"/>
      <c r="L291" s="30"/>
      <c r="M291" s="30"/>
      <c r="N291" s="30"/>
      <c r="O291" s="27"/>
      <c r="P291" s="27"/>
      <c r="Q291" s="27"/>
      <c r="R291" s="27"/>
      <c r="S291" s="27"/>
      <c r="T291" s="27"/>
      <c r="U291" s="27"/>
      <c r="V291" s="27"/>
      <c r="W291" s="27"/>
      <c r="X291" s="27"/>
      <c r="Y291" s="27"/>
      <c r="Z291" s="27"/>
      <c r="AA291" s="27"/>
      <c r="AB291" s="27"/>
      <c r="AC291" s="27"/>
      <c r="AD291" s="27"/>
      <c r="AE291" s="27"/>
      <c r="AF291" s="27"/>
      <c r="AG291" s="27"/>
      <c r="AH291" s="27"/>
      <c r="AI291" s="27"/>
      <c r="AJ291" s="27"/>
      <c r="AK291" s="27"/>
      <c r="AL291" s="27"/>
      <c r="AM291" s="27"/>
      <c r="AN291" s="27"/>
      <c r="AO291" s="27"/>
      <c r="AP291" s="27"/>
      <c r="AQ291" s="27"/>
      <c r="AR291" s="27"/>
      <c r="AS291" s="27"/>
      <c r="AT291" s="27"/>
      <c r="AU291" s="27"/>
      <c r="AV291" s="27"/>
      <c r="AW291" s="27"/>
      <c r="AX291" s="27"/>
      <c r="AY291" s="27"/>
      <c r="AZ291" s="27"/>
      <c r="BA291" s="27"/>
      <c r="BB291" s="27"/>
      <c r="BC291" s="27"/>
      <c r="BD291" s="27"/>
      <c r="BE291" s="27"/>
      <c r="BF291" s="27"/>
      <c r="BG291" s="27"/>
      <c r="BH291" s="27"/>
      <c r="BI291" s="27"/>
      <c r="BJ291" s="27"/>
      <c r="BK291" s="27"/>
      <c r="BL291" s="27"/>
      <c r="BM291" s="27"/>
      <c r="BN291" s="27"/>
      <c r="BO291" s="27"/>
      <c r="BP291" s="27"/>
      <c r="BQ291" s="27"/>
      <c r="BR291" s="27"/>
      <c r="BS291" s="27"/>
      <c r="BT291" s="27"/>
      <c r="BU291" s="27"/>
      <c r="BV291" s="27"/>
      <c r="BW291" s="27"/>
      <c r="BX291" s="27"/>
      <c r="BY291" s="27"/>
      <c r="BZ291" s="27"/>
      <c r="CA291" s="27"/>
      <c r="CB291" s="27"/>
      <c r="CC291" s="27"/>
      <c r="CD291" s="27"/>
      <c r="CE291" s="27"/>
      <c r="CF291" s="27"/>
      <c r="CG291" s="27"/>
      <c r="CH291" s="27"/>
      <c r="CI291" s="27"/>
      <c r="CJ291" s="27"/>
      <c r="CK291" s="27"/>
      <c r="CL291" s="27"/>
      <c r="CM291" s="27"/>
      <c r="CN291" s="27"/>
      <c r="CO291" s="27"/>
      <c r="CP291" s="27"/>
      <c r="CQ291" s="27"/>
      <c r="CR291" s="27"/>
      <c r="CS291" s="27"/>
      <c r="CT291" s="27"/>
    </row>
    <row r="292" spans="1:98" s="32" customFormat="1" ht="12.75" customHeight="1">
      <c r="A292" s="27"/>
      <c r="B292" s="47" t="s">
        <v>534</v>
      </c>
      <c r="C292" s="30"/>
      <c r="D292" s="30"/>
      <c r="E292" s="30"/>
      <c r="F292" s="30"/>
      <c r="G292" s="30"/>
      <c r="H292" s="36"/>
      <c r="I292" s="30"/>
      <c r="J292" s="30"/>
      <c r="K292" s="30"/>
      <c r="L292" s="30"/>
      <c r="M292" s="30"/>
      <c r="N292" s="30"/>
      <c r="O292" s="27"/>
      <c r="P292" s="27"/>
      <c r="Q292" s="27"/>
      <c r="R292" s="27"/>
      <c r="S292" s="27"/>
      <c r="T292" s="27"/>
      <c r="U292" s="27"/>
      <c r="V292" s="27"/>
      <c r="W292" s="27"/>
      <c r="X292" s="27"/>
      <c r="Y292" s="27"/>
      <c r="Z292" s="27"/>
      <c r="AA292" s="27"/>
      <c r="AB292" s="27"/>
      <c r="AC292" s="27"/>
      <c r="AD292" s="27"/>
      <c r="AE292" s="27"/>
      <c r="AF292" s="27"/>
      <c r="AG292" s="27"/>
      <c r="AH292" s="27"/>
      <c r="AI292" s="27"/>
      <c r="AJ292" s="27"/>
      <c r="AK292" s="27"/>
      <c r="AL292" s="27"/>
      <c r="AM292" s="27"/>
      <c r="AN292" s="27"/>
      <c r="AO292" s="27"/>
      <c r="AP292" s="27"/>
      <c r="AQ292" s="27"/>
      <c r="AR292" s="27"/>
      <c r="AS292" s="27"/>
      <c r="AT292" s="27"/>
      <c r="AU292" s="27"/>
      <c r="AV292" s="27"/>
      <c r="AW292" s="27"/>
      <c r="AX292" s="27"/>
      <c r="AY292" s="27"/>
      <c r="AZ292" s="27"/>
      <c r="BA292" s="27"/>
      <c r="BB292" s="27"/>
      <c r="BC292" s="27"/>
      <c r="BD292" s="27"/>
      <c r="BE292" s="27"/>
      <c r="BF292" s="27"/>
      <c r="BG292" s="27"/>
      <c r="BH292" s="27"/>
      <c r="BI292" s="27"/>
      <c r="BJ292" s="27"/>
      <c r="BK292" s="27"/>
      <c r="BL292" s="27"/>
      <c r="BM292" s="27"/>
      <c r="BN292" s="27"/>
      <c r="BO292" s="27"/>
      <c r="BP292" s="27"/>
      <c r="BQ292" s="27"/>
      <c r="BR292" s="27"/>
      <c r="BS292" s="27"/>
      <c r="BT292" s="27"/>
      <c r="BU292" s="27"/>
      <c r="BV292" s="27"/>
      <c r="BW292" s="27"/>
      <c r="BX292" s="27"/>
      <c r="BY292" s="27"/>
      <c r="BZ292" s="27"/>
      <c r="CA292" s="27"/>
      <c r="CB292" s="27"/>
      <c r="CC292" s="27"/>
      <c r="CD292" s="27"/>
      <c r="CE292" s="27"/>
      <c r="CF292" s="27"/>
      <c r="CG292" s="27"/>
      <c r="CH292" s="27"/>
      <c r="CI292" s="27"/>
      <c r="CJ292" s="27"/>
      <c r="CK292" s="27"/>
      <c r="CL292" s="27"/>
      <c r="CM292" s="27"/>
      <c r="CN292" s="27"/>
      <c r="CO292" s="27"/>
      <c r="CP292" s="27"/>
      <c r="CQ292" s="27"/>
      <c r="CR292" s="27"/>
      <c r="CS292" s="27"/>
      <c r="CT292" s="27"/>
    </row>
    <row r="293" spans="1:98" s="32" customFormat="1">
      <c r="A293" s="27"/>
      <c r="B293" s="47" t="s">
        <v>536</v>
      </c>
      <c r="C293" s="30"/>
      <c r="D293" s="30"/>
      <c r="E293" s="30"/>
      <c r="F293" s="30"/>
      <c r="G293" s="30"/>
      <c r="H293" s="36"/>
      <c r="I293" s="30"/>
      <c r="J293" s="30"/>
      <c r="K293" s="30"/>
      <c r="L293" s="30"/>
      <c r="M293" s="30"/>
      <c r="N293" s="30"/>
      <c r="O293" s="27"/>
      <c r="P293" s="27"/>
      <c r="Q293" s="27"/>
      <c r="R293" s="27"/>
      <c r="S293" s="27"/>
      <c r="T293" s="27"/>
      <c r="U293" s="27"/>
      <c r="V293" s="27"/>
      <c r="W293" s="27"/>
      <c r="X293" s="27"/>
      <c r="Y293" s="27"/>
      <c r="Z293" s="27"/>
      <c r="AA293" s="27"/>
      <c r="AB293" s="27"/>
      <c r="AC293" s="27"/>
      <c r="AD293" s="27"/>
      <c r="AE293" s="27"/>
      <c r="AF293" s="27"/>
      <c r="AG293" s="27"/>
      <c r="AH293" s="27"/>
      <c r="AI293" s="27"/>
      <c r="AJ293" s="27"/>
      <c r="AK293" s="27"/>
      <c r="AL293" s="27"/>
      <c r="AM293" s="27"/>
      <c r="AN293" s="27"/>
      <c r="AO293" s="27"/>
      <c r="AP293" s="27"/>
      <c r="AQ293" s="27"/>
      <c r="AR293" s="27"/>
      <c r="AS293" s="27"/>
      <c r="AT293" s="27"/>
      <c r="AU293" s="27"/>
      <c r="AV293" s="27"/>
      <c r="AW293" s="27"/>
      <c r="AX293" s="27"/>
      <c r="AY293" s="27"/>
      <c r="AZ293" s="27"/>
      <c r="BA293" s="27"/>
      <c r="BB293" s="27"/>
      <c r="BC293" s="27"/>
      <c r="BD293" s="27"/>
      <c r="BE293" s="27"/>
      <c r="BF293" s="27"/>
      <c r="BG293" s="27"/>
      <c r="BH293" s="27"/>
      <c r="BI293" s="27"/>
      <c r="BJ293" s="27"/>
      <c r="BK293" s="27"/>
      <c r="BL293" s="27"/>
      <c r="BM293" s="27"/>
      <c r="BN293" s="27"/>
      <c r="BO293" s="27"/>
      <c r="BP293" s="27"/>
      <c r="BQ293" s="27"/>
      <c r="BR293" s="27"/>
      <c r="BS293" s="27"/>
      <c r="BT293" s="27"/>
      <c r="BU293" s="27"/>
      <c r="BV293" s="27"/>
      <c r="BW293" s="27"/>
      <c r="BX293" s="27"/>
      <c r="BY293" s="27"/>
      <c r="BZ293" s="27"/>
      <c r="CA293" s="27"/>
      <c r="CB293" s="27"/>
      <c r="CC293" s="27"/>
      <c r="CD293" s="27"/>
      <c r="CE293" s="27"/>
      <c r="CF293" s="27"/>
      <c r="CG293" s="27"/>
      <c r="CH293" s="27"/>
      <c r="CI293" s="27"/>
      <c r="CJ293" s="27"/>
      <c r="CK293" s="27"/>
      <c r="CL293" s="27"/>
      <c r="CM293" s="27"/>
      <c r="CN293" s="27"/>
      <c r="CO293" s="27"/>
      <c r="CP293" s="27"/>
      <c r="CQ293" s="27"/>
      <c r="CR293" s="27"/>
      <c r="CS293" s="27"/>
      <c r="CT293" s="27"/>
    </row>
    <row r="294" spans="1:98" s="32" customFormat="1" ht="12.75" customHeight="1">
      <c r="A294" s="27"/>
      <c r="B294" s="47" t="s">
        <v>538</v>
      </c>
      <c r="C294" s="30"/>
      <c r="D294" s="30"/>
      <c r="E294" s="30"/>
      <c r="F294" s="30"/>
      <c r="G294" s="30"/>
      <c r="H294" s="36"/>
      <c r="I294" s="30"/>
      <c r="J294" s="30"/>
      <c r="K294" s="30"/>
      <c r="L294" s="30"/>
      <c r="M294" s="30"/>
      <c r="N294" s="30"/>
      <c r="O294" s="27"/>
      <c r="P294" s="27"/>
      <c r="Q294" s="27"/>
      <c r="R294" s="27"/>
      <c r="S294" s="27"/>
      <c r="T294" s="27"/>
      <c r="U294" s="27"/>
      <c r="V294" s="27"/>
      <c r="W294" s="27"/>
      <c r="X294" s="27"/>
      <c r="Y294" s="27"/>
      <c r="Z294" s="27"/>
      <c r="AA294" s="27"/>
      <c r="AB294" s="27"/>
      <c r="AC294" s="27"/>
      <c r="AD294" s="27"/>
      <c r="AE294" s="27"/>
      <c r="AF294" s="27"/>
      <c r="AG294" s="27"/>
      <c r="AH294" s="27"/>
      <c r="AI294" s="27"/>
      <c r="AJ294" s="27"/>
      <c r="AK294" s="27"/>
      <c r="AL294" s="27"/>
      <c r="AM294" s="27"/>
      <c r="AN294" s="27"/>
      <c r="AO294" s="27"/>
      <c r="AP294" s="27"/>
      <c r="AQ294" s="27"/>
      <c r="AR294" s="27"/>
      <c r="AS294" s="27"/>
      <c r="AT294" s="27"/>
      <c r="AU294" s="27"/>
      <c r="AV294" s="27"/>
      <c r="AW294" s="27"/>
      <c r="AX294" s="27"/>
      <c r="AY294" s="27"/>
      <c r="AZ294" s="27"/>
      <c r="BA294" s="27"/>
      <c r="BB294" s="27"/>
      <c r="BC294" s="27"/>
      <c r="BD294" s="27"/>
      <c r="BE294" s="27"/>
      <c r="BF294" s="27"/>
      <c r="BG294" s="27"/>
      <c r="BH294" s="27"/>
      <c r="BI294" s="27"/>
      <c r="BJ294" s="27"/>
      <c r="BK294" s="27"/>
      <c r="BL294" s="27"/>
      <c r="BM294" s="27"/>
      <c r="BN294" s="27"/>
      <c r="BO294" s="27"/>
      <c r="BP294" s="27"/>
      <c r="BQ294" s="27"/>
      <c r="BR294" s="27"/>
      <c r="BS294" s="27"/>
      <c r="BT294" s="27"/>
      <c r="BU294" s="27"/>
      <c r="BV294" s="27"/>
      <c r="BW294" s="27"/>
      <c r="BX294" s="27"/>
      <c r="BY294" s="27"/>
      <c r="BZ294" s="27"/>
      <c r="CA294" s="27"/>
      <c r="CB294" s="27"/>
      <c r="CC294" s="27"/>
      <c r="CD294" s="27"/>
      <c r="CE294" s="27"/>
      <c r="CF294" s="27"/>
      <c r="CG294" s="27"/>
      <c r="CH294" s="27"/>
      <c r="CI294" s="27"/>
      <c r="CJ294" s="27"/>
      <c r="CK294" s="27"/>
      <c r="CL294" s="27"/>
      <c r="CM294" s="27"/>
      <c r="CN294" s="27"/>
      <c r="CO294" s="27"/>
      <c r="CP294" s="27"/>
      <c r="CQ294" s="27"/>
      <c r="CR294" s="27"/>
      <c r="CS294" s="27"/>
      <c r="CT294" s="27"/>
    </row>
    <row r="295" spans="1:98" s="32" customFormat="1">
      <c r="A295" s="27"/>
      <c r="B295" s="47" t="s">
        <v>540</v>
      </c>
      <c r="C295" s="30"/>
      <c r="D295" s="30"/>
      <c r="E295" s="30"/>
      <c r="F295" s="30"/>
      <c r="G295" s="30"/>
      <c r="H295" s="36"/>
      <c r="I295" s="30"/>
      <c r="J295" s="30"/>
      <c r="K295" s="30"/>
      <c r="L295" s="30"/>
      <c r="M295" s="30"/>
      <c r="N295" s="30"/>
      <c r="O295" s="27"/>
      <c r="P295" s="27"/>
      <c r="Q295" s="27"/>
      <c r="R295" s="27"/>
      <c r="S295" s="27"/>
      <c r="T295" s="27"/>
      <c r="U295" s="27"/>
      <c r="V295" s="27"/>
      <c r="W295" s="27"/>
      <c r="X295" s="27"/>
      <c r="Y295" s="27"/>
      <c r="Z295" s="27"/>
      <c r="AA295" s="27"/>
      <c r="AB295" s="27"/>
      <c r="AC295" s="27"/>
      <c r="AD295" s="27"/>
      <c r="AE295" s="27"/>
      <c r="AF295" s="27"/>
      <c r="AG295" s="27"/>
      <c r="AH295" s="27"/>
      <c r="AI295" s="27"/>
      <c r="AJ295" s="27"/>
      <c r="AK295" s="27"/>
      <c r="AL295" s="27"/>
      <c r="AM295" s="27"/>
      <c r="AN295" s="27"/>
      <c r="AO295" s="27"/>
      <c r="AP295" s="27"/>
      <c r="AQ295" s="27"/>
      <c r="AR295" s="27"/>
      <c r="AS295" s="27"/>
      <c r="AT295" s="27"/>
      <c r="AU295" s="27"/>
      <c r="AV295" s="27"/>
      <c r="AW295" s="27"/>
      <c r="AX295" s="27"/>
      <c r="AY295" s="27"/>
      <c r="AZ295" s="27"/>
      <c r="BA295" s="27"/>
      <c r="BB295" s="27"/>
      <c r="BC295" s="27"/>
      <c r="BD295" s="27"/>
      <c r="BE295" s="27"/>
      <c r="BF295" s="27"/>
      <c r="BG295" s="27"/>
      <c r="BH295" s="27"/>
      <c r="BI295" s="27"/>
      <c r="BJ295" s="27"/>
      <c r="BK295" s="27"/>
      <c r="BL295" s="27"/>
      <c r="BM295" s="27"/>
      <c r="BN295" s="27"/>
      <c r="BO295" s="27"/>
      <c r="BP295" s="27"/>
      <c r="BQ295" s="27"/>
      <c r="BR295" s="27"/>
      <c r="BS295" s="27"/>
      <c r="BT295" s="27"/>
      <c r="BU295" s="27"/>
      <c r="BV295" s="27"/>
      <c r="BW295" s="27"/>
      <c r="BX295" s="27"/>
      <c r="BY295" s="27"/>
      <c r="BZ295" s="27"/>
      <c r="CA295" s="27"/>
      <c r="CB295" s="27"/>
      <c r="CC295" s="27"/>
      <c r="CD295" s="27"/>
      <c r="CE295" s="27"/>
      <c r="CF295" s="27"/>
      <c r="CG295" s="27"/>
      <c r="CH295" s="27"/>
      <c r="CI295" s="27"/>
      <c r="CJ295" s="27"/>
      <c r="CK295" s="27"/>
      <c r="CL295" s="27"/>
      <c r="CM295" s="27"/>
      <c r="CN295" s="27"/>
      <c r="CO295" s="27"/>
      <c r="CP295" s="27"/>
      <c r="CQ295" s="27"/>
      <c r="CR295" s="27"/>
      <c r="CS295" s="27"/>
      <c r="CT295" s="27"/>
    </row>
    <row r="296" spans="1:98" s="32" customFormat="1">
      <c r="A296" s="27"/>
      <c r="B296" s="47" t="s">
        <v>542</v>
      </c>
      <c r="C296" s="30"/>
      <c r="D296" s="30"/>
      <c r="E296" s="30"/>
      <c r="F296" s="30"/>
      <c r="G296" s="30"/>
      <c r="H296" s="36"/>
      <c r="I296" s="30"/>
      <c r="J296" s="30"/>
      <c r="K296" s="30"/>
      <c r="L296" s="30"/>
      <c r="M296" s="30"/>
      <c r="N296" s="30"/>
      <c r="O296" s="27"/>
      <c r="P296" s="27"/>
      <c r="Q296" s="27"/>
      <c r="R296" s="27"/>
      <c r="S296" s="27"/>
      <c r="T296" s="27"/>
      <c r="U296" s="27"/>
      <c r="V296" s="27"/>
      <c r="W296" s="27"/>
      <c r="X296" s="27"/>
      <c r="Y296" s="27"/>
      <c r="Z296" s="27"/>
      <c r="AA296" s="27"/>
      <c r="AB296" s="27"/>
      <c r="AC296" s="27"/>
      <c r="AD296" s="27"/>
      <c r="AE296" s="27"/>
      <c r="AF296" s="27"/>
      <c r="AG296" s="27"/>
      <c r="AH296" s="27"/>
      <c r="AI296" s="27"/>
      <c r="AJ296" s="27"/>
      <c r="AK296" s="27"/>
      <c r="AL296" s="27"/>
      <c r="AM296" s="27"/>
      <c r="AN296" s="27"/>
      <c r="AO296" s="27"/>
      <c r="AP296" s="27"/>
      <c r="AQ296" s="27"/>
      <c r="AR296" s="27"/>
      <c r="AS296" s="27"/>
      <c r="AT296" s="27"/>
      <c r="AU296" s="27"/>
      <c r="AV296" s="27"/>
      <c r="AW296" s="27"/>
      <c r="AX296" s="27"/>
      <c r="AY296" s="27"/>
      <c r="AZ296" s="27"/>
      <c r="BA296" s="27"/>
      <c r="BB296" s="27"/>
      <c r="BC296" s="27"/>
      <c r="BD296" s="27"/>
      <c r="BE296" s="27"/>
      <c r="BF296" s="27"/>
      <c r="BG296" s="27"/>
      <c r="BH296" s="27"/>
      <c r="BI296" s="27"/>
      <c r="BJ296" s="27"/>
      <c r="BK296" s="27"/>
      <c r="BL296" s="27"/>
      <c r="BM296" s="27"/>
      <c r="BN296" s="27"/>
      <c r="BO296" s="27"/>
      <c r="BP296" s="27"/>
      <c r="BQ296" s="27"/>
      <c r="BR296" s="27"/>
      <c r="BS296" s="27"/>
      <c r="BT296" s="27"/>
      <c r="BU296" s="27"/>
      <c r="BV296" s="27"/>
      <c r="BW296" s="27"/>
      <c r="BX296" s="27"/>
      <c r="BY296" s="27"/>
      <c r="BZ296" s="27"/>
      <c r="CA296" s="27"/>
      <c r="CB296" s="27"/>
      <c r="CC296" s="27"/>
      <c r="CD296" s="27"/>
      <c r="CE296" s="27"/>
      <c r="CF296" s="27"/>
      <c r="CG296" s="27"/>
      <c r="CH296" s="27"/>
      <c r="CI296" s="27"/>
      <c r="CJ296" s="27"/>
      <c r="CK296" s="27"/>
      <c r="CL296" s="27"/>
      <c r="CM296" s="27"/>
      <c r="CN296" s="27"/>
      <c r="CO296" s="27"/>
      <c r="CP296" s="27"/>
      <c r="CQ296" s="27"/>
      <c r="CR296" s="27"/>
      <c r="CS296" s="27"/>
      <c r="CT296" s="27"/>
    </row>
    <row r="297" spans="1:98" s="32" customFormat="1">
      <c r="A297" s="27"/>
      <c r="B297" s="47" t="s">
        <v>5</v>
      </c>
      <c r="C297" s="30"/>
      <c r="D297" s="30"/>
      <c r="E297" s="30"/>
      <c r="F297" s="30"/>
      <c r="G297" s="30"/>
      <c r="H297" s="36"/>
      <c r="I297" s="30"/>
      <c r="J297" s="30"/>
      <c r="K297" s="30"/>
      <c r="L297" s="30"/>
      <c r="M297" s="30"/>
      <c r="N297" s="30"/>
      <c r="O297" s="27"/>
      <c r="P297" s="27"/>
      <c r="Q297" s="27"/>
      <c r="R297" s="27"/>
      <c r="S297" s="27"/>
      <c r="T297" s="27"/>
      <c r="U297" s="27"/>
      <c r="V297" s="27"/>
      <c r="W297" s="27"/>
      <c r="X297" s="27"/>
      <c r="Y297" s="27"/>
      <c r="Z297" s="27"/>
      <c r="AA297" s="27"/>
      <c r="AB297" s="27"/>
      <c r="AC297" s="27"/>
      <c r="AD297" s="27"/>
      <c r="AE297" s="27"/>
      <c r="AF297" s="27"/>
      <c r="AG297" s="27"/>
      <c r="AH297" s="27"/>
      <c r="AI297" s="27"/>
      <c r="AJ297" s="27"/>
      <c r="AK297" s="27"/>
      <c r="AL297" s="27"/>
      <c r="AM297" s="27"/>
      <c r="AN297" s="27"/>
      <c r="AO297" s="27"/>
      <c r="AP297" s="27"/>
      <c r="AQ297" s="27"/>
      <c r="AR297" s="27"/>
      <c r="AS297" s="27"/>
      <c r="AT297" s="27"/>
      <c r="AU297" s="27"/>
      <c r="AV297" s="27"/>
      <c r="AW297" s="27"/>
      <c r="AX297" s="27"/>
      <c r="AY297" s="27"/>
      <c r="AZ297" s="27"/>
      <c r="BA297" s="27"/>
      <c r="BB297" s="27"/>
      <c r="BC297" s="27"/>
      <c r="BD297" s="27"/>
      <c r="BE297" s="27"/>
      <c r="BF297" s="27"/>
      <c r="BG297" s="27"/>
      <c r="BH297" s="27"/>
      <c r="BI297" s="27"/>
      <c r="BJ297" s="27"/>
      <c r="BK297" s="27"/>
      <c r="BL297" s="27"/>
      <c r="BM297" s="27"/>
      <c r="BN297" s="27"/>
      <c r="BO297" s="27"/>
      <c r="BP297" s="27"/>
      <c r="BQ297" s="27"/>
      <c r="BR297" s="27"/>
      <c r="BS297" s="27"/>
      <c r="BT297" s="27"/>
      <c r="BU297" s="27"/>
      <c r="BV297" s="27"/>
      <c r="BW297" s="27"/>
      <c r="BX297" s="27"/>
      <c r="BY297" s="27"/>
      <c r="BZ297" s="27"/>
      <c r="CA297" s="27"/>
      <c r="CB297" s="27"/>
      <c r="CC297" s="27"/>
      <c r="CD297" s="27"/>
      <c r="CE297" s="27"/>
      <c r="CF297" s="27"/>
      <c r="CG297" s="27"/>
      <c r="CH297" s="27"/>
      <c r="CI297" s="27"/>
      <c r="CJ297" s="27"/>
      <c r="CK297" s="27"/>
      <c r="CL297" s="27"/>
      <c r="CM297" s="27"/>
      <c r="CN297" s="27"/>
      <c r="CO297" s="27"/>
      <c r="CP297" s="27"/>
      <c r="CQ297" s="27"/>
      <c r="CR297" s="27"/>
      <c r="CS297" s="27"/>
      <c r="CT297" s="27"/>
    </row>
    <row r="298" spans="1:98" s="32" customFormat="1">
      <c r="A298" s="27"/>
      <c r="B298" s="47" t="s">
        <v>200</v>
      </c>
      <c r="C298" s="30"/>
      <c r="D298" s="30"/>
      <c r="E298" s="30"/>
      <c r="F298" s="30"/>
      <c r="G298" s="30"/>
      <c r="H298" s="36"/>
      <c r="I298" s="30"/>
      <c r="J298" s="30"/>
      <c r="K298" s="30"/>
      <c r="L298" s="30"/>
      <c r="M298" s="30"/>
      <c r="N298" s="30"/>
      <c r="O298" s="27"/>
      <c r="P298" s="27"/>
      <c r="Q298" s="27"/>
      <c r="R298" s="27"/>
      <c r="S298" s="27"/>
      <c r="T298" s="27"/>
      <c r="U298" s="27"/>
      <c r="V298" s="27"/>
      <c r="W298" s="27"/>
      <c r="X298" s="27"/>
      <c r="Y298" s="27"/>
      <c r="Z298" s="27"/>
      <c r="AA298" s="27"/>
      <c r="AB298" s="27"/>
      <c r="AC298" s="27"/>
      <c r="AD298" s="27"/>
      <c r="AE298" s="27"/>
      <c r="AF298" s="27"/>
      <c r="AG298" s="27"/>
      <c r="AH298" s="27"/>
      <c r="AI298" s="27"/>
      <c r="AJ298" s="27"/>
      <c r="AK298" s="27"/>
      <c r="AL298" s="27"/>
      <c r="AM298" s="27"/>
      <c r="AN298" s="27"/>
      <c r="AO298" s="27"/>
      <c r="AP298" s="27"/>
      <c r="AQ298" s="27"/>
      <c r="AR298" s="27"/>
      <c r="AS298" s="27"/>
      <c r="AT298" s="27"/>
      <c r="AU298" s="27"/>
      <c r="AV298" s="27"/>
      <c r="AW298" s="27"/>
      <c r="AX298" s="27"/>
      <c r="AY298" s="27"/>
      <c r="AZ298" s="27"/>
      <c r="BA298" s="27"/>
      <c r="BB298" s="27"/>
      <c r="BC298" s="27"/>
      <c r="BD298" s="27"/>
      <c r="BE298" s="27"/>
      <c r="BF298" s="27"/>
      <c r="BG298" s="27"/>
      <c r="BH298" s="27"/>
      <c r="BI298" s="27"/>
      <c r="BJ298" s="27"/>
      <c r="BK298" s="27"/>
      <c r="BL298" s="27"/>
      <c r="BM298" s="27"/>
      <c r="BN298" s="27"/>
      <c r="BO298" s="27"/>
      <c r="BP298" s="27"/>
      <c r="BQ298" s="27"/>
      <c r="BR298" s="27"/>
      <c r="BS298" s="27"/>
      <c r="BT298" s="27"/>
      <c r="BU298" s="27"/>
      <c r="BV298" s="27"/>
      <c r="BW298" s="27"/>
      <c r="BX298" s="27"/>
      <c r="BY298" s="27"/>
      <c r="BZ298" s="27"/>
      <c r="CA298" s="27"/>
      <c r="CB298" s="27"/>
      <c r="CC298" s="27"/>
      <c r="CD298" s="27"/>
      <c r="CE298" s="27"/>
      <c r="CF298" s="27"/>
      <c r="CG298" s="27"/>
      <c r="CH298" s="27"/>
      <c r="CI298" s="27"/>
      <c r="CJ298" s="27"/>
      <c r="CK298" s="27"/>
      <c r="CL298" s="27"/>
      <c r="CM298" s="27"/>
      <c r="CN298" s="27"/>
      <c r="CO298" s="27"/>
      <c r="CP298" s="27"/>
      <c r="CQ298" s="27"/>
      <c r="CR298" s="27"/>
      <c r="CS298" s="27"/>
      <c r="CT298" s="27"/>
    </row>
    <row r="299" spans="1:98" s="32" customFormat="1">
      <c r="A299" s="27"/>
      <c r="B299" s="47" t="s">
        <v>1114</v>
      </c>
      <c r="C299" s="30"/>
      <c r="D299" s="30"/>
      <c r="E299" s="30"/>
      <c r="F299" s="30"/>
      <c r="G299" s="30"/>
      <c r="H299" s="36"/>
      <c r="I299" s="30"/>
      <c r="J299" s="30"/>
      <c r="K299" s="30"/>
      <c r="L299" s="30"/>
      <c r="M299" s="30"/>
      <c r="N299" s="30"/>
      <c r="O299" s="27"/>
      <c r="P299" s="27"/>
      <c r="Q299" s="27"/>
      <c r="R299" s="27"/>
      <c r="S299" s="27"/>
      <c r="T299" s="27"/>
      <c r="U299" s="27"/>
      <c r="V299" s="27"/>
      <c r="W299" s="27"/>
      <c r="X299" s="27"/>
      <c r="Y299" s="27"/>
      <c r="Z299" s="27"/>
      <c r="AA299" s="27"/>
      <c r="AB299" s="27"/>
      <c r="AC299" s="27"/>
      <c r="AD299" s="27"/>
      <c r="AE299" s="27"/>
      <c r="AF299" s="27"/>
      <c r="AG299" s="27"/>
      <c r="AH299" s="27"/>
      <c r="AI299" s="27"/>
      <c r="AJ299" s="27"/>
      <c r="AK299" s="27"/>
      <c r="AL299" s="27"/>
      <c r="AM299" s="27"/>
      <c r="AN299" s="27"/>
      <c r="AO299" s="27"/>
      <c r="AP299" s="27"/>
      <c r="AQ299" s="27"/>
      <c r="AR299" s="27"/>
      <c r="AS299" s="27"/>
      <c r="AT299" s="27"/>
      <c r="AU299" s="27"/>
      <c r="AV299" s="27"/>
      <c r="AW299" s="27"/>
      <c r="AX299" s="27"/>
      <c r="AY299" s="27"/>
      <c r="AZ299" s="27"/>
      <c r="BA299" s="27"/>
      <c r="BB299" s="27"/>
      <c r="BC299" s="27"/>
      <c r="BD299" s="27"/>
      <c r="BE299" s="27"/>
      <c r="BF299" s="27"/>
      <c r="BG299" s="27"/>
      <c r="BH299" s="27"/>
      <c r="BI299" s="27"/>
      <c r="BJ299" s="27"/>
      <c r="BK299" s="27"/>
      <c r="BL299" s="27"/>
      <c r="BM299" s="27"/>
      <c r="BN299" s="27"/>
      <c r="BO299" s="27"/>
      <c r="BP299" s="27"/>
      <c r="BQ299" s="27"/>
      <c r="BR299" s="27"/>
      <c r="BS299" s="27"/>
      <c r="BT299" s="27"/>
      <c r="BU299" s="27"/>
      <c r="BV299" s="27"/>
      <c r="BW299" s="27"/>
      <c r="BX299" s="27"/>
      <c r="BY299" s="27"/>
      <c r="BZ299" s="27"/>
      <c r="CA299" s="27"/>
      <c r="CB299" s="27"/>
      <c r="CC299" s="27"/>
      <c r="CD299" s="27"/>
      <c r="CE299" s="27"/>
      <c r="CF299" s="27"/>
      <c r="CG299" s="27"/>
      <c r="CH299" s="27"/>
      <c r="CI299" s="27"/>
      <c r="CJ299" s="27"/>
      <c r="CK299" s="27"/>
      <c r="CL299" s="27"/>
      <c r="CM299" s="27"/>
      <c r="CN299" s="27"/>
      <c r="CO299" s="27"/>
      <c r="CP299" s="27"/>
      <c r="CQ299" s="27"/>
      <c r="CR299" s="27"/>
      <c r="CS299" s="27"/>
      <c r="CT299" s="27"/>
    </row>
    <row r="300" spans="1:98" s="32" customFormat="1">
      <c r="A300" s="27"/>
      <c r="B300" s="47" t="s">
        <v>548</v>
      </c>
      <c r="C300" s="30"/>
      <c r="D300" s="30"/>
      <c r="E300" s="30"/>
      <c r="F300" s="30"/>
      <c r="G300" s="30"/>
      <c r="H300" s="36"/>
      <c r="I300" s="30"/>
      <c r="J300" s="30"/>
      <c r="K300" s="30"/>
      <c r="L300" s="30"/>
      <c r="M300" s="30"/>
      <c r="N300" s="30"/>
      <c r="O300" s="27"/>
      <c r="P300" s="27"/>
      <c r="Q300" s="27"/>
      <c r="R300" s="27"/>
      <c r="S300" s="27"/>
      <c r="T300" s="27"/>
      <c r="U300" s="27"/>
      <c r="V300" s="27"/>
      <c r="W300" s="27"/>
      <c r="X300" s="27"/>
      <c r="Y300" s="27"/>
      <c r="Z300" s="27"/>
      <c r="AA300" s="27"/>
      <c r="AB300" s="27"/>
      <c r="AC300" s="27"/>
      <c r="AD300" s="27"/>
      <c r="AE300" s="27"/>
      <c r="AF300" s="27"/>
      <c r="AG300" s="27"/>
      <c r="AH300" s="27"/>
      <c r="AI300" s="27"/>
      <c r="AJ300" s="27"/>
      <c r="AK300" s="27"/>
      <c r="AL300" s="27"/>
      <c r="AM300" s="27"/>
      <c r="AN300" s="27"/>
      <c r="AO300" s="27"/>
      <c r="AP300" s="27"/>
      <c r="AQ300" s="27"/>
      <c r="AR300" s="27"/>
      <c r="AS300" s="27"/>
      <c r="AT300" s="27"/>
      <c r="AU300" s="27"/>
      <c r="AV300" s="27"/>
      <c r="AW300" s="27"/>
      <c r="AX300" s="27"/>
      <c r="AY300" s="27"/>
      <c r="AZ300" s="27"/>
      <c r="BA300" s="27"/>
      <c r="BB300" s="27"/>
      <c r="BC300" s="27"/>
      <c r="BD300" s="27"/>
      <c r="BE300" s="27"/>
      <c r="BF300" s="27"/>
      <c r="BG300" s="27"/>
      <c r="BH300" s="27"/>
      <c r="BI300" s="27"/>
      <c r="BJ300" s="27"/>
      <c r="BK300" s="27"/>
      <c r="BL300" s="27"/>
      <c r="BM300" s="27"/>
      <c r="BN300" s="27"/>
      <c r="BO300" s="27"/>
      <c r="BP300" s="27"/>
      <c r="BQ300" s="27"/>
      <c r="BR300" s="27"/>
      <c r="BS300" s="27"/>
      <c r="BT300" s="27"/>
      <c r="BU300" s="27"/>
      <c r="BV300" s="27"/>
      <c r="BW300" s="27"/>
      <c r="BX300" s="27"/>
      <c r="BY300" s="27"/>
      <c r="BZ300" s="27"/>
      <c r="CA300" s="27"/>
      <c r="CB300" s="27"/>
      <c r="CC300" s="27"/>
      <c r="CD300" s="27"/>
      <c r="CE300" s="27"/>
      <c r="CF300" s="27"/>
      <c r="CG300" s="27"/>
      <c r="CH300" s="27"/>
      <c r="CI300" s="27"/>
      <c r="CJ300" s="27"/>
      <c r="CK300" s="27"/>
      <c r="CL300" s="27"/>
      <c r="CM300" s="27"/>
      <c r="CN300" s="27"/>
      <c r="CO300" s="27"/>
      <c r="CP300" s="27"/>
      <c r="CQ300" s="27"/>
      <c r="CR300" s="27"/>
      <c r="CS300" s="27"/>
      <c r="CT300" s="27"/>
    </row>
    <row r="301" spans="1:98" s="32" customFormat="1">
      <c r="A301" s="27"/>
      <c r="B301" s="47" t="s">
        <v>1115</v>
      </c>
      <c r="C301" s="30"/>
      <c r="D301" s="30"/>
      <c r="E301" s="30"/>
      <c r="F301" s="30"/>
      <c r="G301" s="30"/>
      <c r="H301" s="36"/>
      <c r="I301" s="30"/>
      <c r="J301" s="30"/>
      <c r="K301" s="30"/>
      <c r="L301" s="30"/>
      <c r="M301" s="30"/>
      <c r="N301" s="30"/>
      <c r="O301" s="27"/>
      <c r="P301" s="27"/>
      <c r="Q301" s="27"/>
      <c r="R301" s="27"/>
      <c r="S301" s="27"/>
      <c r="T301" s="27"/>
      <c r="U301" s="27"/>
      <c r="V301" s="27"/>
      <c r="W301" s="27"/>
      <c r="X301" s="27"/>
      <c r="Y301" s="27"/>
      <c r="Z301" s="27"/>
      <c r="AA301" s="27"/>
      <c r="AB301" s="27"/>
      <c r="AC301" s="27"/>
      <c r="AD301" s="27"/>
      <c r="AE301" s="27"/>
      <c r="AF301" s="27"/>
      <c r="AG301" s="27"/>
      <c r="AH301" s="27"/>
      <c r="AI301" s="27"/>
      <c r="AJ301" s="27"/>
      <c r="AK301" s="27"/>
      <c r="AL301" s="27"/>
      <c r="AM301" s="27"/>
      <c r="AN301" s="27"/>
      <c r="AO301" s="27"/>
      <c r="AP301" s="27"/>
      <c r="AQ301" s="27"/>
      <c r="AR301" s="27"/>
      <c r="AS301" s="27"/>
      <c r="AT301" s="27"/>
      <c r="AU301" s="27"/>
      <c r="AV301" s="27"/>
      <c r="AW301" s="27"/>
      <c r="AX301" s="27"/>
      <c r="AY301" s="27"/>
      <c r="AZ301" s="27"/>
      <c r="BA301" s="27"/>
      <c r="BB301" s="27"/>
      <c r="BC301" s="27"/>
      <c r="BD301" s="27"/>
      <c r="BE301" s="27"/>
      <c r="BF301" s="27"/>
      <c r="BG301" s="27"/>
      <c r="BH301" s="27"/>
      <c r="BI301" s="27"/>
      <c r="BJ301" s="27"/>
      <c r="BK301" s="27"/>
      <c r="BL301" s="27"/>
      <c r="BM301" s="27"/>
      <c r="BN301" s="27"/>
      <c r="BO301" s="27"/>
      <c r="BP301" s="27"/>
      <c r="BQ301" s="27"/>
      <c r="BR301" s="27"/>
      <c r="BS301" s="27"/>
      <c r="BT301" s="27"/>
      <c r="BU301" s="27"/>
      <c r="BV301" s="27"/>
      <c r="BW301" s="27"/>
      <c r="BX301" s="27"/>
      <c r="BY301" s="27"/>
      <c r="BZ301" s="27"/>
      <c r="CA301" s="27"/>
      <c r="CB301" s="27"/>
      <c r="CC301" s="27"/>
      <c r="CD301" s="27"/>
      <c r="CE301" s="27"/>
      <c r="CF301" s="27"/>
      <c r="CG301" s="27"/>
      <c r="CH301" s="27"/>
      <c r="CI301" s="27"/>
      <c r="CJ301" s="27"/>
      <c r="CK301" s="27"/>
      <c r="CL301" s="27"/>
      <c r="CM301" s="27"/>
      <c r="CN301" s="27"/>
      <c r="CO301" s="27"/>
      <c r="CP301" s="27"/>
      <c r="CQ301" s="27"/>
      <c r="CR301" s="27"/>
      <c r="CS301" s="27"/>
      <c r="CT301" s="27"/>
    </row>
    <row r="302" spans="1:98" s="32" customFormat="1">
      <c r="A302" s="27"/>
      <c r="B302" s="47" t="s">
        <v>1116</v>
      </c>
      <c r="C302" s="30"/>
      <c r="D302" s="30"/>
      <c r="E302" s="30"/>
      <c r="F302" s="30"/>
      <c r="G302" s="30"/>
      <c r="H302" s="36"/>
      <c r="I302" s="30"/>
      <c r="J302" s="30"/>
      <c r="K302" s="30"/>
      <c r="L302" s="30"/>
      <c r="M302" s="30"/>
      <c r="N302" s="30"/>
      <c r="O302" s="27"/>
      <c r="P302" s="27"/>
      <c r="Q302" s="27"/>
      <c r="R302" s="27"/>
      <c r="S302" s="27"/>
      <c r="T302" s="27"/>
      <c r="U302" s="27"/>
      <c r="V302" s="27"/>
      <c r="W302" s="27"/>
      <c r="X302" s="27"/>
      <c r="Y302" s="27"/>
      <c r="Z302" s="27"/>
      <c r="AA302" s="27"/>
      <c r="AB302" s="27"/>
      <c r="AC302" s="27"/>
      <c r="AD302" s="27"/>
      <c r="AE302" s="27"/>
      <c r="AF302" s="27"/>
      <c r="AG302" s="27"/>
      <c r="AH302" s="27"/>
      <c r="AI302" s="27"/>
      <c r="AJ302" s="27"/>
      <c r="AK302" s="27"/>
      <c r="AL302" s="27"/>
      <c r="AM302" s="27"/>
      <c r="AN302" s="27"/>
      <c r="AO302" s="27"/>
      <c r="AP302" s="27"/>
      <c r="AQ302" s="27"/>
      <c r="AR302" s="27"/>
      <c r="AS302" s="27"/>
      <c r="AT302" s="27"/>
      <c r="AU302" s="27"/>
      <c r="AV302" s="27"/>
      <c r="AW302" s="27"/>
      <c r="AX302" s="27"/>
      <c r="AY302" s="27"/>
      <c r="AZ302" s="27"/>
      <c r="BA302" s="27"/>
      <c r="BB302" s="27"/>
      <c r="BC302" s="27"/>
      <c r="BD302" s="27"/>
      <c r="BE302" s="27"/>
      <c r="BF302" s="27"/>
      <c r="BG302" s="27"/>
      <c r="BH302" s="27"/>
      <c r="BI302" s="27"/>
      <c r="BJ302" s="27"/>
      <c r="BK302" s="27"/>
      <c r="BL302" s="27"/>
      <c r="BM302" s="27"/>
      <c r="BN302" s="27"/>
      <c r="BO302" s="27"/>
      <c r="BP302" s="27"/>
      <c r="BQ302" s="27"/>
      <c r="BR302" s="27"/>
      <c r="BS302" s="27"/>
      <c r="BT302" s="27"/>
      <c r="BU302" s="27"/>
      <c r="BV302" s="27"/>
      <c r="BW302" s="27"/>
      <c r="BX302" s="27"/>
      <c r="BY302" s="27"/>
      <c r="BZ302" s="27"/>
      <c r="CA302" s="27"/>
      <c r="CB302" s="27"/>
      <c r="CC302" s="27"/>
      <c r="CD302" s="27"/>
      <c r="CE302" s="27"/>
      <c r="CF302" s="27"/>
      <c r="CG302" s="27"/>
      <c r="CH302" s="27"/>
      <c r="CI302" s="27"/>
      <c r="CJ302" s="27"/>
      <c r="CK302" s="27"/>
      <c r="CL302" s="27"/>
      <c r="CM302" s="27"/>
      <c r="CN302" s="27"/>
      <c r="CO302" s="27"/>
      <c r="CP302" s="27"/>
      <c r="CQ302" s="27"/>
      <c r="CR302" s="27"/>
      <c r="CS302" s="27"/>
      <c r="CT302" s="27"/>
    </row>
    <row r="303" spans="1:98" s="32" customFormat="1" ht="12.75" customHeight="1">
      <c r="A303" s="27"/>
      <c r="B303" s="47" t="s">
        <v>1118</v>
      </c>
      <c r="C303" s="30"/>
      <c r="D303" s="30"/>
      <c r="E303" s="30"/>
      <c r="F303" s="30"/>
      <c r="G303" s="30"/>
      <c r="H303" s="36"/>
      <c r="I303" s="30"/>
      <c r="J303" s="30"/>
      <c r="K303" s="30"/>
      <c r="L303" s="30"/>
      <c r="M303" s="30"/>
      <c r="N303" s="30"/>
      <c r="O303" s="27"/>
      <c r="P303" s="27"/>
      <c r="Q303" s="27"/>
      <c r="R303" s="27"/>
      <c r="S303" s="27"/>
      <c r="T303" s="27"/>
      <c r="U303" s="27"/>
      <c r="V303" s="27"/>
      <c r="W303" s="27"/>
      <c r="X303" s="27"/>
      <c r="Y303" s="27"/>
      <c r="Z303" s="27"/>
      <c r="AA303" s="27"/>
      <c r="AB303" s="27"/>
      <c r="AC303" s="27"/>
      <c r="AD303" s="27"/>
      <c r="AE303" s="27"/>
      <c r="AF303" s="27"/>
      <c r="AG303" s="27"/>
      <c r="AH303" s="27"/>
      <c r="AI303" s="27"/>
      <c r="AJ303" s="27"/>
      <c r="AK303" s="27"/>
      <c r="AL303" s="27"/>
      <c r="AM303" s="27"/>
      <c r="AN303" s="27"/>
      <c r="AO303" s="27"/>
      <c r="AP303" s="27"/>
      <c r="AQ303" s="27"/>
      <c r="AR303" s="27"/>
      <c r="AS303" s="27"/>
      <c r="AT303" s="27"/>
      <c r="AU303" s="27"/>
      <c r="AV303" s="27"/>
      <c r="AW303" s="27"/>
      <c r="AX303" s="27"/>
      <c r="AY303" s="27"/>
      <c r="AZ303" s="27"/>
      <c r="BA303" s="27"/>
      <c r="BB303" s="27"/>
      <c r="BC303" s="27"/>
      <c r="BD303" s="27"/>
      <c r="BE303" s="27"/>
      <c r="BF303" s="27"/>
      <c r="BG303" s="27"/>
      <c r="BH303" s="27"/>
      <c r="BI303" s="27"/>
      <c r="BJ303" s="27"/>
      <c r="BK303" s="27"/>
      <c r="BL303" s="27"/>
      <c r="BM303" s="27"/>
      <c r="BN303" s="27"/>
      <c r="BO303" s="27"/>
      <c r="BP303" s="27"/>
      <c r="BQ303" s="27"/>
      <c r="BR303" s="27"/>
      <c r="BS303" s="27"/>
      <c r="BT303" s="27"/>
      <c r="BU303" s="27"/>
      <c r="BV303" s="27"/>
      <c r="BW303" s="27"/>
      <c r="BX303" s="27"/>
      <c r="BY303" s="27"/>
      <c r="BZ303" s="27"/>
      <c r="CA303" s="27"/>
      <c r="CB303" s="27"/>
      <c r="CC303" s="27"/>
      <c r="CD303" s="27"/>
      <c r="CE303" s="27"/>
      <c r="CF303" s="27"/>
      <c r="CG303" s="27"/>
      <c r="CH303" s="27"/>
      <c r="CI303" s="27"/>
      <c r="CJ303" s="27"/>
      <c r="CK303" s="27"/>
      <c r="CL303" s="27"/>
      <c r="CM303" s="27"/>
      <c r="CN303" s="27"/>
      <c r="CO303" s="27"/>
      <c r="CP303" s="27"/>
      <c r="CQ303" s="27"/>
      <c r="CR303" s="27"/>
      <c r="CS303" s="27"/>
      <c r="CT303" s="27"/>
    </row>
    <row r="304" spans="1:98" s="32" customFormat="1">
      <c r="A304" s="27"/>
      <c r="B304" s="47" t="s">
        <v>1119</v>
      </c>
      <c r="C304" s="30"/>
      <c r="D304" s="30"/>
      <c r="E304" s="30"/>
      <c r="F304" s="30"/>
      <c r="G304" s="30"/>
      <c r="H304" s="36"/>
      <c r="I304" s="30"/>
      <c r="J304" s="30"/>
      <c r="K304" s="30"/>
      <c r="L304" s="30"/>
      <c r="M304" s="30"/>
      <c r="N304" s="30"/>
      <c r="O304" s="27"/>
      <c r="P304" s="27"/>
      <c r="Q304" s="27"/>
      <c r="R304" s="27"/>
      <c r="S304" s="27"/>
      <c r="T304" s="27"/>
      <c r="U304" s="27"/>
      <c r="V304" s="27"/>
      <c r="W304" s="27"/>
      <c r="X304" s="27"/>
      <c r="Y304" s="27"/>
      <c r="Z304" s="27"/>
      <c r="AA304" s="27"/>
      <c r="AB304" s="27"/>
      <c r="AC304" s="27"/>
      <c r="AD304" s="27"/>
      <c r="AE304" s="27"/>
      <c r="AF304" s="27"/>
      <c r="AG304" s="27"/>
      <c r="AH304" s="27"/>
      <c r="AI304" s="27"/>
      <c r="AJ304" s="27"/>
      <c r="AK304" s="27"/>
      <c r="AL304" s="27"/>
      <c r="AM304" s="27"/>
      <c r="AN304" s="27"/>
      <c r="AO304" s="27"/>
      <c r="AP304" s="27"/>
      <c r="AQ304" s="27"/>
      <c r="AR304" s="27"/>
      <c r="AS304" s="27"/>
      <c r="AT304" s="27"/>
      <c r="AU304" s="27"/>
      <c r="AV304" s="27"/>
      <c r="AW304" s="27"/>
      <c r="AX304" s="27"/>
      <c r="AY304" s="27"/>
      <c r="AZ304" s="27"/>
      <c r="BA304" s="27"/>
      <c r="BB304" s="27"/>
      <c r="BC304" s="27"/>
      <c r="BD304" s="27"/>
      <c r="BE304" s="27"/>
      <c r="BF304" s="27"/>
      <c r="BG304" s="27"/>
      <c r="BH304" s="27"/>
      <c r="BI304" s="27"/>
      <c r="BJ304" s="27"/>
      <c r="BK304" s="27"/>
      <c r="BL304" s="27"/>
      <c r="BM304" s="27"/>
      <c r="BN304" s="27"/>
      <c r="BO304" s="27"/>
      <c r="BP304" s="27"/>
      <c r="BQ304" s="27"/>
      <c r="BR304" s="27"/>
      <c r="BS304" s="27"/>
      <c r="BT304" s="27"/>
      <c r="BU304" s="27"/>
      <c r="BV304" s="27"/>
      <c r="BW304" s="27"/>
      <c r="BX304" s="27"/>
      <c r="BY304" s="27"/>
      <c r="BZ304" s="27"/>
      <c r="CA304" s="27"/>
      <c r="CB304" s="27"/>
      <c r="CC304" s="27"/>
      <c r="CD304" s="27"/>
      <c r="CE304" s="27"/>
      <c r="CF304" s="27"/>
      <c r="CG304" s="27"/>
      <c r="CH304" s="27"/>
      <c r="CI304" s="27"/>
      <c r="CJ304" s="27"/>
      <c r="CK304" s="27"/>
      <c r="CL304" s="27"/>
      <c r="CM304" s="27"/>
      <c r="CN304" s="27"/>
      <c r="CO304" s="27"/>
      <c r="CP304" s="27"/>
      <c r="CQ304" s="27"/>
      <c r="CR304" s="27"/>
      <c r="CS304" s="27"/>
      <c r="CT304" s="27"/>
    </row>
    <row r="305" spans="1:98" s="32" customFormat="1">
      <c r="A305" s="27"/>
      <c r="B305" s="47" t="s">
        <v>1120</v>
      </c>
      <c r="C305" s="30"/>
      <c r="D305" s="30"/>
      <c r="E305" s="30"/>
      <c r="F305" s="30"/>
      <c r="G305" s="30"/>
      <c r="H305" s="36"/>
      <c r="I305" s="30"/>
      <c r="J305" s="30"/>
      <c r="K305" s="30"/>
      <c r="L305" s="30"/>
      <c r="M305" s="30"/>
      <c r="N305" s="30"/>
      <c r="O305" s="27"/>
      <c r="P305" s="27"/>
      <c r="Q305" s="27"/>
      <c r="R305" s="27"/>
      <c r="S305" s="27"/>
      <c r="T305" s="27"/>
      <c r="U305" s="27"/>
      <c r="V305" s="27"/>
      <c r="W305" s="27"/>
      <c r="X305" s="27"/>
      <c r="Y305" s="27"/>
      <c r="Z305" s="27"/>
      <c r="AA305" s="27"/>
      <c r="AB305" s="27"/>
      <c r="AC305" s="27"/>
      <c r="AD305" s="27"/>
      <c r="AE305" s="27"/>
      <c r="AF305" s="27"/>
      <c r="AG305" s="27"/>
      <c r="AH305" s="27"/>
      <c r="AI305" s="27"/>
      <c r="AJ305" s="27"/>
      <c r="AK305" s="27"/>
      <c r="AL305" s="27"/>
      <c r="AM305" s="27"/>
      <c r="AN305" s="27"/>
      <c r="AO305" s="27"/>
      <c r="AP305" s="27"/>
      <c r="AQ305" s="27"/>
      <c r="AR305" s="27"/>
      <c r="AS305" s="27"/>
      <c r="AT305" s="27"/>
      <c r="AU305" s="27"/>
      <c r="AV305" s="27"/>
      <c r="AW305" s="27"/>
      <c r="AX305" s="27"/>
      <c r="AY305" s="27"/>
      <c r="AZ305" s="27"/>
      <c r="BA305" s="27"/>
      <c r="BB305" s="27"/>
      <c r="BC305" s="27"/>
      <c r="BD305" s="27"/>
      <c r="BE305" s="27"/>
      <c r="BF305" s="27"/>
      <c r="BG305" s="27"/>
      <c r="BH305" s="27"/>
      <c r="BI305" s="27"/>
      <c r="BJ305" s="27"/>
      <c r="BK305" s="27"/>
      <c r="BL305" s="27"/>
      <c r="BM305" s="27"/>
      <c r="BN305" s="27"/>
      <c r="BO305" s="27"/>
      <c r="BP305" s="27"/>
      <c r="BQ305" s="27"/>
      <c r="BR305" s="27"/>
      <c r="BS305" s="27"/>
      <c r="BT305" s="27"/>
      <c r="BU305" s="27"/>
      <c r="BV305" s="27"/>
      <c r="BW305" s="27"/>
      <c r="BX305" s="27"/>
      <c r="BY305" s="27"/>
      <c r="BZ305" s="27"/>
      <c r="CA305" s="27"/>
      <c r="CB305" s="27"/>
      <c r="CC305" s="27"/>
      <c r="CD305" s="27"/>
      <c r="CE305" s="27"/>
      <c r="CF305" s="27"/>
      <c r="CG305" s="27"/>
      <c r="CH305" s="27"/>
      <c r="CI305" s="27"/>
      <c r="CJ305" s="27"/>
      <c r="CK305" s="27"/>
      <c r="CL305" s="27"/>
      <c r="CM305" s="27"/>
      <c r="CN305" s="27"/>
      <c r="CO305" s="27"/>
      <c r="CP305" s="27"/>
      <c r="CQ305" s="27"/>
      <c r="CR305" s="27"/>
      <c r="CS305" s="27"/>
      <c r="CT305" s="27"/>
    </row>
    <row r="306" spans="1:98" s="32" customFormat="1" ht="12.75" customHeight="1">
      <c r="A306" s="27"/>
      <c r="B306" s="47" t="s">
        <v>1121</v>
      </c>
      <c r="C306" s="30"/>
      <c r="D306" s="30"/>
      <c r="E306" s="30"/>
      <c r="F306" s="30"/>
      <c r="G306" s="30"/>
      <c r="H306" s="36"/>
      <c r="I306" s="30"/>
      <c r="J306" s="30"/>
      <c r="K306" s="30"/>
      <c r="L306" s="30"/>
      <c r="M306" s="30"/>
      <c r="N306" s="30"/>
      <c r="O306" s="27"/>
      <c r="P306" s="27"/>
      <c r="Q306" s="27"/>
      <c r="R306" s="27"/>
      <c r="S306" s="27"/>
      <c r="T306" s="27"/>
      <c r="U306" s="27"/>
      <c r="V306" s="27"/>
      <c r="W306" s="27"/>
      <c r="X306" s="27"/>
      <c r="Y306" s="27"/>
      <c r="Z306" s="27"/>
      <c r="AA306" s="27"/>
      <c r="AB306" s="27"/>
      <c r="AC306" s="27"/>
      <c r="AD306" s="27"/>
      <c r="AE306" s="27"/>
      <c r="AF306" s="27"/>
      <c r="AG306" s="27"/>
      <c r="AH306" s="27"/>
      <c r="AI306" s="27"/>
      <c r="AJ306" s="27"/>
      <c r="AK306" s="27"/>
      <c r="AL306" s="27"/>
      <c r="AM306" s="27"/>
      <c r="AN306" s="27"/>
      <c r="AO306" s="27"/>
      <c r="AP306" s="27"/>
      <c r="AQ306" s="27"/>
      <c r="AR306" s="27"/>
      <c r="AS306" s="27"/>
      <c r="AT306" s="27"/>
      <c r="AU306" s="27"/>
      <c r="AV306" s="27"/>
      <c r="AW306" s="27"/>
      <c r="AX306" s="27"/>
      <c r="AY306" s="27"/>
      <c r="AZ306" s="27"/>
      <c r="BA306" s="27"/>
      <c r="BB306" s="27"/>
      <c r="BC306" s="27"/>
      <c r="BD306" s="27"/>
      <c r="BE306" s="27"/>
      <c r="BF306" s="27"/>
      <c r="BG306" s="27"/>
      <c r="BH306" s="27"/>
      <c r="BI306" s="27"/>
      <c r="BJ306" s="27"/>
      <c r="BK306" s="27"/>
      <c r="BL306" s="27"/>
      <c r="BM306" s="27"/>
      <c r="BN306" s="27"/>
      <c r="BO306" s="27"/>
      <c r="BP306" s="27"/>
      <c r="BQ306" s="27"/>
      <c r="BR306" s="27"/>
      <c r="BS306" s="27"/>
      <c r="BT306" s="27"/>
      <c r="BU306" s="27"/>
      <c r="BV306" s="27"/>
      <c r="BW306" s="27"/>
      <c r="BX306" s="27"/>
      <c r="BY306" s="27"/>
      <c r="BZ306" s="27"/>
      <c r="CA306" s="27"/>
      <c r="CB306" s="27"/>
      <c r="CC306" s="27"/>
      <c r="CD306" s="27"/>
      <c r="CE306" s="27"/>
      <c r="CF306" s="27"/>
      <c r="CG306" s="27"/>
      <c r="CH306" s="27"/>
      <c r="CI306" s="27"/>
      <c r="CJ306" s="27"/>
      <c r="CK306" s="27"/>
      <c r="CL306" s="27"/>
      <c r="CM306" s="27"/>
      <c r="CN306" s="27"/>
      <c r="CO306" s="27"/>
      <c r="CP306" s="27"/>
      <c r="CQ306" s="27"/>
      <c r="CR306" s="27"/>
      <c r="CS306" s="27"/>
      <c r="CT306" s="27"/>
    </row>
    <row r="307" spans="1:98" s="32" customFormat="1">
      <c r="A307" s="27"/>
      <c r="B307" s="47" t="s">
        <v>1122</v>
      </c>
      <c r="C307" s="30"/>
      <c r="D307" s="30"/>
      <c r="E307" s="30"/>
      <c r="F307" s="30"/>
      <c r="G307" s="30"/>
      <c r="H307" s="36"/>
      <c r="I307" s="30"/>
      <c r="J307" s="30"/>
      <c r="K307" s="30"/>
      <c r="L307" s="30"/>
      <c r="M307" s="30"/>
      <c r="N307" s="30"/>
      <c r="O307" s="27"/>
      <c r="P307" s="27"/>
      <c r="Q307" s="27"/>
      <c r="R307" s="27"/>
      <c r="S307" s="27"/>
      <c r="T307" s="27"/>
      <c r="U307" s="27"/>
      <c r="V307" s="27"/>
      <c r="W307" s="27"/>
      <c r="X307" s="27"/>
      <c r="Y307" s="27"/>
      <c r="Z307" s="27"/>
      <c r="AA307" s="27"/>
      <c r="AB307" s="27"/>
      <c r="AC307" s="27"/>
      <c r="AD307" s="27"/>
      <c r="AE307" s="27"/>
      <c r="AF307" s="27"/>
      <c r="AG307" s="27"/>
      <c r="AH307" s="27"/>
      <c r="AI307" s="27"/>
      <c r="AJ307" s="27"/>
      <c r="AK307" s="27"/>
      <c r="AL307" s="27"/>
      <c r="AM307" s="27"/>
      <c r="AN307" s="27"/>
      <c r="AO307" s="27"/>
      <c r="AP307" s="27"/>
      <c r="AQ307" s="27"/>
      <c r="AR307" s="27"/>
      <c r="AS307" s="27"/>
      <c r="AT307" s="27"/>
      <c r="AU307" s="27"/>
      <c r="AV307" s="27"/>
      <c r="AW307" s="27"/>
      <c r="AX307" s="27"/>
      <c r="AY307" s="27"/>
      <c r="AZ307" s="27"/>
      <c r="BA307" s="27"/>
      <c r="BB307" s="27"/>
      <c r="BC307" s="27"/>
      <c r="BD307" s="27"/>
      <c r="BE307" s="27"/>
      <c r="BF307" s="27"/>
      <c r="BG307" s="27"/>
      <c r="BH307" s="27"/>
      <c r="BI307" s="27"/>
      <c r="BJ307" s="27"/>
      <c r="BK307" s="27"/>
      <c r="BL307" s="27"/>
      <c r="BM307" s="27"/>
      <c r="BN307" s="27"/>
      <c r="BO307" s="27"/>
      <c r="BP307" s="27"/>
      <c r="BQ307" s="27"/>
      <c r="BR307" s="27"/>
      <c r="BS307" s="27"/>
      <c r="BT307" s="27"/>
      <c r="BU307" s="27"/>
      <c r="BV307" s="27"/>
      <c r="BW307" s="27"/>
      <c r="BX307" s="27"/>
      <c r="BY307" s="27"/>
      <c r="BZ307" s="27"/>
      <c r="CA307" s="27"/>
      <c r="CB307" s="27"/>
      <c r="CC307" s="27"/>
      <c r="CD307" s="27"/>
      <c r="CE307" s="27"/>
      <c r="CF307" s="27"/>
      <c r="CG307" s="27"/>
      <c r="CH307" s="27"/>
      <c r="CI307" s="27"/>
      <c r="CJ307" s="27"/>
      <c r="CK307" s="27"/>
      <c r="CL307" s="27"/>
      <c r="CM307" s="27"/>
      <c r="CN307" s="27"/>
      <c r="CO307" s="27"/>
      <c r="CP307" s="27"/>
      <c r="CQ307" s="27"/>
      <c r="CR307" s="27"/>
      <c r="CS307" s="27"/>
      <c r="CT307" s="27"/>
    </row>
    <row r="308" spans="1:98" s="32" customFormat="1">
      <c r="A308" s="27"/>
      <c r="B308" s="47" t="s">
        <v>1123</v>
      </c>
      <c r="C308" s="30"/>
      <c r="D308" s="30"/>
      <c r="E308" s="30"/>
      <c r="F308" s="30"/>
      <c r="G308" s="30"/>
      <c r="H308" s="36"/>
      <c r="I308" s="30"/>
      <c r="J308" s="30"/>
      <c r="K308" s="30"/>
      <c r="L308" s="30"/>
      <c r="M308" s="30"/>
      <c r="N308" s="30"/>
      <c r="O308" s="27"/>
      <c r="P308" s="27"/>
      <c r="Q308" s="27"/>
      <c r="R308" s="27"/>
      <c r="S308" s="27"/>
      <c r="T308" s="27"/>
      <c r="U308" s="27"/>
      <c r="V308" s="27"/>
      <c r="W308" s="27"/>
      <c r="X308" s="27"/>
      <c r="Y308" s="27"/>
      <c r="Z308" s="27"/>
      <c r="AA308" s="27"/>
      <c r="AB308" s="27"/>
      <c r="AC308" s="27"/>
      <c r="AD308" s="27"/>
      <c r="AE308" s="27"/>
      <c r="AF308" s="27"/>
      <c r="AG308" s="27"/>
      <c r="AH308" s="27"/>
      <c r="AI308" s="27"/>
      <c r="AJ308" s="27"/>
      <c r="AK308" s="27"/>
      <c r="AL308" s="27"/>
      <c r="AM308" s="27"/>
      <c r="AN308" s="27"/>
      <c r="AO308" s="27"/>
      <c r="AP308" s="27"/>
      <c r="AQ308" s="27"/>
      <c r="AR308" s="27"/>
      <c r="AS308" s="27"/>
      <c r="AT308" s="27"/>
      <c r="AU308" s="27"/>
      <c r="AV308" s="27"/>
      <c r="AW308" s="27"/>
      <c r="AX308" s="27"/>
      <c r="AY308" s="27"/>
      <c r="AZ308" s="27"/>
      <c r="BA308" s="27"/>
      <c r="BB308" s="27"/>
      <c r="BC308" s="27"/>
      <c r="BD308" s="27"/>
      <c r="BE308" s="27"/>
      <c r="BF308" s="27"/>
      <c r="BG308" s="27"/>
      <c r="BH308" s="27"/>
      <c r="BI308" s="27"/>
      <c r="BJ308" s="27"/>
      <c r="BK308" s="27"/>
      <c r="BL308" s="27"/>
      <c r="BM308" s="27"/>
      <c r="BN308" s="27"/>
      <c r="BO308" s="27"/>
      <c r="BP308" s="27"/>
      <c r="BQ308" s="27"/>
      <c r="BR308" s="27"/>
      <c r="BS308" s="27"/>
      <c r="BT308" s="27"/>
      <c r="BU308" s="27"/>
      <c r="BV308" s="27"/>
      <c r="BW308" s="27"/>
      <c r="BX308" s="27"/>
      <c r="BY308" s="27"/>
      <c r="BZ308" s="27"/>
      <c r="CA308" s="27"/>
      <c r="CB308" s="27"/>
      <c r="CC308" s="27"/>
      <c r="CD308" s="27"/>
      <c r="CE308" s="27"/>
      <c r="CF308" s="27"/>
      <c r="CG308" s="27"/>
      <c r="CH308" s="27"/>
      <c r="CI308" s="27"/>
      <c r="CJ308" s="27"/>
      <c r="CK308" s="27"/>
      <c r="CL308" s="27"/>
      <c r="CM308" s="27"/>
      <c r="CN308" s="27"/>
      <c r="CO308" s="27"/>
      <c r="CP308" s="27"/>
      <c r="CQ308" s="27"/>
      <c r="CR308" s="27"/>
      <c r="CS308" s="27"/>
      <c r="CT308" s="27"/>
    </row>
    <row r="309" spans="1:98" s="32" customFormat="1">
      <c r="A309" s="27"/>
      <c r="B309" s="47" t="s">
        <v>1124</v>
      </c>
      <c r="C309" s="30"/>
      <c r="D309" s="30"/>
      <c r="E309" s="30"/>
      <c r="F309" s="30"/>
      <c r="G309" s="30"/>
      <c r="H309" s="36"/>
      <c r="I309" s="30"/>
      <c r="J309" s="30"/>
      <c r="K309" s="30"/>
      <c r="L309" s="30"/>
      <c r="M309" s="30"/>
      <c r="N309" s="30"/>
      <c r="O309" s="27"/>
      <c r="P309" s="27"/>
      <c r="Q309" s="27"/>
      <c r="R309" s="27"/>
      <c r="S309" s="27"/>
      <c r="T309" s="27"/>
      <c r="U309" s="27"/>
      <c r="V309" s="27"/>
      <c r="W309" s="27"/>
      <c r="X309" s="27"/>
      <c r="Y309" s="27"/>
      <c r="Z309" s="27"/>
      <c r="AA309" s="27"/>
      <c r="AB309" s="27"/>
      <c r="AC309" s="27"/>
      <c r="AD309" s="27"/>
      <c r="AE309" s="27"/>
      <c r="AF309" s="27"/>
      <c r="AG309" s="27"/>
      <c r="AH309" s="27"/>
      <c r="AI309" s="27"/>
      <c r="AJ309" s="27"/>
      <c r="AK309" s="27"/>
      <c r="AL309" s="27"/>
      <c r="AM309" s="27"/>
      <c r="AN309" s="27"/>
      <c r="AO309" s="27"/>
      <c r="AP309" s="27"/>
      <c r="AQ309" s="27"/>
      <c r="AR309" s="27"/>
      <c r="AS309" s="27"/>
      <c r="AT309" s="27"/>
      <c r="AU309" s="27"/>
      <c r="AV309" s="27"/>
      <c r="AW309" s="27"/>
      <c r="AX309" s="27"/>
      <c r="AY309" s="27"/>
      <c r="AZ309" s="27"/>
      <c r="BA309" s="27"/>
      <c r="BB309" s="27"/>
      <c r="BC309" s="27"/>
      <c r="BD309" s="27"/>
      <c r="BE309" s="27"/>
      <c r="BF309" s="27"/>
      <c r="BG309" s="27"/>
      <c r="BH309" s="27"/>
      <c r="BI309" s="27"/>
      <c r="BJ309" s="27"/>
      <c r="BK309" s="27"/>
      <c r="BL309" s="27"/>
      <c r="BM309" s="27"/>
      <c r="BN309" s="27"/>
      <c r="BO309" s="27"/>
      <c r="BP309" s="27"/>
      <c r="BQ309" s="27"/>
      <c r="BR309" s="27"/>
      <c r="BS309" s="27"/>
      <c r="BT309" s="27"/>
      <c r="BU309" s="27"/>
      <c r="BV309" s="27"/>
      <c r="BW309" s="27"/>
      <c r="BX309" s="27"/>
      <c r="BY309" s="27"/>
      <c r="BZ309" s="27"/>
      <c r="CA309" s="27"/>
      <c r="CB309" s="27"/>
      <c r="CC309" s="27"/>
      <c r="CD309" s="27"/>
      <c r="CE309" s="27"/>
      <c r="CF309" s="27"/>
      <c r="CG309" s="27"/>
      <c r="CH309" s="27"/>
      <c r="CI309" s="27"/>
      <c r="CJ309" s="27"/>
      <c r="CK309" s="27"/>
      <c r="CL309" s="27"/>
      <c r="CM309" s="27"/>
      <c r="CN309" s="27"/>
      <c r="CO309" s="27"/>
      <c r="CP309" s="27"/>
      <c r="CQ309" s="27"/>
      <c r="CR309" s="27"/>
      <c r="CS309" s="27"/>
      <c r="CT309" s="27"/>
    </row>
    <row r="310" spans="1:98" s="32" customFormat="1" ht="11.75" customHeight="1">
      <c r="A310" s="27"/>
      <c r="B310" s="47" t="s">
        <v>1125</v>
      </c>
      <c r="C310" s="30"/>
      <c r="D310" s="30"/>
      <c r="E310" s="30"/>
      <c r="F310" s="30"/>
      <c r="G310" s="30"/>
      <c r="H310" s="36"/>
      <c r="I310" s="30"/>
      <c r="J310" s="30"/>
      <c r="K310" s="30"/>
      <c r="L310" s="30"/>
      <c r="M310" s="30"/>
      <c r="N310" s="30"/>
      <c r="O310" s="27"/>
      <c r="P310" s="27"/>
      <c r="Q310" s="27"/>
      <c r="R310" s="27"/>
      <c r="S310" s="27"/>
      <c r="T310" s="27"/>
      <c r="U310" s="27"/>
      <c r="V310" s="27"/>
      <c r="W310" s="27"/>
      <c r="X310" s="27"/>
      <c r="Y310" s="27"/>
      <c r="Z310" s="27"/>
      <c r="AA310" s="27"/>
      <c r="AB310" s="27"/>
      <c r="AC310" s="27"/>
      <c r="AD310" s="27"/>
      <c r="AE310" s="27"/>
      <c r="AF310" s="27"/>
      <c r="AG310" s="27"/>
      <c r="AH310" s="27"/>
      <c r="AI310" s="27"/>
      <c r="AJ310" s="27"/>
      <c r="AK310" s="27"/>
      <c r="AL310" s="27"/>
      <c r="AM310" s="27"/>
      <c r="AN310" s="27"/>
      <c r="AO310" s="27"/>
      <c r="AP310" s="27"/>
      <c r="AQ310" s="27"/>
      <c r="AR310" s="27"/>
      <c r="AS310" s="27"/>
      <c r="AT310" s="27"/>
      <c r="AU310" s="27"/>
      <c r="AV310" s="27"/>
      <c r="AW310" s="27"/>
      <c r="AX310" s="27"/>
      <c r="AY310" s="27"/>
      <c r="AZ310" s="27"/>
      <c r="BA310" s="27"/>
      <c r="BB310" s="27"/>
      <c r="BC310" s="27"/>
      <c r="BD310" s="27"/>
      <c r="BE310" s="27"/>
      <c r="BF310" s="27"/>
      <c r="BG310" s="27"/>
      <c r="BH310" s="27"/>
      <c r="BI310" s="27"/>
      <c r="BJ310" s="27"/>
      <c r="BK310" s="27"/>
      <c r="BL310" s="27"/>
      <c r="BM310" s="27"/>
      <c r="BN310" s="27"/>
      <c r="BO310" s="27"/>
      <c r="BP310" s="27"/>
      <c r="BQ310" s="27"/>
      <c r="BR310" s="27"/>
      <c r="BS310" s="27"/>
      <c r="BT310" s="27"/>
      <c r="BU310" s="27"/>
      <c r="BV310" s="27"/>
      <c r="BW310" s="27"/>
      <c r="BX310" s="27"/>
      <c r="BY310" s="27"/>
      <c r="BZ310" s="27"/>
      <c r="CA310" s="27"/>
      <c r="CB310" s="27"/>
      <c r="CC310" s="27"/>
      <c r="CD310" s="27"/>
      <c r="CE310" s="27"/>
      <c r="CF310" s="27"/>
      <c r="CG310" s="27"/>
      <c r="CH310" s="27"/>
      <c r="CI310" s="27"/>
      <c r="CJ310" s="27"/>
      <c r="CK310" s="27"/>
      <c r="CL310" s="27"/>
      <c r="CM310" s="27"/>
      <c r="CN310" s="27"/>
      <c r="CO310" s="27"/>
      <c r="CP310" s="27"/>
      <c r="CQ310" s="27"/>
      <c r="CR310" s="27"/>
      <c r="CS310" s="27"/>
      <c r="CT310" s="27"/>
    </row>
    <row r="311" spans="1:98" s="32" customFormat="1">
      <c r="A311" s="27"/>
      <c r="B311" s="47" t="s">
        <v>1126</v>
      </c>
      <c r="C311" s="30"/>
      <c r="D311" s="30"/>
      <c r="E311" s="30"/>
      <c r="F311" s="30"/>
      <c r="G311" s="30"/>
      <c r="H311" s="36"/>
      <c r="I311" s="30"/>
      <c r="J311" s="30"/>
      <c r="K311" s="30"/>
      <c r="L311" s="30"/>
      <c r="M311" s="30"/>
      <c r="N311" s="30"/>
      <c r="O311" s="27"/>
      <c r="P311" s="27"/>
      <c r="Q311" s="27"/>
      <c r="R311" s="27"/>
      <c r="S311" s="27"/>
      <c r="T311" s="27"/>
      <c r="U311" s="27"/>
      <c r="V311" s="27"/>
      <c r="W311" s="27"/>
      <c r="X311" s="27"/>
      <c r="Y311" s="27"/>
      <c r="Z311" s="27"/>
      <c r="AA311" s="27"/>
      <c r="AB311" s="27"/>
      <c r="AC311" s="27"/>
      <c r="AD311" s="27"/>
      <c r="AE311" s="27"/>
      <c r="AF311" s="27"/>
      <c r="AG311" s="27"/>
      <c r="AH311" s="27"/>
      <c r="AI311" s="27"/>
      <c r="AJ311" s="27"/>
      <c r="AK311" s="27"/>
      <c r="AL311" s="27"/>
      <c r="AM311" s="27"/>
      <c r="AN311" s="27"/>
      <c r="AO311" s="27"/>
      <c r="AP311" s="27"/>
      <c r="AQ311" s="27"/>
      <c r="AR311" s="27"/>
      <c r="AS311" s="27"/>
      <c r="AT311" s="27"/>
      <c r="AU311" s="27"/>
      <c r="AV311" s="27"/>
      <c r="AW311" s="27"/>
      <c r="AX311" s="27"/>
      <c r="AY311" s="27"/>
      <c r="AZ311" s="27"/>
      <c r="BA311" s="27"/>
      <c r="BB311" s="27"/>
      <c r="BC311" s="27"/>
      <c r="BD311" s="27"/>
      <c r="BE311" s="27"/>
      <c r="BF311" s="27"/>
      <c r="BG311" s="27"/>
      <c r="BH311" s="27"/>
      <c r="BI311" s="27"/>
      <c r="BJ311" s="27"/>
      <c r="BK311" s="27"/>
      <c r="BL311" s="27"/>
      <c r="BM311" s="27"/>
      <c r="BN311" s="27"/>
      <c r="BO311" s="27"/>
      <c r="BP311" s="27"/>
      <c r="BQ311" s="27"/>
      <c r="BR311" s="27"/>
      <c r="BS311" s="27"/>
      <c r="BT311" s="27"/>
      <c r="BU311" s="27"/>
      <c r="BV311" s="27"/>
      <c r="BW311" s="27"/>
      <c r="BX311" s="27"/>
      <c r="BY311" s="27"/>
      <c r="BZ311" s="27"/>
      <c r="CA311" s="27"/>
      <c r="CB311" s="27"/>
      <c r="CC311" s="27"/>
      <c r="CD311" s="27"/>
      <c r="CE311" s="27"/>
      <c r="CF311" s="27"/>
      <c r="CG311" s="27"/>
      <c r="CH311" s="27"/>
      <c r="CI311" s="27"/>
      <c r="CJ311" s="27"/>
      <c r="CK311" s="27"/>
      <c r="CL311" s="27"/>
      <c r="CM311" s="27"/>
      <c r="CN311" s="27"/>
      <c r="CO311" s="27"/>
      <c r="CP311" s="27"/>
      <c r="CQ311" s="27"/>
      <c r="CR311" s="27"/>
      <c r="CS311" s="27"/>
      <c r="CT311" s="27"/>
    </row>
    <row r="312" spans="1:98" s="32" customFormat="1">
      <c r="A312" s="27"/>
      <c r="B312" s="47" t="s">
        <v>1127</v>
      </c>
      <c r="C312" s="30"/>
      <c r="D312" s="30"/>
      <c r="E312" s="30"/>
      <c r="F312" s="30"/>
      <c r="G312" s="30"/>
      <c r="H312" s="36"/>
      <c r="I312" s="30"/>
      <c r="J312" s="30"/>
      <c r="K312" s="30"/>
      <c r="L312" s="30"/>
      <c r="M312" s="30"/>
      <c r="N312" s="30"/>
      <c r="O312" s="27"/>
      <c r="P312" s="27"/>
      <c r="Q312" s="27"/>
      <c r="R312" s="27"/>
      <c r="S312" s="27"/>
      <c r="T312" s="27"/>
      <c r="U312" s="27"/>
      <c r="V312" s="27"/>
      <c r="W312" s="27"/>
      <c r="X312" s="27"/>
      <c r="Y312" s="27"/>
      <c r="Z312" s="27"/>
      <c r="AA312" s="27"/>
      <c r="AB312" s="27"/>
      <c r="AC312" s="27"/>
      <c r="AD312" s="27"/>
      <c r="AE312" s="27"/>
      <c r="AF312" s="27"/>
      <c r="AG312" s="27"/>
      <c r="AH312" s="27"/>
      <c r="AI312" s="27"/>
      <c r="AJ312" s="27"/>
      <c r="AK312" s="27"/>
      <c r="AL312" s="27"/>
      <c r="AM312" s="27"/>
      <c r="AN312" s="27"/>
      <c r="AO312" s="27"/>
      <c r="AP312" s="27"/>
      <c r="AQ312" s="27"/>
      <c r="AR312" s="27"/>
      <c r="AS312" s="27"/>
      <c r="AT312" s="27"/>
      <c r="AU312" s="27"/>
      <c r="AV312" s="27"/>
      <c r="AW312" s="27"/>
      <c r="AX312" s="27"/>
      <c r="AY312" s="27"/>
      <c r="AZ312" s="27"/>
      <c r="BA312" s="27"/>
      <c r="BB312" s="27"/>
      <c r="BC312" s="27"/>
      <c r="BD312" s="27"/>
      <c r="BE312" s="27"/>
      <c r="BF312" s="27"/>
      <c r="BG312" s="27"/>
      <c r="BH312" s="27"/>
      <c r="BI312" s="27"/>
      <c r="BJ312" s="27"/>
      <c r="BK312" s="27"/>
      <c r="BL312" s="27"/>
      <c r="BM312" s="27"/>
      <c r="BN312" s="27"/>
      <c r="BO312" s="27"/>
      <c r="BP312" s="27"/>
      <c r="BQ312" s="27"/>
      <c r="BR312" s="27"/>
      <c r="BS312" s="27"/>
      <c r="BT312" s="27"/>
      <c r="BU312" s="27"/>
      <c r="BV312" s="27"/>
      <c r="BW312" s="27"/>
      <c r="BX312" s="27"/>
      <c r="BY312" s="27"/>
      <c r="BZ312" s="27"/>
      <c r="CA312" s="27"/>
      <c r="CB312" s="27"/>
      <c r="CC312" s="27"/>
      <c r="CD312" s="27"/>
      <c r="CE312" s="27"/>
      <c r="CF312" s="27"/>
      <c r="CG312" s="27"/>
      <c r="CH312" s="27"/>
      <c r="CI312" s="27"/>
      <c r="CJ312" s="27"/>
      <c r="CK312" s="27"/>
      <c r="CL312" s="27"/>
      <c r="CM312" s="27"/>
      <c r="CN312" s="27"/>
      <c r="CO312" s="27"/>
      <c r="CP312" s="27"/>
      <c r="CQ312" s="27"/>
      <c r="CR312" s="27"/>
      <c r="CS312" s="27"/>
      <c r="CT312" s="27"/>
    </row>
    <row r="313" spans="1:98" s="32" customFormat="1">
      <c r="A313" s="27"/>
      <c r="B313" s="47" t="s">
        <v>1128</v>
      </c>
      <c r="C313" s="30"/>
      <c r="D313" s="30"/>
      <c r="E313" s="30"/>
      <c r="F313" s="30"/>
      <c r="G313" s="30"/>
      <c r="H313" s="36"/>
      <c r="I313" s="30"/>
      <c r="J313" s="30"/>
      <c r="K313" s="30"/>
      <c r="L313" s="30"/>
      <c r="M313" s="30"/>
      <c r="N313" s="30"/>
      <c r="O313" s="27"/>
      <c r="P313" s="27"/>
      <c r="Q313" s="27"/>
      <c r="R313" s="27"/>
      <c r="S313" s="27"/>
      <c r="T313" s="27"/>
      <c r="U313" s="27"/>
      <c r="V313" s="27"/>
      <c r="W313" s="27"/>
      <c r="X313" s="27"/>
      <c r="Y313" s="27"/>
      <c r="Z313" s="27"/>
      <c r="AA313" s="27"/>
      <c r="AB313" s="27"/>
      <c r="AC313" s="27"/>
      <c r="AD313" s="27"/>
      <c r="AE313" s="27"/>
      <c r="AF313" s="27"/>
      <c r="AG313" s="27"/>
      <c r="AH313" s="27"/>
      <c r="AI313" s="27"/>
      <c r="AJ313" s="27"/>
      <c r="AK313" s="27"/>
      <c r="AL313" s="27"/>
      <c r="AM313" s="27"/>
      <c r="AN313" s="27"/>
      <c r="AO313" s="27"/>
      <c r="AP313" s="27"/>
      <c r="AQ313" s="27"/>
      <c r="AR313" s="27"/>
      <c r="AS313" s="27"/>
      <c r="AT313" s="27"/>
      <c r="AU313" s="27"/>
      <c r="AV313" s="27"/>
      <c r="AW313" s="27"/>
      <c r="AX313" s="27"/>
      <c r="AY313" s="27"/>
      <c r="AZ313" s="27"/>
      <c r="BA313" s="27"/>
      <c r="BB313" s="27"/>
      <c r="BC313" s="27"/>
      <c r="BD313" s="27"/>
      <c r="BE313" s="27"/>
      <c r="BF313" s="27"/>
      <c r="BG313" s="27"/>
      <c r="BH313" s="27"/>
      <c r="BI313" s="27"/>
      <c r="BJ313" s="27"/>
      <c r="BK313" s="27"/>
      <c r="BL313" s="27"/>
      <c r="BM313" s="27"/>
      <c r="BN313" s="27"/>
      <c r="BO313" s="27"/>
      <c r="BP313" s="27"/>
      <c r="BQ313" s="27"/>
      <c r="BR313" s="27"/>
      <c r="BS313" s="27"/>
      <c r="BT313" s="27"/>
      <c r="BU313" s="27"/>
      <c r="BV313" s="27"/>
      <c r="BW313" s="27"/>
      <c r="BX313" s="27"/>
      <c r="BY313" s="27"/>
      <c r="BZ313" s="27"/>
      <c r="CA313" s="27"/>
      <c r="CB313" s="27"/>
      <c r="CC313" s="27"/>
      <c r="CD313" s="27"/>
      <c r="CE313" s="27"/>
      <c r="CF313" s="27"/>
      <c r="CG313" s="27"/>
      <c r="CH313" s="27"/>
      <c r="CI313" s="27"/>
      <c r="CJ313" s="27"/>
      <c r="CK313" s="27"/>
      <c r="CL313" s="27"/>
      <c r="CM313" s="27"/>
      <c r="CN313" s="27"/>
      <c r="CO313" s="27"/>
      <c r="CP313" s="27"/>
      <c r="CQ313" s="27"/>
      <c r="CR313" s="27"/>
      <c r="CS313" s="27"/>
      <c r="CT313" s="27"/>
    </row>
    <row r="314" spans="1:98" s="32" customFormat="1" ht="12.75" customHeight="1">
      <c r="A314" s="27"/>
      <c r="B314" s="47" t="s">
        <v>1130</v>
      </c>
      <c r="C314" s="30"/>
      <c r="D314" s="30"/>
      <c r="E314" s="30"/>
      <c r="F314" s="30"/>
      <c r="G314" s="30"/>
      <c r="H314" s="36"/>
      <c r="I314" s="30"/>
      <c r="J314" s="30"/>
      <c r="K314" s="30"/>
      <c r="L314" s="30"/>
      <c r="M314" s="30"/>
      <c r="N314" s="30"/>
      <c r="O314" s="27"/>
      <c r="P314" s="27"/>
      <c r="Q314" s="27"/>
      <c r="R314" s="27"/>
      <c r="S314" s="27"/>
      <c r="T314" s="27"/>
      <c r="U314" s="27"/>
      <c r="V314" s="27"/>
      <c r="W314" s="27"/>
      <c r="X314" s="27"/>
      <c r="Y314" s="27"/>
      <c r="Z314" s="27"/>
      <c r="AA314" s="27"/>
      <c r="AB314" s="27"/>
      <c r="AC314" s="27"/>
      <c r="AD314" s="27"/>
      <c r="AE314" s="27"/>
      <c r="AF314" s="27"/>
      <c r="AG314" s="27"/>
      <c r="AH314" s="27"/>
      <c r="AI314" s="27"/>
      <c r="AJ314" s="27"/>
      <c r="AK314" s="27"/>
      <c r="AL314" s="27"/>
      <c r="AM314" s="27"/>
      <c r="AN314" s="27"/>
      <c r="AO314" s="27"/>
      <c r="AP314" s="27"/>
      <c r="AQ314" s="27"/>
      <c r="AR314" s="27"/>
      <c r="AS314" s="27"/>
      <c r="AT314" s="27"/>
      <c r="AU314" s="27"/>
      <c r="AV314" s="27"/>
      <c r="AW314" s="27"/>
      <c r="AX314" s="27"/>
      <c r="AY314" s="27"/>
      <c r="AZ314" s="27"/>
      <c r="BA314" s="27"/>
      <c r="BB314" s="27"/>
      <c r="BC314" s="27"/>
      <c r="BD314" s="27"/>
      <c r="BE314" s="27"/>
      <c r="BF314" s="27"/>
      <c r="BG314" s="27"/>
      <c r="BH314" s="27"/>
      <c r="BI314" s="27"/>
      <c r="BJ314" s="27"/>
      <c r="BK314" s="27"/>
      <c r="BL314" s="27"/>
      <c r="BM314" s="27"/>
      <c r="BN314" s="27"/>
      <c r="BO314" s="27"/>
      <c r="BP314" s="27"/>
      <c r="BQ314" s="27"/>
      <c r="BR314" s="27"/>
      <c r="BS314" s="27"/>
      <c r="BT314" s="27"/>
      <c r="BU314" s="27"/>
      <c r="BV314" s="27"/>
      <c r="BW314" s="27"/>
      <c r="BX314" s="27"/>
      <c r="BY314" s="27"/>
      <c r="BZ314" s="27"/>
      <c r="CA314" s="27"/>
      <c r="CB314" s="27"/>
      <c r="CC314" s="27"/>
      <c r="CD314" s="27"/>
      <c r="CE314" s="27"/>
      <c r="CF314" s="27"/>
      <c r="CG314" s="27"/>
      <c r="CH314" s="27"/>
      <c r="CI314" s="27"/>
      <c r="CJ314" s="27"/>
      <c r="CK314" s="27"/>
      <c r="CL314" s="27"/>
      <c r="CM314" s="27"/>
      <c r="CN314" s="27"/>
      <c r="CO314" s="27"/>
      <c r="CP314" s="27"/>
      <c r="CQ314" s="27"/>
      <c r="CR314" s="27"/>
      <c r="CS314" s="27"/>
      <c r="CT314" s="27"/>
    </row>
    <row r="315" spans="1:98" s="32" customFormat="1">
      <c r="A315" s="27"/>
      <c r="B315" s="47" t="s">
        <v>1131</v>
      </c>
      <c r="C315" s="30"/>
      <c r="D315" s="30"/>
      <c r="E315" s="30"/>
      <c r="F315" s="30"/>
      <c r="G315" s="30"/>
      <c r="H315" s="36"/>
      <c r="I315" s="30"/>
      <c r="J315" s="30"/>
      <c r="K315" s="30"/>
      <c r="L315" s="30"/>
      <c r="M315" s="30"/>
      <c r="N315" s="30"/>
      <c r="O315" s="27"/>
      <c r="P315" s="27"/>
      <c r="Q315" s="27"/>
      <c r="R315" s="27"/>
      <c r="S315" s="27"/>
      <c r="T315" s="27"/>
      <c r="U315" s="27"/>
      <c r="V315" s="27"/>
      <c r="W315" s="27"/>
      <c r="X315" s="27"/>
      <c r="Y315" s="27"/>
      <c r="Z315" s="27"/>
      <c r="AA315" s="27"/>
      <c r="AB315" s="27"/>
      <c r="AC315" s="27"/>
      <c r="AD315" s="27"/>
      <c r="AE315" s="27"/>
      <c r="AF315" s="27"/>
      <c r="AG315" s="27"/>
      <c r="AH315" s="27"/>
      <c r="AI315" s="27"/>
      <c r="AJ315" s="27"/>
      <c r="AK315" s="27"/>
      <c r="AL315" s="27"/>
      <c r="AM315" s="27"/>
      <c r="AN315" s="27"/>
      <c r="AO315" s="27"/>
      <c r="AP315" s="27"/>
      <c r="AQ315" s="27"/>
      <c r="AR315" s="27"/>
      <c r="AS315" s="27"/>
      <c r="AT315" s="27"/>
      <c r="AU315" s="27"/>
      <c r="AV315" s="27"/>
      <c r="AW315" s="27"/>
      <c r="AX315" s="27"/>
      <c r="AY315" s="27"/>
      <c r="AZ315" s="27"/>
      <c r="BA315" s="27"/>
      <c r="BB315" s="27"/>
      <c r="BC315" s="27"/>
      <c r="BD315" s="27"/>
      <c r="BE315" s="27"/>
      <c r="BF315" s="27"/>
      <c r="BG315" s="27"/>
      <c r="BH315" s="27"/>
      <c r="BI315" s="27"/>
      <c r="BJ315" s="27"/>
      <c r="BK315" s="27"/>
      <c r="BL315" s="27"/>
      <c r="BM315" s="27"/>
      <c r="BN315" s="27"/>
      <c r="BO315" s="27"/>
      <c r="BP315" s="27"/>
      <c r="BQ315" s="27"/>
      <c r="BR315" s="27"/>
      <c r="BS315" s="27"/>
      <c r="BT315" s="27"/>
      <c r="BU315" s="27"/>
      <c r="BV315" s="27"/>
      <c r="BW315" s="27"/>
      <c r="BX315" s="27"/>
      <c r="BY315" s="27"/>
      <c r="BZ315" s="27"/>
      <c r="CA315" s="27"/>
      <c r="CB315" s="27"/>
      <c r="CC315" s="27"/>
      <c r="CD315" s="27"/>
      <c r="CE315" s="27"/>
      <c r="CF315" s="27"/>
      <c r="CG315" s="27"/>
      <c r="CH315" s="27"/>
      <c r="CI315" s="27"/>
      <c r="CJ315" s="27"/>
      <c r="CK315" s="27"/>
      <c r="CL315" s="27"/>
      <c r="CM315" s="27"/>
      <c r="CN315" s="27"/>
      <c r="CO315" s="27"/>
      <c r="CP315" s="27"/>
      <c r="CQ315" s="27"/>
      <c r="CR315" s="27"/>
      <c r="CS315" s="27"/>
      <c r="CT315" s="27"/>
    </row>
    <row r="316" spans="1:98" s="32" customFormat="1">
      <c r="A316" s="27"/>
      <c r="B316" s="47" t="s">
        <v>1136</v>
      </c>
      <c r="C316" s="30"/>
      <c r="D316" s="30"/>
      <c r="E316" s="30"/>
      <c r="F316" s="30"/>
      <c r="G316" s="30"/>
      <c r="H316" s="36"/>
      <c r="I316" s="30"/>
      <c r="J316" s="30"/>
      <c r="K316" s="30"/>
      <c r="L316" s="30"/>
      <c r="M316" s="30"/>
      <c r="N316" s="30"/>
      <c r="O316" s="27"/>
      <c r="P316" s="27"/>
      <c r="Q316" s="27"/>
      <c r="R316" s="27"/>
      <c r="S316" s="27"/>
      <c r="T316" s="27"/>
      <c r="U316" s="27"/>
      <c r="V316" s="27"/>
      <c r="W316" s="27"/>
      <c r="X316" s="27"/>
      <c r="Y316" s="27"/>
      <c r="Z316" s="27"/>
      <c r="AA316" s="27"/>
      <c r="AB316" s="27"/>
      <c r="AC316" s="27"/>
      <c r="AD316" s="27"/>
      <c r="AE316" s="27"/>
      <c r="AF316" s="27"/>
      <c r="AG316" s="27"/>
      <c r="AH316" s="27"/>
      <c r="AI316" s="27"/>
      <c r="AJ316" s="27"/>
      <c r="AK316" s="27"/>
      <c r="AL316" s="27"/>
      <c r="AM316" s="27"/>
      <c r="AN316" s="27"/>
      <c r="AO316" s="27"/>
      <c r="AP316" s="27"/>
      <c r="AQ316" s="27"/>
      <c r="AR316" s="27"/>
      <c r="AS316" s="27"/>
      <c r="AT316" s="27"/>
      <c r="AU316" s="27"/>
      <c r="AV316" s="27"/>
      <c r="AW316" s="27"/>
      <c r="AX316" s="27"/>
      <c r="AY316" s="27"/>
      <c r="AZ316" s="27"/>
      <c r="BA316" s="27"/>
      <c r="BB316" s="27"/>
      <c r="BC316" s="27"/>
      <c r="BD316" s="27"/>
      <c r="BE316" s="27"/>
      <c r="BF316" s="27"/>
      <c r="BG316" s="27"/>
      <c r="BH316" s="27"/>
      <c r="BI316" s="27"/>
      <c r="BJ316" s="27"/>
      <c r="BK316" s="27"/>
      <c r="BL316" s="27"/>
      <c r="BM316" s="27"/>
      <c r="BN316" s="27"/>
      <c r="BO316" s="27"/>
      <c r="BP316" s="27"/>
      <c r="BQ316" s="27"/>
      <c r="BR316" s="27"/>
      <c r="BS316" s="27"/>
      <c r="BT316" s="27"/>
      <c r="BU316" s="27"/>
      <c r="BV316" s="27"/>
      <c r="BW316" s="27"/>
      <c r="BX316" s="27"/>
      <c r="BY316" s="27"/>
      <c r="BZ316" s="27"/>
      <c r="CA316" s="27"/>
      <c r="CB316" s="27"/>
      <c r="CC316" s="27"/>
      <c r="CD316" s="27"/>
      <c r="CE316" s="27"/>
      <c r="CF316" s="27"/>
      <c r="CG316" s="27"/>
      <c r="CH316" s="27"/>
      <c r="CI316" s="27"/>
      <c r="CJ316" s="27"/>
      <c r="CK316" s="27"/>
      <c r="CL316" s="27"/>
      <c r="CM316" s="27"/>
      <c r="CN316" s="27"/>
      <c r="CO316" s="27"/>
      <c r="CP316" s="27"/>
      <c r="CQ316" s="27"/>
      <c r="CR316" s="27"/>
      <c r="CS316" s="27"/>
      <c r="CT316" s="27"/>
    </row>
    <row r="317" spans="1:98" s="32" customFormat="1">
      <c r="A317" s="27"/>
      <c r="B317" s="47" t="s">
        <v>1138</v>
      </c>
      <c r="C317" s="30"/>
      <c r="D317" s="30"/>
      <c r="E317" s="30"/>
      <c r="F317" s="30"/>
      <c r="G317" s="30"/>
      <c r="H317" s="36"/>
      <c r="I317" s="30"/>
      <c r="J317" s="30"/>
      <c r="K317" s="30"/>
      <c r="L317" s="30"/>
      <c r="M317" s="30"/>
      <c r="N317" s="30"/>
      <c r="O317" s="27"/>
      <c r="P317" s="27"/>
      <c r="Q317" s="27"/>
      <c r="R317" s="27"/>
      <c r="S317" s="27"/>
      <c r="T317" s="27"/>
      <c r="U317" s="27"/>
      <c r="V317" s="27"/>
      <c r="W317" s="27"/>
      <c r="X317" s="27"/>
      <c r="Y317" s="27"/>
      <c r="Z317" s="27"/>
      <c r="AA317" s="27"/>
      <c r="AB317" s="27"/>
      <c r="AC317" s="27"/>
      <c r="AD317" s="27"/>
      <c r="AE317" s="27"/>
      <c r="AF317" s="27"/>
      <c r="AG317" s="27"/>
      <c r="AH317" s="27"/>
      <c r="AI317" s="27"/>
      <c r="AJ317" s="27"/>
      <c r="AK317" s="27"/>
      <c r="AL317" s="27"/>
      <c r="AM317" s="27"/>
      <c r="AN317" s="27"/>
      <c r="AO317" s="27"/>
      <c r="AP317" s="27"/>
      <c r="AQ317" s="27"/>
      <c r="AR317" s="27"/>
      <c r="AS317" s="27"/>
      <c r="AT317" s="27"/>
      <c r="AU317" s="27"/>
      <c r="AV317" s="27"/>
      <c r="AW317" s="27"/>
      <c r="AX317" s="27"/>
      <c r="AY317" s="27"/>
      <c r="AZ317" s="27"/>
      <c r="BA317" s="27"/>
      <c r="BB317" s="27"/>
      <c r="BC317" s="27"/>
      <c r="BD317" s="27"/>
      <c r="BE317" s="27"/>
      <c r="BF317" s="27"/>
      <c r="BG317" s="27"/>
      <c r="BH317" s="27"/>
      <c r="BI317" s="27"/>
      <c r="BJ317" s="27"/>
      <c r="BK317" s="27"/>
      <c r="BL317" s="27"/>
      <c r="BM317" s="27"/>
      <c r="BN317" s="27"/>
      <c r="BO317" s="27"/>
      <c r="BP317" s="27"/>
      <c r="BQ317" s="27"/>
      <c r="BR317" s="27"/>
      <c r="BS317" s="27"/>
      <c r="BT317" s="27"/>
      <c r="BU317" s="27"/>
      <c r="BV317" s="27"/>
      <c r="BW317" s="27"/>
      <c r="BX317" s="27"/>
      <c r="BY317" s="27"/>
      <c r="BZ317" s="27"/>
      <c r="CA317" s="27"/>
      <c r="CB317" s="27"/>
      <c r="CC317" s="27"/>
      <c r="CD317" s="27"/>
      <c r="CE317" s="27"/>
      <c r="CF317" s="27"/>
      <c r="CG317" s="27"/>
      <c r="CH317" s="27"/>
      <c r="CI317" s="27"/>
      <c r="CJ317" s="27"/>
      <c r="CK317" s="27"/>
      <c r="CL317" s="27"/>
      <c r="CM317" s="27"/>
      <c r="CN317" s="27"/>
      <c r="CO317" s="27"/>
      <c r="CP317" s="27"/>
      <c r="CQ317" s="27"/>
      <c r="CR317" s="27"/>
      <c r="CS317" s="27"/>
      <c r="CT317" s="27"/>
    </row>
    <row r="318" spans="1:98" s="32" customFormat="1" ht="12.75" customHeight="1">
      <c r="A318" s="27"/>
      <c r="B318" s="47" t="s">
        <v>1140</v>
      </c>
      <c r="C318" s="30"/>
      <c r="D318" s="30"/>
      <c r="E318" s="30"/>
      <c r="F318" s="30"/>
      <c r="G318" s="30"/>
      <c r="H318" s="36"/>
      <c r="I318" s="30"/>
      <c r="J318" s="30"/>
      <c r="K318" s="30"/>
      <c r="L318" s="30"/>
      <c r="M318" s="30"/>
      <c r="N318" s="30"/>
      <c r="O318" s="27"/>
      <c r="P318" s="27"/>
      <c r="Q318" s="27"/>
      <c r="R318" s="27"/>
      <c r="S318" s="27"/>
      <c r="T318" s="27"/>
      <c r="U318" s="27"/>
      <c r="V318" s="27"/>
      <c r="W318" s="27"/>
      <c r="X318" s="27"/>
      <c r="Y318" s="27"/>
      <c r="Z318" s="27"/>
      <c r="AA318" s="27"/>
      <c r="AB318" s="27"/>
      <c r="AC318" s="27"/>
      <c r="AD318" s="27"/>
      <c r="AE318" s="27"/>
      <c r="AF318" s="27"/>
      <c r="AG318" s="27"/>
      <c r="AH318" s="27"/>
      <c r="AI318" s="27"/>
      <c r="AJ318" s="27"/>
      <c r="AK318" s="27"/>
      <c r="AL318" s="27"/>
      <c r="AM318" s="27"/>
      <c r="AN318" s="27"/>
      <c r="AO318" s="27"/>
      <c r="AP318" s="27"/>
      <c r="AQ318" s="27"/>
      <c r="AR318" s="27"/>
      <c r="AS318" s="27"/>
      <c r="AT318" s="27"/>
      <c r="AU318" s="27"/>
      <c r="AV318" s="27"/>
      <c r="AW318" s="27"/>
      <c r="AX318" s="27"/>
      <c r="AY318" s="27"/>
      <c r="AZ318" s="27"/>
      <c r="BA318" s="27"/>
      <c r="BB318" s="27"/>
      <c r="BC318" s="27"/>
      <c r="BD318" s="27"/>
      <c r="BE318" s="27"/>
      <c r="BF318" s="27"/>
      <c r="BG318" s="27"/>
      <c r="BH318" s="27"/>
      <c r="BI318" s="27"/>
      <c r="BJ318" s="27"/>
      <c r="BK318" s="27"/>
      <c r="BL318" s="27"/>
      <c r="BM318" s="27"/>
      <c r="BN318" s="27"/>
      <c r="BO318" s="27"/>
      <c r="BP318" s="27"/>
      <c r="BQ318" s="27"/>
      <c r="BR318" s="27"/>
      <c r="BS318" s="27"/>
      <c r="BT318" s="27"/>
      <c r="BU318" s="27"/>
      <c r="BV318" s="27"/>
      <c r="BW318" s="27"/>
      <c r="BX318" s="27"/>
      <c r="BY318" s="27"/>
      <c r="BZ318" s="27"/>
      <c r="CA318" s="27"/>
      <c r="CB318" s="27"/>
      <c r="CC318" s="27"/>
      <c r="CD318" s="27"/>
      <c r="CE318" s="27"/>
      <c r="CF318" s="27"/>
      <c r="CG318" s="27"/>
      <c r="CH318" s="27"/>
      <c r="CI318" s="27"/>
      <c r="CJ318" s="27"/>
      <c r="CK318" s="27"/>
      <c r="CL318" s="27"/>
      <c r="CM318" s="27"/>
      <c r="CN318" s="27"/>
      <c r="CO318" s="27"/>
      <c r="CP318" s="27"/>
      <c r="CQ318" s="27"/>
      <c r="CR318" s="27"/>
      <c r="CS318" s="27"/>
      <c r="CT318" s="27"/>
    </row>
    <row r="319" spans="1:98" s="32" customFormat="1" ht="12.75" customHeight="1">
      <c r="A319" s="27"/>
      <c r="B319" s="47" t="s">
        <v>1141</v>
      </c>
      <c r="C319" s="30"/>
      <c r="D319" s="30"/>
      <c r="E319" s="30"/>
      <c r="F319" s="30"/>
      <c r="G319" s="30"/>
      <c r="H319" s="36"/>
      <c r="I319" s="30"/>
      <c r="J319" s="30"/>
      <c r="K319" s="30"/>
      <c r="L319" s="30"/>
      <c r="M319" s="30"/>
      <c r="N319" s="30"/>
      <c r="O319" s="27"/>
      <c r="P319" s="27"/>
      <c r="Q319" s="27"/>
      <c r="R319" s="27"/>
      <c r="S319" s="27"/>
      <c r="T319" s="27"/>
      <c r="U319" s="27"/>
      <c r="V319" s="27"/>
      <c r="W319" s="27"/>
      <c r="X319" s="27"/>
      <c r="Y319" s="27"/>
      <c r="Z319" s="27"/>
      <c r="AA319" s="27"/>
      <c r="AB319" s="27"/>
      <c r="AC319" s="27"/>
      <c r="AD319" s="27"/>
      <c r="AE319" s="27"/>
      <c r="AF319" s="27"/>
      <c r="AG319" s="27"/>
      <c r="AH319" s="27"/>
      <c r="AI319" s="27"/>
      <c r="AJ319" s="27"/>
      <c r="AK319" s="27"/>
      <c r="AL319" s="27"/>
      <c r="AM319" s="27"/>
      <c r="AN319" s="27"/>
      <c r="AO319" s="27"/>
      <c r="AP319" s="27"/>
      <c r="AQ319" s="27"/>
      <c r="AR319" s="27"/>
      <c r="AS319" s="27"/>
      <c r="AT319" s="27"/>
      <c r="AU319" s="27"/>
      <c r="AV319" s="27"/>
      <c r="AW319" s="27"/>
      <c r="AX319" s="27"/>
      <c r="AY319" s="27"/>
      <c r="AZ319" s="27"/>
      <c r="BA319" s="27"/>
      <c r="BB319" s="27"/>
      <c r="BC319" s="27"/>
      <c r="BD319" s="27"/>
      <c r="BE319" s="27"/>
      <c r="BF319" s="27"/>
      <c r="BG319" s="27"/>
      <c r="BH319" s="27"/>
      <c r="BI319" s="27"/>
      <c r="BJ319" s="27"/>
      <c r="BK319" s="27"/>
      <c r="BL319" s="27"/>
      <c r="BM319" s="27"/>
      <c r="BN319" s="27"/>
      <c r="BO319" s="27"/>
      <c r="BP319" s="27"/>
      <c r="BQ319" s="27"/>
      <c r="BR319" s="27"/>
      <c r="BS319" s="27"/>
      <c r="BT319" s="27"/>
      <c r="BU319" s="27"/>
      <c r="BV319" s="27"/>
      <c r="BW319" s="27"/>
      <c r="BX319" s="27"/>
      <c r="BY319" s="27"/>
      <c r="BZ319" s="27"/>
      <c r="CA319" s="27"/>
      <c r="CB319" s="27"/>
      <c r="CC319" s="27"/>
      <c r="CD319" s="27"/>
      <c r="CE319" s="27"/>
      <c r="CF319" s="27"/>
      <c r="CG319" s="27"/>
      <c r="CH319" s="27"/>
      <c r="CI319" s="27"/>
      <c r="CJ319" s="27"/>
      <c r="CK319" s="27"/>
      <c r="CL319" s="27"/>
      <c r="CM319" s="27"/>
      <c r="CN319" s="27"/>
      <c r="CO319" s="27"/>
      <c r="CP319" s="27"/>
      <c r="CQ319" s="27"/>
      <c r="CR319" s="27"/>
      <c r="CS319" s="27"/>
      <c r="CT319" s="27"/>
    </row>
    <row r="320" spans="1:98" s="32" customFormat="1">
      <c r="A320" s="27"/>
      <c r="B320" s="47" t="s">
        <v>1142</v>
      </c>
      <c r="C320" s="30"/>
      <c r="D320" s="30"/>
      <c r="E320" s="30"/>
      <c r="F320" s="30"/>
      <c r="G320" s="30"/>
      <c r="H320" s="36"/>
      <c r="I320" s="30"/>
      <c r="J320" s="30"/>
      <c r="K320" s="30"/>
      <c r="L320" s="30"/>
      <c r="M320" s="30"/>
      <c r="N320" s="30"/>
      <c r="O320" s="27"/>
      <c r="P320" s="27"/>
      <c r="Q320" s="27"/>
      <c r="R320" s="27"/>
      <c r="S320" s="27"/>
      <c r="T320" s="27"/>
      <c r="U320" s="27"/>
      <c r="V320" s="27"/>
      <c r="W320" s="27"/>
      <c r="X320" s="27"/>
      <c r="Y320" s="27"/>
      <c r="Z320" s="27"/>
      <c r="AA320" s="27"/>
      <c r="AB320" s="27"/>
      <c r="AC320" s="27"/>
      <c r="AD320" s="27"/>
      <c r="AE320" s="27"/>
      <c r="AF320" s="27"/>
      <c r="AG320" s="27"/>
      <c r="AH320" s="27"/>
      <c r="AI320" s="27"/>
      <c r="AJ320" s="27"/>
      <c r="AK320" s="27"/>
      <c r="AL320" s="27"/>
      <c r="AM320" s="27"/>
      <c r="AN320" s="27"/>
      <c r="AO320" s="27"/>
      <c r="AP320" s="27"/>
      <c r="AQ320" s="27"/>
      <c r="AR320" s="27"/>
      <c r="AS320" s="27"/>
      <c r="AT320" s="27"/>
      <c r="AU320" s="27"/>
      <c r="AV320" s="27"/>
      <c r="AW320" s="27"/>
      <c r="AX320" s="27"/>
      <c r="AY320" s="27"/>
      <c r="AZ320" s="27"/>
      <c r="BA320" s="27"/>
      <c r="BB320" s="27"/>
      <c r="BC320" s="27"/>
      <c r="BD320" s="27"/>
      <c r="BE320" s="27"/>
      <c r="BF320" s="27"/>
      <c r="BG320" s="27"/>
      <c r="BH320" s="27"/>
      <c r="BI320" s="27"/>
      <c r="BJ320" s="27"/>
      <c r="BK320" s="27"/>
      <c r="BL320" s="27"/>
      <c r="BM320" s="27"/>
      <c r="BN320" s="27"/>
      <c r="BO320" s="27"/>
      <c r="BP320" s="27"/>
      <c r="BQ320" s="27"/>
      <c r="BR320" s="27"/>
      <c r="BS320" s="27"/>
      <c r="BT320" s="27"/>
      <c r="BU320" s="27"/>
      <c r="BV320" s="27"/>
      <c r="BW320" s="27"/>
      <c r="BX320" s="27"/>
      <c r="BY320" s="27"/>
      <c r="BZ320" s="27"/>
      <c r="CA320" s="27"/>
      <c r="CB320" s="27"/>
      <c r="CC320" s="27"/>
      <c r="CD320" s="27"/>
      <c r="CE320" s="27"/>
      <c r="CF320" s="27"/>
      <c r="CG320" s="27"/>
      <c r="CH320" s="27"/>
      <c r="CI320" s="27"/>
      <c r="CJ320" s="27"/>
      <c r="CK320" s="27"/>
      <c r="CL320" s="27"/>
      <c r="CM320" s="27"/>
      <c r="CN320" s="27"/>
      <c r="CO320" s="27"/>
      <c r="CP320" s="27"/>
      <c r="CQ320" s="27"/>
      <c r="CR320" s="27"/>
      <c r="CS320" s="27"/>
      <c r="CT320" s="27"/>
    </row>
    <row r="321" spans="1:98" s="32" customFormat="1">
      <c r="A321" s="27"/>
      <c r="B321" s="47" t="s">
        <v>1145</v>
      </c>
      <c r="C321" s="30"/>
      <c r="D321" s="30"/>
      <c r="E321" s="30"/>
      <c r="F321" s="30"/>
      <c r="G321" s="30"/>
      <c r="H321" s="36"/>
      <c r="I321" s="30"/>
      <c r="J321" s="30"/>
      <c r="K321" s="30"/>
      <c r="L321" s="30"/>
      <c r="M321" s="30"/>
      <c r="N321" s="30"/>
      <c r="O321" s="27"/>
      <c r="P321" s="27"/>
      <c r="Q321" s="27"/>
      <c r="R321" s="27"/>
      <c r="S321" s="27"/>
      <c r="T321" s="27"/>
      <c r="U321" s="27"/>
      <c r="V321" s="27"/>
      <c r="W321" s="27"/>
      <c r="X321" s="27"/>
      <c r="Y321" s="27"/>
      <c r="Z321" s="27"/>
      <c r="AA321" s="27"/>
      <c r="AB321" s="27"/>
      <c r="AC321" s="27"/>
      <c r="AD321" s="27"/>
      <c r="AE321" s="27"/>
      <c r="AF321" s="27"/>
      <c r="AG321" s="27"/>
      <c r="AH321" s="27"/>
      <c r="AI321" s="27"/>
      <c r="AJ321" s="27"/>
      <c r="AK321" s="27"/>
      <c r="AL321" s="27"/>
      <c r="AM321" s="27"/>
      <c r="AN321" s="27"/>
      <c r="AO321" s="27"/>
      <c r="AP321" s="27"/>
      <c r="AQ321" s="27"/>
      <c r="AR321" s="27"/>
      <c r="AS321" s="27"/>
      <c r="AT321" s="27"/>
      <c r="AU321" s="27"/>
      <c r="AV321" s="27"/>
      <c r="AW321" s="27"/>
      <c r="AX321" s="27"/>
      <c r="AY321" s="27"/>
      <c r="AZ321" s="27"/>
      <c r="BA321" s="27"/>
      <c r="BB321" s="27"/>
      <c r="BC321" s="27"/>
      <c r="BD321" s="27"/>
      <c r="BE321" s="27"/>
      <c r="BF321" s="27"/>
      <c r="BG321" s="27"/>
      <c r="BH321" s="27"/>
      <c r="BI321" s="27"/>
      <c r="BJ321" s="27"/>
      <c r="BK321" s="27"/>
      <c r="BL321" s="27"/>
      <c r="BM321" s="27"/>
      <c r="BN321" s="27"/>
      <c r="BO321" s="27"/>
      <c r="BP321" s="27"/>
      <c r="BQ321" s="27"/>
      <c r="BR321" s="27"/>
      <c r="BS321" s="27"/>
      <c r="BT321" s="27"/>
      <c r="BU321" s="27"/>
      <c r="BV321" s="27"/>
      <c r="BW321" s="27"/>
      <c r="BX321" s="27"/>
      <c r="BY321" s="27"/>
      <c r="BZ321" s="27"/>
      <c r="CA321" s="27"/>
      <c r="CB321" s="27"/>
      <c r="CC321" s="27"/>
      <c r="CD321" s="27"/>
      <c r="CE321" s="27"/>
      <c r="CF321" s="27"/>
      <c r="CG321" s="27"/>
      <c r="CH321" s="27"/>
      <c r="CI321" s="27"/>
      <c r="CJ321" s="27"/>
      <c r="CK321" s="27"/>
      <c r="CL321" s="27"/>
      <c r="CM321" s="27"/>
      <c r="CN321" s="27"/>
      <c r="CO321" s="27"/>
      <c r="CP321" s="27"/>
      <c r="CQ321" s="27"/>
      <c r="CR321" s="27"/>
      <c r="CS321" s="27"/>
      <c r="CT321" s="27"/>
    </row>
    <row r="322" spans="1:98" s="32" customFormat="1">
      <c r="A322" s="27"/>
      <c r="B322" s="47" t="s">
        <v>1147</v>
      </c>
      <c r="C322" s="30"/>
      <c r="D322" s="30"/>
      <c r="E322" s="30"/>
      <c r="F322" s="30"/>
      <c r="G322" s="30"/>
      <c r="H322" s="36"/>
      <c r="I322" s="30"/>
      <c r="J322" s="30"/>
      <c r="K322" s="30"/>
      <c r="L322" s="30"/>
      <c r="M322" s="30"/>
      <c r="N322" s="30"/>
      <c r="O322" s="27"/>
      <c r="P322" s="27"/>
      <c r="Q322" s="27"/>
      <c r="R322" s="27"/>
      <c r="S322" s="27"/>
      <c r="T322" s="27"/>
      <c r="U322" s="27"/>
      <c r="V322" s="27"/>
      <c r="W322" s="27"/>
      <c r="X322" s="27"/>
      <c r="Y322" s="27"/>
      <c r="Z322" s="27"/>
      <c r="AA322" s="27"/>
      <c r="AB322" s="27"/>
      <c r="AC322" s="27"/>
      <c r="AD322" s="27"/>
      <c r="AE322" s="27"/>
      <c r="AF322" s="27"/>
      <c r="AG322" s="27"/>
      <c r="AH322" s="27"/>
      <c r="AI322" s="27"/>
      <c r="AJ322" s="27"/>
      <c r="AK322" s="27"/>
      <c r="AL322" s="27"/>
      <c r="AM322" s="27"/>
      <c r="AN322" s="27"/>
      <c r="AO322" s="27"/>
      <c r="AP322" s="27"/>
      <c r="AQ322" s="27"/>
      <c r="AR322" s="27"/>
      <c r="AS322" s="27"/>
      <c r="AT322" s="27"/>
      <c r="AU322" s="27"/>
      <c r="AV322" s="27"/>
      <c r="AW322" s="27"/>
      <c r="AX322" s="27"/>
      <c r="AY322" s="27"/>
      <c r="AZ322" s="27"/>
      <c r="BA322" s="27"/>
      <c r="BB322" s="27"/>
      <c r="BC322" s="27"/>
      <c r="BD322" s="27"/>
      <c r="BE322" s="27"/>
      <c r="BF322" s="27"/>
      <c r="BG322" s="27"/>
      <c r="BH322" s="27"/>
      <c r="BI322" s="27"/>
      <c r="BJ322" s="27"/>
      <c r="BK322" s="27"/>
      <c r="BL322" s="27"/>
      <c r="BM322" s="27"/>
      <c r="BN322" s="27"/>
      <c r="BO322" s="27"/>
      <c r="BP322" s="27"/>
      <c r="BQ322" s="27"/>
      <c r="BR322" s="27"/>
      <c r="BS322" s="27"/>
      <c r="BT322" s="27"/>
      <c r="BU322" s="27"/>
      <c r="BV322" s="27"/>
      <c r="BW322" s="27"/>
      <c r="BX322" s="27"/>
      <c r="BY322" s="27"/>
      <c r="BZ322" s="27"/>
      <c r="CA322" s="27"/>
      <c r="CB322" s="27"/>
      <c r="CC322" s="27"/>
      <c r="CD322" s="27"/>
      <c r="CE322" s="27"/>
      <c r="CF322" s="27"/>
      <c r="CG322" s="27"/>
      <c r="CH322" s="27"/>
      <c r="CI322" s="27"/>
      <c r="CJ322" s="27"/>
      <c r="CK322" s="27"/>
      <c r="CL322" s="27"/>
      <c r="CM322" s="27"/>
      <c r="CN322" s="27"/>
      <c r="CO322" s="27"/>
      <c r="CP322" s="27"/>
      <c r="CQ322" s="27"/>
      <c r="CR322" s="27"/>
      <c r="CS322" s="27"/>
      <c r="CT322" s="27"/>
    </row>
    <row r="323" spans="1:98" s="32" customFormat="1">
      <c r="A323" s="27"/>
      <c r="B323" s="47" t="s">
        <v>1148</v>
      </c>
      <c r="C323" s="30"/>
      <c r="D323" s="30"/>
      <c r="E323" s="30"/>
      <c r="F323" s="30"/>
      <c r="G323" s="30"/>
      <c r="H323" s="36"/>
      <c r="I323" s="30"/>
      <c r="J323" s="30"/>
      <c r="K323" s="30"/>
      <c r="L323" s="30"/>
      <c r="M323" s="30"/>
      <c r="N323" s="30"/>
      <c r="O323" s="27"/>
      <c r="P323" s="27"/>
      <c r="Q323" s="27"/>
      <c r="R323" s="27"/>
      <c r="S323" s="27"/>
      <c r="T323" s="27"/>
      <c r="U323" s="27"/>
      <c r="V323" s="27"/>
      <c r="W323" s="27"/>
      <c r="X323" s="27"/>
      <c r="Y323" s="27"/>
      <c r="Z323" s="27"/>
      <c r="AA323" s="27"/>
      <c r="AB323" s="27"/>
      <c r="AC323" s="27"/>
      <c r="AD323" s="27"/>
      <c r="AE323" s="27"/>
      <c r="AF323" s="27"/>
      <c r="AG323" s="27"/>
      <c r="AH323" s="27"/>
      <c r="AI323" s="27"/>
      <c r="AJ323" s="27"/>
      <c r="AK323" s="27"/>
      <c r="AL323" s="27"/>
      <c r="AM323" s="27"/>
      <c r="AN323" s="27"/>
      <c r="AO323" s="27"/>
      <c r="AP323" s="27"/>
      <c r="AQ323" s="27"/>
      <c r="AR323" s="27"/>
      <c r="AS323" s="27"/>
      <c r="AT323" s="27"/>
      <c r="AU323" s="27"/>
      <c r="AV323" s="27"/>
      <c r="AW323" s="27"/>
      <c r="AX323" s="27"/>
      <c r="AY323" s="27"/>
      <c r="AZ323" s="27"/>
      <c r="BA323" s="27"/>
      <c r="BB323" s="27"/>
      <c r="BC323" s="27"/>
      <c r="BD323" s="27"/>
      <c r="BE323" s="27"/>
      <c r="BF323" s="27"/>
      <c r="BG323" s="27"/>
      <c r="BH323" s="27"/>
      <c r="BI323" s="27"/>
      <c r="BJ323" s="27"/>
      <c r="BK323" s="27"/>
      <c r="BL323" s="27"/>
      <c r="BM323" s="27"/>
      <c r="BN323" s="27"/>
      <c r="BO323" s="27"/>
      <c r="BP323" s="27"/>
      <c r="BQ323" s="27"/>
      <c r="BR323" s="27"/>
      <c r="BS323" s="27"/>
      <c r="BT323" s="27"/>
      <c r="BU323" s="27"/>
      <c r="BV323" s="27"/>
      <c r="BW323" s="27"/>
      <c r="BX323" s="27"/>
      <c r="BY323" s="27"/>
      <c r="BZ323" s="27"/>
      <c r="CA323" s="27"/>
      <c r="CB323" s="27"/>
      <c r="CC323" s="27"/>
      <c r="CD323" s="27"/>
      <c r="CE323" s="27"/>
      <c r="CF323" s="27"/>
      <c r="CG323" s="27"/>
      <c r="CH323" s="27"/>
      <c r="CI323" s="27"/>
      <c r="CJ323" s="27"/>
      <c r="CK323" s="27"/>
      <c r="CL323" s="27"/>
      <c r="CM323" s="27"/>
      <c r="CN323" s="27"/>
      <c r="CO323" s="27"/>
      <c r="CP323" s="27"/>
      <c r="CQ323" s="27"/>
      <c r="CR323" s="27"/>
      <c r="CS323" s="27"/>
      <c r="CT323" s="27"/>
    </row>
    <row r="324" spans="1:98" s="32" customFormat="1">
      <c r="A324" s="27"/>
      <c r="B324" s="47" t="s">
        <v>1149</v>
      </c>
      <c r="C324" s="30"/>
      <c r="D324" s="30"/>
      <c r="E324" s="30"/>
      <c r="F324" s="30"/>
      <c r="G324" s="30"/>
      <c r="H324" s="36"/>
      <c r="I324" s="30"/>
      <c r="J324" s="30"/>
      <c r="K324" s="30"/>
      <c r="L324" s="30"/>
      <c r="M324" s="30"/>
      <c r="N324" s="30"/>
      <c r="O324" s="27"/>
      <c r="P324" s="27"/>
      <c r="Q324" s="27"/>
      <c r="R324" s="27"/>
      <c r="S324" s="27"/>
      <c r="T324" s="27"/>
      <c r="U324" s="27"/>
      <c r="V324" s="27"/>
      <c r="W324" s="27"/>
      <c r="X324" s="27"/>
      <c r="Y324" s="27"/>
      <c r="Z324" s="27"/>
      <c r="AA324" s="27"/>
      <c r="AB324" s="27"/>
      <c r="AC324" s="27"/>
      <c r="AD324" s="27"/>
      <c r="AE324" s="27"/>
      <c r="AF324" s="27"/>
      <c r="AG324" s="27"/>
      <c r="AH324" s="27"/>
      <c r="AI324" s="27"/>
      <c r="AJ324" s="27"/>
      <c r="AK324" s="27"/>
      <c r="AL324" s="27"/>
      <c r="AM324" s="27"/>
      <c r="AN324" s="27"/>
      <c r="AO324" s="27"/>
      <c r="AP324" s="27"/>
      <c r="AQ324" s="27"/>
      <c r="AR324" s="27"/>
      <c r="AS324" s="27"/>
      <c r="AT324" s="27"/>
      <c r="AU324" s="27"/>
      <c r="AV324" s="27"/>
      <c r="AW324" s="27"/>
      <c r="AX324" s="27"/>
      <c r="AY324" s="27"/>
      <c r="AZ324" s="27"/>
      <c r="BA324" s="27"/>
      <c r="BB324" s="27"/>
      <c r="BC324" s="27"/>
      <c r="BD324" s="27"/>
      <c r="BE324" s="27"/>
      <c r="BF324" s="27"/>
      <c r="BG324" s="27"/>
      <c r="BH324" s="27"/>
      <c r="BI324" s="27"/>
      <c r="BJ324" s="27"/>
      <c r="BK324" s="27"/>
      <c r="BL324" s="27"/>
      <c r="BM324" s="27"/>
      <c r="BN324" s="27"/>
      <c r="BO324" s="27"/>
      <c r="BP324" s="27"/>
      <c r="BQ324" s="27"/>
      <c r="BR324" s="27"/>
      <c r="BS324" s="27"/>
      <c r="BT324" s="27"/>
      <c r="BU324" s="27"/>
      <c r="BV324" s="27"/>
      <c r="BW324" s="27"/>
      <c r="BX324" s="27"/>
      <c r="BY324" s="27"/>
      <c r="BZ324" s="27"/>
      <c r="CA324" s="27"/>
      <c r="CB324" s="27"/>
      <c r="CC324" s="27"/>
      <c r="CD324" s="27"/>
      <c r="CE324" s="27"/>
      <c r="CF324" s="27"/>
      <c r="CG324" s="27"/>
      <c r="CH324" s="27"/>
      <c r="CI324" s="27"/>
      <c r="CJ324" s="27"/>
      <c r="CK324" s="27"/>
      <c r="CL324" s="27"/>
      <c r="CM324" s="27"/>
      <c r="CN324" s="27"/>
      <c r="CO324" s="27"/>
      <c r="CP324" s="27"/>
      <c r="CQ324" s="27"/>
      <c r="CR324" s="27"/>
      <c r="CS324" s="27"/>
      <c r="CT324" s="27"/>
    </row>
    <row r="325" spans="1:98" s="32" customFormat="1">
      <c r="A325" s="27"/>
      <c r="B325" s="47" t="s">
        <v>215</v>
      </c>
      <c r="C325" s="30"/>
      <c r="D325" s="30"/>
      <c r="E325" s="30"/>
      <c r="F325" s="30"/>
      <c r="G325" s="30"/>
      <c r="H325" s="36"/>
      <c r="I325" s="30"/>
      <c r="J325" s="30"/>
      <c r="K325" s="30"/>
      <c r="L325" s="30"/>
      <c r="M325" s="30"/>
      <c r="N325" s="30"/>
      <c r="O325" s="27"/>
      <c r="P325" s="27"/>
      <c r="Q325" s="27"/>
      <c r="R325" s="27"/>
      <c r="S325" s="27"/>
      <c r="T325" s="27"/>
      <c r="U325" s="27"/>
      <c r="V325" s="27"/>
      <c r="W325" s="27"/>
      <c r="X325" s="27"/>
      <c r="Y325" s="27"/>
      <c r="Z325" s="27"/>
      <c r="AA325" s="27"/>
      <c r="AB325" s="27"/>
      <c r="AC325" s="27"/>
      <c r="AD325" s="27"/>
      <c r="AE325" s="27"/>
      <c r="AF325" s="27"/>
      <c r="AG325" s="27"/>
      <c r="AH325" s="27"/>
      <c r="AI325" s="27"/>
      <c r="AJ325" s="27"/>
      <c r="AK325" s="27"/>
      <c r="AL325" s="27"/>
      <c r="AM325" s="27"/>
      <c r="AN325" s="27"/>
      <c r="AO325" s="27"/>
      <c r="AP325" s="27"/>
      <c r="AQ325" s="27"/>
      <c r="AR325" s="27"/>
      <c r="AS325" s="27"/>
      <c r="AT325" s="27"/>
      <c r="AU325" s="27"/>
      <c r="AV325" s="27"/>
      <c r="AW325" s="27"/>
      <c r="AX325" s="27"/>
      <c r="AY325" s="27"/>
      <c r="AZ325" s="27"/>
      <c r="BA325" s="27"/>
      <c r="BB325" s="27"/>
      <c r="BC325" s="27"/>
      <c r="BD325" s="27"/>
      <c r="BE325" s="27"/>
      <c r="BF325" s="27"/>
      <c r="BG325" s="27"/>
      <c r="BH325" s="27"/>
      <c r="BI325" s="27"/>
      <c r="BJ325" s="27"/>
      <c r="BK325" s="27"/>
      <c r="BL325" s="27"/>
      <c r="BM325" s="27"/>
      <c r="BN325" s="27"/>
      <c r="BO325" s="27"/>
      <c r="BP325" s="27"/>
      <c r="BQ325" s="27"/>
      <c r="BR325" s="27"/>
      <c r="BS325" s="27"/>
      <c r="BT325" s="27"/>
      <c r="BU325" s="27"/>
      <c r="BV325" s="27"/>
      <c r="BW325" s="27"/>
      <c r="BX325" s="27"/>
      <c r="BY325" s="27"/>
      <c r="BZ325" s="27"/>
      <c r="CA325" s="27"/>
      <c r="CB325" s="27"/>
      <c r="CC325" s="27"/>
      <c r="CD325" s="27"/>
      <c r="CE325" s="27"/>
      <c r="CF325" s="27"/>
      <c r="CG325" s="27"/>
      <c r="CH325" s="27"/>
      <c r="CI325" s="27"/>
      <c r="CJ325" s="27"/>
      <c r="CK325" s="27"/>
      <c r="CL325" s="27"/>
      <c r="CM325" s="27"/>
      <c r="CN325" s="27"/>
      <c r="CO325" s="27"/>
      <c r="CP325" s="27"/>
      <c r="CQ325" s="27"/>
      <c r="CR325" s="27"/>
      <c r="CS325" s="27"/>
      <c r="CT325" s="27"/>
    </row>
    <row r="326" spans="1:98" s="32" customFormat="1">
      <c r="A326" s="27"/>
      <c r="B326" s="47" t="s">
        <v>569</v>
      </c>
      <c r="C326" s="30"/>
      <c r="D326" s="30"/>
      <c r="E326" s="30"/>
      <c r="F326" s="30"/>
      <c r="G326" s="30"/>
      <c r="H326" s="36"/>
      <c r="I326" s="30"/>
      <c r="J326" s="30"/>
      <c r="K326" s="30"/>
      <c r="L326" s="30"/>
      <c r="M326" s="30"/>
      <c r="N326" s="30"/>
      <c r="O326" s="27"/>
      <c r="P326" s="27"/>
      <c r="Q326" s="27"/>
      <c r="R326" s="27"/>
      <c r="S326" s="27"/>
      <c r="T326" s="27"/>
      <c r="U326" s="27"/>
      <c r="V326" s="27"/>
      <c r="W326" s="27"/>
      <c r="X326" s="27"/>
      <c r="Y326" s="27"/>
      <c r="Z326" s="27"/>
      <c r="AA326" s="27"/>
      <c r="AB326" s="27"/>
      <c r="AC326" s="27"/>
      <c r="AD326" s="27"/>
      <c r="AE326" s="27"/>
      <c r="AF326" s="27"/>
      <c r="AG326" s="27"/>
      <c r="AH326" s="27"/>
      <c r="AI326" s="27"/>
      <c r="AJ326" s="27"/>
      <c r="AK326" s="27"/>
      <c r="AL326" s="27"/>
      <c r="AM326" s="27"/>
      <c r="AN326" s="27"/>
      <c r="AO326" s="27"/>
      <c r="AP326" s="27"/>
      <c r="AQ326" s="27"/>
      <c r="AR326" s="27"/>
      <c r="AS326" s="27"/>
      <c r="AT326" s="27"/>
      <c r="AU326" s="27"/>
      <c r="AV326" s="27"/>
      <c r="AW326" s="27"/>
      <c r="AX326" s="27"/>
      <c r="AY326" s="27"/>
      <c r="AZ326" s="27"/>
      <c r="BA326" s="27"/>
      <c r="BB326" s="27"/>
      <c r="BC326" s="27"/>
      <c r="BD326" s="27"/>
      <c r="BE326" s="27"/>
      <c r="BF326" s="27"/>
      <c r="BG326" s="27"/>
      <c r="BH326" s="27"/>
      <c r="BI326" s="27"/>
      <c r="BJ326" s="27"/>
      <c r="BK326" s="27"/>
      <c r="BL326" s="27"/>
      <c r="BM326" s="27"/>
      <c r="BN326" s="27"/>
      <c r="BO326" s="27"/>
      <c r="BP326" s="27"/>
      <c r="BQ326" s="27"/>
      <c r="BR326" s="27"/>
      <c r="BS326" s="27"/>
      <c r="BT326" s="27"/>
      <c r="BU326" s="27"/>
      <c r="BV326" s="27"/>
      <c r="BW326" s="27"/>
      <c r="BX326" s="27"/>
      <c r="BY326" s="27"/>
      <c r="BZ326" s="27"/>
      <c r="CA326" s="27"/>
      <c r="CB326" s="27"/>
      <c r="CC326" s="27"/>
      <c r="CD326" s="27"/>
      <c r="CE326" s="27"/>
      <c r="CF326" s="27"/>
      <c r="CG326" s="27"/>
      <c r="CH326" s="27"/>
      <c r="CI326" s="27"/>
      <c r="CJ326" s="27"/>
      <c r="CK326" s="27"/>
      <c r="CL326" s="27"/>
      <c r="CM326" s="27"/>
      <c r="CN326" s="27"/>
      <c r="CO326" s="27"/>
      <c r="CP326" s="27"/>
      <c r="CQ326" s="27"/>
      <c r="CR326" s="27"/>
      <c r="CS326" s="27"/>
      <c r="CT326" s="27"/>
    </row>
    <row r="327" spans="1:98" s="32" customFormat="1">
      <c r="A327" s="27"/>
      <c r="B327" s="47" t="s">
        <v>147</v>
      </c>
      <c r="C327" s="30"/>
      <c r="D327" s="30"/>
      <c r="E327" s="30"/>
      <c r="F327" s="30"/>
      <c r="G327" s="30"/>
      <c r="H327" s="36"/>
      <c r="I327" s="30"/>
      <c r="J327" s="30"/>
      <c r="K327" s="30"/>
      <c r="L327" s="30"/>
      <c r="M327" s="30"/>
      <c r="N327" s="30"/>
      <c r="O327" s="27"/>
      <c r="P327" s="27"/>
      <c r="Q327" s="27"/>
      <c r="R327" s="27"/>
      <c r="S327" s="27"/>
      <c r="T327" s="27"/>
      <c r="U327" s="27"/>
      <c r="V327" s="27"/>
      <c r="W327" s="27"/>
      <c r="X327" s="27"/>
      <c r="Y327" s="27"/>
      <c r="Z327" s="27"/>
      <c r="AA327" s="27"/>
      <c r="AB327" s="27"/>
      <c r="AC327" s="27"/>
      <c r="AD327" s="27"/>
      <c r="AE327" s="27"/>
      <c r="AF327" s="27"/>
      <c r="AG327" s="27"/>
      <c r="AH327" s="27"/>
      <c r="AI327" s="27"/>
      <c r="AJ327" s="27"/>
      <c r="AK327" s="27"/>
      <c r="AL327" s="27"/>
      <c r="AM327" s="27"/>
      <c r="AN327" s="27"/>
      <c r="AO327" s="27"/>
      <c r="AP327" s="27"/>
      <c r="AQ327" s="27"/>
      <c r="AR327" s="27"/>
      <c r="AS327" s="27"/>
      <c r="AT327" s="27"/>
      <c r="AU327" s="27"/>
      <c r="AV327" s="27"/>
      <c r="AW327" s="27"/>
      <c r="AX327" s="27"/>
      <c r="AY327" s="27"/>
      <c r="AZ327" s="27"/>
      <c r="BA327" s="27"/>
      <c r="BB327" s="27"/>
      <c r="BC327" s="27"/>
      <c r="BD327" s="27"/>
      <c r="BE327" s="27"/>
      <c r="BF327" s="27"/>
      <c r="BG327" s="27"/>
      <c r="BH327" s="27"/>
      <c r="BI327" s="27"/>
      <c r="BJ327" s="27"/>
      <c r="BK327" s="27"/>
      <c r="BL327" s="27"/>
      <c r="BM327" s="27"/>
      <c r="BN327" s="27"/>
      <c r="BO327" s="27"/>
      <c r="BP327" s="27"/>
      <c r="BQ327" s="27"/>
      <c r="BR327" s="27"/>
      <c r="BS327" s="27"/>
      <c r="BT327" s="27"/>
      <c r="BU327" s="27"/>
      <c r="BV327" s="27"/>
      <c r="BW327" s="27"/>
      <c r="BX327" s="27"/>
      <c r="BY327" s="27"/>
      <c r="BZ327" s="27"/>
      <c r="CA327" s="27"/>
      <c r="CB327" s="27"/>
      <c r="CC327" s="27"/>
      <c r="CD327" s="27"/>
      <c r="CE327" s="27"/>
      <c r="CF327" s="27"/>
      <c r="CG327" s="27"/>
      <c r="CH327" s="27"/>
      <c r="CI327" s="27"/>
      <c r="CJ327" s="27"/>
      <c r="CK327" s="27"/>
      <c r="CL327" s="27"/>
      <c r="CM327" s="27"/>
      <c r="CN327" s="27"/>
      <c r="CO327" s="27"/>
      <c r="CP327" s="27"/>
      <c r="CQ327" s="27"/>
      <c r="CR327" s="27"/>
      <c r="CS327" s="27"/>
      <c r="CT327" s="27"/>
    </row>
    <row r="328" spans="1:98" s="32" customFormat="1" ht="12.75" customHeight="1" thickBot="1">
      <c r="A328" s="27"/>
      <c r="B328" s="48" t="s">
        <v>572</v>
      </c>
      <c r="C328" s="40"/>
      <c r="D328" s="40"/>
      <c r="E328" s="40"/>
      <c r="F328" s="40"/>
      <c r="G328" s="40"/>
      <c r="H328" s="41"/>
      <c r="I328" s="40"/>
      <c r="J328" s="40"/>
      <c r="K328" s="40"/>
      <c r="L328" s="40"/>
      <c r="M328" s="40"/>
      <c r="N328" s="40"/>
      <c r="O328" s="27"/>
      <c r="P328" s="27"/>
      <c r="Q328" s="27"/>
      <c r="R328" s="27"/>
      <c r="S328" s="27"/>
      <c r="T328" s="27"/>
      <c r="U328" s="27"/>
      <c r="V328" s="27"/>
      <c r="W328" s="27"/>
      <c r="X328" s="27"/>
      <c r="Y328" s="27"/>
      <c r="Z328" s="27"/>
      <c r="AA328" s="27"/>
      <c r="AB328" s="27"/>
      <c r="AC328" s="27"/>
      <c r="AD328" s="27"/>
      <c r="AE328" s="27"/>
      <c r="AF328" s="27"/>
      <c r="AG328" s="27"/>
      <c r="AH328" s="27"/>
      <c r="AI328" s="27"/>
      <c r="AJ328" s="27"/>
      <c r="AK328" s="27"/>
      <c r="AL328" s="27"/>
      <c r="AM328" s="27"/>
      <c r="AN328" s="27"/>
      <c r="AO328" s="27"/>
      <c r="AP328" s="27"/>
      <c r="AQ328" s="27"/>
      <c r="AR328" s="27"/>
      <c r="AS328" s="27"/>
      <c r="AT328" s="27"/>
      <c r="AU328" s="27"/>
      <c r="AV328" s="27"/>
      <c r="AW328" s="27"/>
      <c r="AX328" s="27"/>
      <c r="AY328" s="27"/>
      <c r="AZ328" s="27"/>
      <c r="BA328" s="27"/>
      <c r="BB328" s="27"/>
      <c r="BC328" s="27"/>
      <c r="BD328" s="27"/>
      <c r="BE328" s="27"/>
      <c r="BF328" s="27"/>
      <c r="BG328" s="27"/>
      <c r="BH328" s="27"/>
      <c r="BI328" s="27"/>
      <c r="BJ328" s="27"/>
      <c r="BK328" s="27"/>
      <c r="BL328" s="27"/>
      <c r="BM328" s="27"/>
      <c r="BN328" s="27"/>
      <c r="BO328" s="27"/>
      <c r="BP328" s="27"/>
      <c r="BQ328" s="27"/>
      <c r="BR328" s="27"/>
      <c r="BS328" s="27"/>
      <c r="BT328" s="27"/>
      <c r="BU328" s="27"/>
      <c r="BV328" s="27"/>
      <c r="BW328" s="27"/>
      <c r="BX328" s="27"/>
      <c r="BY328" s="27"/>
      <c r="BZ328" s="27"/>
      <c r="CA328" s="27"/>
      <c r="CB328" s="27"/>
      <c r="CC328" s="27"/>
      <c r="CD328" s="27"/>
      <c r="CE328" s="27"/>
      <c r="CF328" s="27"/>
      <c r="CG328" s="27"/>
      <c r="CH328" s="27"/>
      <c r="CI328" s="27"/>
      <c r="CJ328" s="27"/>
      <c r="CK328" s="27"/>
      <c r="CL328" s="27"/>
      <c r="CM328" s="27"/>
      <c r="CN328" s="27"/>
      <c r="CO328" s="27"/>
      <c r="CP328" s="27"/>
      <c r="CQ328" s="27"/>
      <c r="CR328" s="27"/>
      <c r="CS328" s="27"/>
      <c r="CT328" s="27"/>
    </row>
    <row r="329" spans="1:98" s="18" customFormat="1" ht="14" thickTop="1">
      <c r="B329" s="43"/>
      <c r="C329" s="43"/>
      <c r="D329" s="43"/>
      <c r="E329" s="43"/>
      <c r="F329" s="43"/>
      <c r="G329" s="43"/>
      <c r="H329" s="43"/>
      <c r="I329" s="43"/>
      <c r="J329" s="43"/>
      <c r="K329" s="43"/>
      <c r="L329" s="43"/>
      <c r="M329" s="43"/>
      <c r="N329" s="43"/>
      <c r="O329" s="43"/>
      <c r="P329" s="43"/>
      <c r="Q329" s="43"/>
      <c r="R329" s="43"/>
    </row>
    <row r="330" spans="1:98" s="18" customFormat="1">
      <c r="B330" s="43"/>
      <c r="C330" s="43"/>
      <c r="D330" s="43"/>
      <c r="E330" s="43"/>
      <c r="F330" s="43"/>
      <c r="G330" s="43"/>
      <c r="H330" s="43"/>
      <c r="I330" s="43"/>
      <c r="J330" s="43"/>
      <c r="K330" s="43"/>
      <c r="L330" s="43"/>
      <c r="M330" s="43"/>
      <c r="N330" s="43"/>
      <c r="O330" s="43"/>
      <c r="P330" s="43"/>
      <c r="Q330" s="43"/>
      <c r="R330" s="43"/>
    </row>
    <row r="331" spans="1:98" s="18" customFormat="1">
      <c r="B331" s="43"/>
      <c r="C331" s="43"/>
      <c r="D331" s="43"/>
      <c r="E331" s="43"/>
      <c r="F331" s="43"/>
      <c r="G331" s="43"/>
      <c r="H331" s="43"/>
      <c r="I331" s="43"/>
      <c r="J331" s="43"/>
      <c r="K331" s="43"/>
      <c r="L331" s="43"/>
      <c r="M331" s="43"/>
      <c r="N331" s="43"/>
      <c r="O331" s="43"/>
      <c r="P331" s="43"/>
      <c r="Q331" s="43"/>
      <c r="R331" s="43"/>
    </row>
    <row r="332" spans="1:98" s="18" customFormat="1">
      <c r="B332" s="43"/>
      <c r="C332" s="43"/>
      <c r="D332" s="43"/>
      <c r="E332" s="43"/>
      <c r="F332" s="43"/>
      <c r="G332" s="43"/>
      <c r="H332" s="43"/>
      <c r="I332" s="43"/>
      <c r="J332" s="43"/>
      <c r="K332" s="43"/>
      <c r="L332" s="43"/>
      <c r="M332" s="43"/>
      <c r="N332" s="43"/>
      <c r="O332" s="43"/>
      <c r="P332" s="43"/>
      <c r="Q332" s="43"/>
      <c r="R332" s="43"/>
    </row>
    <row r="333" spans="1:98" s="18" customFormat="1">
      <c r="B333" s="43"/>
      <c r="C333" s="43"/>
      <c r="D333" s="43"/>
      <c r="E333" s="43"/>
      <c r="F333" s="43"/>
      <c r="G333" s="43"/>
      <c r="H333" s="43"/>
      <c r="I333" s="43"/>
      <c r="J333" s="43"/>
      <c r="K333" s="43"/>
      <c r="L333" s="43"/>
      <c r="M333" s="43"/>
      <c r="N333" s="43"/>
      <c r="O333" s="43"/>
      <c r="P333" s="43"/>
      <c r="Q333" s="43"/>
      <c r="R333" s="43"/>
    </row>
    <row r="334" spans="1:98" s="18" customFormat="1">
      <c r="B334" s="43"/>
      <c r="C334" s="43"/>
      <c r="D334" s="43"/>
      <c r="E334" s="43"/>
      <c r="F334" s="43"/>
      <c r="G334" s="43"/>
      <c r="H334" s="43"/>
      <c r="I334" s="43"/>
      <c r="J334" s="43"/>
      <c r="K334" s="43"/>
      <c r="L334" s="43"/>
      <c r="M334" s="43"/>
      <c r="N334" s="43"/>
      <c r="O334" s="43"/>
      <c r="P334" s="43"/>
      <c r="Q334" s="43"/>
      <c r="R334" s="43"/>
    </row>
    <row r="335" spans="1:98" s="18" customFormat="1">
      <c r="B335" s="43"/>
      <c r="C335" s="43"/>
      <c r="D335" s="43"/>
      <c r="E335" s="43"/>
      <c r="F335" s="43"/>
      <c r="G335" s="43"/>
      <c r="H335" s="43"/>
      <c r="I335" s="43"/>
      <c r="J335" s="43"/>
      <c r="K335" s="43"/>
      <c r="L335" s="43"/>
      <c r="M335" s="43"/>
      <c r="N335" s="43"/>
      <c r="O335" s="43"/>
      <c r="P335" s="43"/>
      <c r="Q335" s="43"/>
      <c r="R335" s="43"/>
    </row>
    <row r="336" spans="1:98" s="18" customFormat="1">
      <c r="B336" s="43"/>
      <c r="C336" s="43"/>
      <c r="D336" s="43"/>
      <c r="E336" s="43"/>
      <c r="F336" s="43"/>
      <c r="G336" s="43"/>
      <c r="H336" s="43"/>
      <c r="I336" s="43"/>
      <c r="J336" s="43"/>
      <c r="K336" s="43"/>
      <c r="L336" s="43"/>
      <c r="M336" s="43"/>
      <c r="N336" s="43"/>
      <c r="O336" s="43"/>
      <c r="P336" s="43"/>
      <c r="Q336" s="43"/>
      <c r="R336" s="43"/>
    </row>
    <row r="337" spans="2:18" s="18" customFormat="1">
      <c r="B337" s="43"/>
      <c r="C337" s="43"/>
      <c r="D337" s="43"/>
      <c r="E337" s="43"/>
      <c r="F337" s="43"/>
      <c r="G337" s="43"/>
      <c r="H337" s="43"/>
      <c r="I337" s="43"/>
      <c r="J337" s="43"/>
      <c r="K337" s="43"/>
      <c r="L337" s="43"/>
      <c r="M337" s="43"/>
      <c r="N337" s="43"/>
      <c r="O337" s="43"/>
      <c r="P337" s="43"/>
      <c r="Q337" s="43"/>
      <c r="R337" s="43"/>
    </row>
    <row r="338" spans="2:18" s="18" customFormat="1">
      <c r="B338" s="43"/>
      <c r="C338" s="43"/>
      <c r="D338" s="43"/>
      <c r="E338" s="43"/>
      <c r="F338" s="43"/>
      <c r="G338" s="43"/>
      <c r="H338" s="43"/>
      <c r="I338" s="43"/>
      <c r="J338" s="43"/>
      <c r="K338" s="43"/>
      <c r="L338" s="43"/>
      <c r="M338" s="43"/>
      <c r="N338" s="43"/>
      <c r="O338" s="43"/>
      <c r="P338" s="43"/>
      <c r="Q338" s="43"/>
      <c r="R338" s="43"/>
    </row>
    <row r="339" spans="2:18" s="18" customFormat="1">
      <c r="B339" s="43"/>
      <c r="C339" s="43"/>
      <c r="D339" s="43"/>
      <c r="E339" s="43"/>
      <c r="F339" s="43"/>
      <c r="G339" s="43"/>
      <c r="H339" s="43"/>
      <c r="I339" s="43"/>
      <c r="J339" s="43"/>
      <c r="K339" s="43"/>
      <c r="L339" s="43"/>
      <c r="M339" s="43"/>
      <c r="N339" s="43"/>
      <c r="O339" s="43"/>
      <c r="P339" s="43"/>
      <c r="Q339" s="43"/>
      <c r="R339" s="43"/>
    </row>
    <row r="340" spans="2:18" s="18" customFormat="1">
      <c r="B340" s="43"/>
      <c r="C340" s="43"/>
      <c r="D340" s="43"/>
      <c r="E340" s="43"/>
      <c r="F340" s="43"/>
      <c r="G340" s="43"/>
      <c r="H340" s="43"/>
      <c r="I340" s="43"/>
      <c r="J340" s="43"/>
      <c r="K340" s="43"/>
      <c r="L340" s="43"/>
      <c r="M340" s="43"/>
      <c r="N340" s="43"/>
      <c r="O340" s="43"/>
      <c r="P340" s="43"/>
      <c r="Q340" s="43"/>
      <c r="R340" s="43"/>
    </row>
    <row r="341" spans="2:18" s="18" customFormat="1">
      <c r="B341" s="43"/>
      <c r="C341" s="43"/>
      <c r="D341" s="43"/>
      <c r="E341" s="43"/>
      <c r="F341" s="43"/>
      <c r="G341" s="43"/>
      <c r="H341" s="43"/>
      <c r="I341" s="43"/>
      <c r="J341" s="43"/>
      <c r="K341" s="43"/>
      <c r="L341" s="43"/>
      <c r="M341" s="43"/>
      <c r="N341" s="43"/>
      <c r="O341" s="43"/>
      <c r="P341" s="43"/>
      <c r="Q341" s="43"/>
      <c r="R341" s="43"/>
    </row>
    <row r="342" spans="2:18" s="18" customFormat="1">
      <c r="B342" s="43"/>
      <c r="C342" s="43"/>
      <c r="D342" s="43"/>
      <c r="E342" s="43"/>
      <c r="F342" s="43"/>
      <c r="G342" s="43"/>
      <c r="H342" s="43"/>
      <c r="I342" s="43"/>
      <c r="J342" s="43"/>
      <c r="K342" s="43"/>
      <c r="L342" s="43"/>
      <c r="M342" s="43"/>
      <c r="N342" s="43"/>
      <c r="O342" s="43"/>
      <c r="P342" s="43"/>
      <c r="Q342" s="43"/>
      <c r="R342" s="43"/>
    </row>
    <row r="343" spans="2:18" s="18" customFormat="1">
      <c r="B343" s="43"/>
      <c r="C343" s="43"/>
      <c r="D343" s="43"/>
      <c r="E343" s="43"/>
      <c r="F343" s="43"/>
      <c r="G343" s="43"/>
      <c r="H343" s="43"/>
      <c r="I343" s="43"/>
      <c r="J343" s="43"/>
      <c r="K343" s="43"/>
      <c r="L343" s="43"/>
      <c r="M343" s="43"/>
      <c r="N343" s="43"/>
      <c r="O343" s="43"/>
      <c r="P343" s="43"/>
      <c r="Q343" s="43"/>
      <c r="R343" s="43"/>
    </row>
    <row r="344" spans="2:18" s="18" customFormat="1">
      <c r="B344" s="43"/>
      <c r="C344" s="43"/>
      <c r="D344" s="43"/>
      <c r="E344" s="43"/>
      <c r="F344" s="43"/>
      <c r="G344" s="43"/>
      <c r="H344" s="43"/>
      <c r="I344" s="43"/>
      <c r="J344" s="43"/>
      <c r="K344" s="43"/>
      <c r="L344" s="43"/>
      <c r="M344" s="43"/>
      <c r="N344" s="43"/>
      <c r="O344" s="43"/>
      <c r="P344" s="43"/>
      <c r="Q344" s="43"/>
      <c r="R344" s="43"/>
    </row>
    <row r="345" spans="2:18" s="18" customFormat="1">
      <c r="B345" s="43"/>
      <c r="C345" s="43"/>
      <c r="D345" s="43"/>
      <c r="E345" s="43"/>
      <c r="F345" s="43"/>
      <c r="G345" s="43"/>
      <c r="H345" s="43"/>
      <c r="I345" s="43"/>
      <c r="J345" s="43"/>
      <c r="K345" s="43"/>
      <c r="L345" s="43"/>
      <c r="M345" s="43"/>
      <c r="N345" s="43"/>
      <c r="O345" s="43"/>
      <c r="P345" s="43"/>
      <c r="Q345" s="43"/>
      <c r="R345" s="43"/>
    </row>
    <row r="346" spans="2:18" s="18" customFormat="1">
      <c r="B346" s="43"/>
      <c r="C346" s="43"/>
      <c r="D346" s="43"/>
      <c r="E346" s="43"/>
      <c r="F346" s="43"/>
      <c r="G346" s="43"/>
      <c r="H346" s="43"/>
      <c r="I346" s="43"/>
      <c r="J346" s="43"/>
      <c r="K346" s="43"/>
      <c r="L346" s="43"/>
      <c r="M346" s="43"/>
      <c r="N346" s="43"/>
      <c r="O346" s="43"/>
      <c r="P346" s="43"/>
      <c r="Q346" s="43"/>
      <c r="R346" s="43"/>
    </row>
    <row r="347" spans="2:18" s="18" customFormat="1">
      <c r="B347" s="43"/>
      <c r="C347" s="43"/>
      <c r="D347" s="43"/>
      <c r="E347" s="43"/>
      <c r="F347" s="43"/>
      <c r="G347" s="43"/>
      <c r="H347" s="43"/>
      <c r="I347" s="43"/>
      <c r="J347" s="43"/>
      <c r="K347" s="43"/>
      <c r="L347" s="43"/>
      <c r="M347" s="43"/>
      <c r="N347" s="43"/>
      <c r="O347" s="43"/>
      <c r="P347" s="43"/>
      <c r="Q347" s="43"/>
      <c r="R347" s="43"/>
    </row>
    <row r="348" spans="2:18" s="18" customFormat="1">
      <c r="B348" s="43"/>
      <c r="C348" s="43"/>
      <c r="D348" s="43"/>
      <c r="E348" s="43"/>
      <c r="F348" s="43"/>
      <c r="G348" s="43"/>
      <c r="H348" s="43"/>
      <c r="I348" s="43"/>
      <c r="J348" s="43"/>
      <c r="K348" s="43"/>
      <c r="L348" s="43"/>
      <c r="M348" s="43"/>
      <c r="N348" s="43"/>
      <c r="O348" s="43"/>
      <c r="P348" s="43"/>
      <c r="Q348" s="43"/>
      <c r="R348" s="43"/>
    </row>
    <row r="349" spans="2:18" s="18" customFormat="1">
      <c r="B349" s="43"/>
      <c r="C349" s="43"/>
      <c r="D349" s="43"/>
      <c r="E349" s="43"/>
      <c r="F349" s="43"/>
      <c r="G349" s="43"/>
      <c r="H349" s="43"/>
      <c r="I349" s="43"/>
      <c r="J349" s="43"/>
      <c r="K349" s="43"/>
      <c r="L349" s="43"/>
      <c r="M349" s="43"/>
      <c r="N349" s="43"/>
      <c r="O349" s="43"/>
      <c r="P349" s="43"/>
      <c r="Q349" s="43"/>
      <c r="R349" s="43"/>
    </row>
    <row r="350" spans="2:18" s="18" customFormat="1">
      <c r="B350" s="43"/>
      <c r="C350" s="43"/>
      <c r="D350" s="43"/>
      <c r="E350" s="43"/>
      <c r="F350" s="43"/>
      <c r="G350" s="43"/>
      <c r="H350" s="43"/>
      <c r="I350" s="43"/>
      <c r="J350" s="43"/>
      <c r="K350" s="43"/>
      <c r="L350" s="43"/>
      <c r="M350" s="43"/>
      <c r="N350" s="43"/>
      <c r="O350" s="43"/>
      <c r="P350" s="43"/>
      <c r="Q350" s="43"/>
      <c r="R350" s="43"/>
    </row>
    <row r="351" spans="2:18" s="18" customFormat="1">
      <c r="B351" s="43"/>
      <c r="C351" s="43"/>
      <c r="D351" s="43"/>
      <c r="E351" s="43"/>
      <c r="F351" s="43"/>
      <c r="G351" s="43"/>
      <c r="H351" s="43"/>
      <c r="I351" s="43"/>
      <c r="J351" s="43"/>
      <c r="K351" s="43"/>
      <c r="L351" s="43"/>
      <c r="M351" s="43"/>
      <c r="N351" s="43"/>
      <c r="O351" s="43"/>
      <c r="P351" s="43"/>
      <c r="Q351" s="43"/>
      <c r="R351" s="43"/>
    </row>
    <row r="352" spans="2:18" s="18" customFormat="1">
      <c r="B352" s="43"/>
      <c r="C352" s="43"/>
      <c r="D352" s="43"/>
      <c r="E352" s="43"/>
      <c r="F352" s="43"/>
      <c r="G352" s="43"/>
      <c r="H352" s="43"/>
      <c r="I352" s="43"/>
      <c r="J352" s="43"/>
      <c r="K352" s="43"/>
      <c r="L352" s="43"/>
      <c r="M352" s="43"/>
      <c r="N352" s="43"/>
      <c r="O352" s="43"/>
      <c r="P352" s="43"/>
      <c r="Q352" s="43"/>
      <c r="R352" s="43"/>
    </row>
    <row r="353" spans="2:18" s="18" customFormat="1">
      <c r="B353" s="43"/>
      <c r="C353" s="43"/>
      <c r="D353" s="43"/>
      <c r="E353" s="43"/>
      <c r="F353" s="43"/>
      <c r="G353" s="43"/>
      <c r="H353" s="43"/>
      <c r="I353" s="43"/>
      <c r="J353" s="43"/>
      <c r="K353" s="43"/>
      <c r="L353" s="43"/>
      <c r="M353" s="43"/>
      <c r="N353" s="43"/>
      <c r="O353" s="43"/>
      <c r="P353" s="43"/>
      <c r="Q353" s="43"/>
      <c r="R353" s="43"/>
    </row>
    <row r="354" spans="2:18" s="18" customFormat="1">
      <c r="B354" s="43"/>
      <c r="C354" s="43"/>
      <c r="D354" s="43"/>
      <c r="E354" s="43"/>
      <c r="F354" s="43"/>
      <c r="G354" s="43"/>
      <c r="H354" s="43"/>
      <c r="I354" s="43"/>
      <c r="J354" s="43"/>
      <c r="K354" s="43"/>
      <c r="L354" s="43"/>
      <c r="M354" s="43"/>
      <c r="N354" s="43"/>
      <c r="O354" s="43"/>
      <c r="P354" s="43"/>
      <c r="Q354" s="43"/>
      <c r="R354" s="43"/>
    </row>
    <row r="355" spans="2:18" s="18" customFormat="1">
      <c r="B355" s="43"/>
      <c r="C355" s="43"/>
      <c r="D355" s="43"/>
      <c r="E355" s="43"/>
      <c r="F355" s="43"/>
      <c r="G355" s="43"/>
      <c r="H355" s="43"/>
      <c r="I355" s="43"/>
      <c r="J355" s="43"/>
      <c r="K355" s="43"/>
      <c r="L355" s="43"/>
      <c r="M355" s="43"/>
      <c r="N355" s="43"/>
      <c r="O355" s="43"/>
      <c r="P355" s="43"/>
      <c r="Q355" s="43"/>
      <c r="R355" s="43"/>
    </row>
    <row r="356" spans="2:18" s="18" customFormat="1">
      <c r="B356" s="43"/>
      <c r="C356" s="43"/>
      <c r="D356" s="43"/>
      <c r="E356" s="43"/>
      <c r="F356" s="43"/>
      <c r="G356" s="43"/>
      <c r="H356" s="43"/>
      <c r="I356" s="43"/>
      <c r="J356" s="43"/>
      <c r="K356" s="43"/>
      <c r="L356" s="43"/>
      <c r="M356" s="43"/>
      <c r="N356" s="43"/>
      <c r="O356" s="43"/>
      <c r="P356" s="43"/>
      <c r="Q356" s="43"/>
      <c r="R356" s="43"/>
    </row>
    <row r="357" spans="2:18" s="18" customFormat="1">
      <c r="B357" s="43"/>
      <c r="C357" s="43"/>
      <c r="D357" s="43"/>
      <c r="E357" s="43"/>
      <c r="F357" s="43"/>
      <c r="G357" s="43"/>
      <c r="H357" s="43"/>
      <c r="I357" s="43"/>
      <c r="J357" s="43"/>
      <c r="K357" s="43"/>
      <c r="L357" s="43"/>
      <c r="M357" s="43"/>
      <c r="N357" s="43"/>
      <c r="O357" s="43"/>
      <c r="P357" s="43"/>
      <c r="Q357" s="43"/>
      <c r="R357" s="43"/>
    </row>
    <row r="358" spans="2:18" s="18" customFormat="1">
      <c r="B358" s="43"/>
      <c r="C358" s="43"/>
      <c r="D358" s="43"/>
      <c r="E358" s="43"/>
      <c r="F358" s="43"/>
      <c r="G358" s="43"/>
      <c r="H358" s="43"/>
      <c r="I358" s="43"/>
      <c r="J358" s="43"/>
      <c r="K358" s="43"/>
      <c r="L358" s="43"/>
      <c r="M358" s="43"/>
      <c r="N358" s="43"/>
      <c r="O358" s="43"/>
      <c r="P358" s="43"/>
      <c r="Q358" s="43"/>
      <c r="R358" s="43"/>
    </row>
    <row r="359" spans="2:18" s="18" customFormat="1">
      <c r="B359" s="43"/>
      <c r="C359" s="43"/>
      <c r="D359" s="43"/>
      <c r="E359" s="43"/>
      <c r="F359" s="43"/>
      <c r="G359" s="43"/>
      <c r="H359" s="43"/>
      <c r="I359" s="43"/>
      <c r="J359" s="43"/>
      <c r="K359" s="43"/>
      <c r="L359" s="43"/>
      <c r="M359" s="43"/>
      <c r="N359" s="43"/>
      <c r="O359" s="43"/>
      <c r="P359" s="43"/>
      <c r="Q359" s="43"/>
      <c r="R359" s="43"/>
    </row>
    <row r="360" spans="2:18" s="18" customFormat="1">
      <c r="B360" s="43"/>
      <c r="C360" s="43"/>
      <c r="D360" s="43"/>
      <c r="E360" s="43"/>
      <c r="F360" s="43"/>
      <c r="G360" s="43"/>
      <c r="H360" s="43"/>
      <c r="I360" s="43"/>
      <c r="J360" s="43"/>
      <c r="K360" s="43"/>
      <c r="L360" s="43"/>
      <c r="M360" s="43"/>
      <c r="N360" s="43"/>
      <c r="O360" s="43"/>
      <c r="P360" s="43"/>
      <c r="Q360" s="43"/>
      <c r="R360" s="43"/>
    </row>
    <row r="361" spans="2:18" s="18" customFormat="1">
      <c r="B361" s="43"/>
      <c r="C361" s="43"/>
      <c r="D361" s="43"/>
      <c r="E361" s="43"/>
      <c r="F361" s="43"/>
      <c r="G361" s="43"/>
      <c r="H361" s="43"/>
      <c r="I361" s="43"/>
      <c r="J361" s="43"/>
      <c r="K361" s="43"/>
      <c r="L361" s="43"/>
      <c r="M361" s="43"/>
      <c r="N361" s="43"/>
      <c r="O361" s="43"/>
      <c r="P361" s="43"/>
      <c r="Q361" s="43"/>
      <c r="R361" s="43"/>
    </row>
    <row r="362" spans="2:18" s="18" customFormat="1">
      <c r="B362" s="43"/>
      <c r="C362" s="43"/>
      <c r="D362" s="43"/>
      <c r="E362" s="43"/>
      <c r="F362" s="43"/>
      <c r="G362" s="43"/>
      <c r="H362" s="43"/>
      <c r="I362" s="43"/>
      <c r="J362" s="43"/>
      <c r="K362" s="43"/>
      <c r="L362" s="43"/>
      <c r="M362" s="43"/>
      <c r="N362" s="43"/>
      <c r="O362" s="43"/>
      <c r="P362" s="43"/>
      <c r="Q362" s="43"/>
      <c r="R362" s="43"/>
    </row>
    <row r="363" spans="2:18" s="18" customFormat="1">
      <c r="B363" s="43"/>
      <c r="C363" s="43"/>
      <c r="D363" s="43"/>
      <c r="E363" s="43"/>
      <c r="F363" s="43"/>
      <c r="G363" s="43"/>
      <c r="H363" s="43"/>
      <c r="I363" s="43"/>
      <c r="J363" s="43"/>
      <c r="K363" s="43"/>
      <c r="L363" s="43"/>
      <c r="M363" s="43"/>
      <c r="N363" s="43"/>
      <c r="O363" s="43"/>
      <c r="P363" s="43"/>
      <c r="Q363" s="43"/>
      <c r="R363" s="43"/>
    </row>
    <row r="364" spans="2:18" s="18" customFormat="1">
      <c r="B364" s="43"/>
      <c r="C364" s="43"/>
      <c r="D364" s="43"/>
      <c r="E364" s="43"/>
      <c r="F364" s="43"/>
      <c r="G364" s="43"/>
      <c r="H364" s="43"/>
      <c r="I364" s="43"/>
      <c r="J364" s="43"/>
      <c r="K364" s="43"/>
      <c r="L364" s="43"/>
      <c r="M364" s="43"/>
      <c r="N364" s="43"/>
      <c r="O364" s="43"/>
      <c r="P364" s="43"/>
      <c r="Q364" s="43"/>
      <c r="R364" s="43"/>
    </row>
    <row r="365" spans="2:18" s="18" customFormat="1">
      <c r="B365" s="43"/>
      <c r="C365" s="43"/>
      <c r="D365" s="43"/>
      <c r="E365" s="43"/>
      <c r="F365" s="43"/>
      <c r="G365" s="43"/>
      <c r="H365" s="43"/>
      <c r="I365" s="43"/>
      <c r="J365" s="43"/>
      <c r="K365" s="43"/>
      <c r="L365" s="43"/>
      <c r="M365" s="43"/>
      <c r="N365" s="43"/>
      <c r="O365" s="43"/>
      <c r="P365" s="43"/>
      <c r="Q365" s="43"/>
      <c r="R365" s="43"/>
    </row>
    <row r="366" spans="2:18" s="18" customFormat="1">
      <c r="B366" s="43"/>
      <c r="C366" s="43"/>
      <c r="D366" s="43"/>
      <c r="E366" s="43"/>
      <c r="F366" s="43"/>
      <c r="G366" s="43"/>
      <c r="H366" s="43"/>
      <c r="I366" s="43"/>
      <c r="J366" s="43"/>
      <c r="K366" s="43"/>
      <c r="L366" s="43"/>
      <c r="M366" s="43"/>
      <c r="N366" s="43"/>
      <c r="O366" s="43"/>
      <c r="P366" s="43"/>
      <c r="Q366" s="43"/>
      <c r="R366" s="43"/>
    </row>
    <row r="367" spans="2:18" s="18" customFormat="1">
      <c r="B367" s="43"/>
      <c r="C367" s="43"/>
      <c r="D367" s="43"/>
      <c r="E367" s="43"/>
      <c r="F367" s="43"/>
      <c r="G367" s="43"/>
      <c r="H367" s="43"/>
      <c r="I367" s="43"/>
      <c r="J367" s="43"/>
      <c r="K367" s="43"/>
      <c r="L367" s="43"/>
      <c r="M367" s="43"/>
      <c r="N367" s="43"/>
      <c r="O367" s="43"/>
      <c r="P367" s="43"/>
      <c r="Q367" s="43"/>
      <c r="R367" s="43"/>
    </row>
    <row r="368" spans="2:18" s="18" customFormat="1">
      <c r="B368" s="43"/>
      <c r="C368" s="43"/>
      <c r="D368" s="43"/>
      <c r="E368" s="43"/>
      <c r="F368" s="43"/>
      <c r="G368" s="43"/>
      <c r="H368" s="43"/>
      <c r="I368" s="43"/>
      <c r="J368" s="43"/>
      <c r="K368" s="43"/>
      <c r="L368" s="43"/>
      <c r="M368" s="43"/>
      <c r="N368" s="43"/>
      <c r="O368" s="43"/>
      <c r="P368" s="43"/>
      <c r="Q368" s="43"/>
      <c r="R368" s="43"/>
    </row>
    <row r="369" spans="2:18" s="18" customFormat="1">
      <c r="B369" s="43"/>
      <c r="C369" s="43"/>
      <c r="D369" s="43"/>
      <c r="E369" s="43"/>
      <c r="F369" s="43"/>
      <c r="G369" s="43"/>
      <c r="H369" s="43"/>
      <c r="I369" s="43"/>
      <c r="J369" s="43"/>
      <c r="K369" s="43"/>
      <c r="L369" s="43"/>
      <c r="M369" s="43"/>
      <c r="N369" s="43"/>
      <c r="O369" s="43"/>
      <c r="P369" s="43"/>
      <c r="Q369" s="43"/>
      <c r="R369" s="43"/>
    </row>
    <row r="370" spans="2:18" s="18" customFormat="1">
      <c r="B370" s="43"/>
      <c r="C370" s="43"/>
      <c r="D370" s="43"/>
      <c r="E370" s="43"/>
      <c r="F370" s="43"/>
      <c r="G370" s="43"/>
      <c r="H370" s="43"/>
      <c r="I370" s="43"/>
      <c r="J370" s="43"/>
      <c r="K370" s="43"/>
      <c r="L370" s="43"/>
      <c r="M370" s="43"/>
      <c r="N370" s="43"/>
      <c r="O370" s="43"/>
      <c r="P370" s="43"/>
      <c r="Q370" s="43"/>
      <c r="R370" s="43"/>
    </row>
    <row r="371" spans="2:18" s="18" customFormat="1">
      <c r="B371" s="43"/>
      <c r="C371" s="43"/>
      <c r="D371" s="43"/>
      <c r="E371" s="43"/>
      <c r="F371" s="43"/>
      <c r="G371" s="43"/>
      <c r="H371" s="43"/>
      <c r="I371" s="43"/>
      <c r="J371" s="43"/>
      <c r="K371" s="43"/>
      <c r="L371" s="43"/>
      <c r="M371" s="43"/>
      <c r="N371" s="43"/>
      <c r="O371" s="43"/>
      <c r="P371" s="43"/>
      <c r="Q371" s="43"/>
      <c r="R371" s="43"/>
    </row>
    <row r="372" spans="2:18" s="18" customFormat="1">
      <c r="B372" s="43"/>
      <c r="C372" s="43"/>
      <c r="D372" s="43"/>
      <c r="E372" s="43"/>
      <c r="F372" s="43"/>
      <c r="G372" s="43"/>
      <c r="H372" s="43"/>
      <c r="I372" s="43"/>
      <c r="J372" s="43"/>
      <c r="K372" s="43"/>
      <c r="L372" s="43"/>
      <c r="M372" s="43"/>
      <c r="N372" s="43"/>
      <c r="O372" s="43"/>
      <c r="P372" s="43"/>
      <c r="Q372" s="43"/>
      <c r="R372" s="43"/>
    </row>
    <row r="373" spans="2:18" s="18" customFormat="1">
      <c r="B373" s="43"/>
      <c r="C373" s="43"/>
      <c r="D373" s="43"/>
      <c r="E373" s="43"/>
      <c r="F373" s="43"/>
      <c r="G373" s="43"/>
      <c r="H373" s="43"/>
      <c r="I373" s="43"/>
      <c r="J373" s="43"/>
      <c r="K373" s="43"/>
      <c r="L373" s="43"/>
      <c r="M373" s="43"/>
      <c r="N373" s="43"/>
      <c r="O373" s="43"/>
      <c r="P373" s="43"/>
      <c r="Q373" s="43"/>
      <c r="R373" s="43"/>
    </row>
    <row r="374" spans="2:18" s="18" customFormat="1">
      <c r="B374" s="43"/>
      <c r="C374" s="43"/>
      <c r="D374" s="43"/>
      <c r="E374" s="43"/>
      <c r="F374" s="43"/>
      <c r="G374" s="43"/>
      <c r="H374" s="43"/>
      <c r="I374" s="43"/>
      <c r="J374" s="43"/>
      <c r="K374" s="43"/>
      <c r="L374" s="43"/>
      <c r="M374" s="43"/>
      <c r="N374" s="43"/>
      <c r="O374" s="43"/>
      <c r="P374" s="43"/>
      <c r="Q374" s="43"/>
      <c r="R374" s="43"/>
    </row>
    <row r="375" spans="2:18" s="18" customFormat="1">
      <c r="B375" s="43"/>
      <c r="C375" s="43"/>
      <c r="D375" s="43"/>
      <c r="E375" s="43"/>
      <c r="F375" s="43"/>
      <c r="G375" s="43"/>
      <c r="H375" s="43"/>
      <c r="I375" s="43"/>
      <c r="J375" s="43"/>
      <c r="K375" s="43"/>
      <c r="L375" s="43"/>
      <c r="M375" s="43"/>
      <c r="N375" s="43"/>
      <c r="O375" s="43"/>
      <c r="P375" s="43"/>
      <c r="Q375" s="43"/>
      <c r="R375" s="43"/>
    </row>
    <row r="376" spans="2:18" s="18" customFormat="1">
      <c r="B376" s="43"/>
      <c r="C376" s="43"/>
      <c r="D376" s="43"/>
      <c r="E376" s="43"/>
      <c r="F376" s="43"/>
      <c r="G376" s="43"/>
      <c r="H376" s="43"/>
      <c r="I376" s="43"/>
      <c r="J376" s="43"/>
      <c r="K376" s="43"/>
      <c r="L376" s="43"/>
      <c r="M376" s="43"/>
      <c r="N376" s="43"/>
      <c r="O376" s="43"/>
      <c r="P376" s="43"/>
      <c r="Q376" s="43"/>
      <c r="R376" s="43"/>
    </row>
    <row r="377" spans="2:18" s="18" customFormat="1">
      <c r="B377" s="43"/>
      <c r="C377" s="43"/>
      <c r="D377" s="43"/>
      <c r="E377" s="43"/>
      <c r="F377" s="43"/>
      <c r="G377" s="43"/>
      <c r="H377" s="43"/>
      <c r="I377" s="43"/>
      <c r="J377" s="43"/>
      <c r="K377" s="43"/>
      <c r="L377" s="43"/>
      <c r="M377" s="43"/>
      <c r="N377" s="43"/>
      <c r="O377" s="43"/>
      <c r="P377" s="43"/>
      <c r="Q377" s="43"/>
      <c r="R377" s="43"/>
    </row>
    <row r="378" spans="2:18" s="18" customFormat="1">
      <c r="B378" s="43"/>
      <c r="C378" s="43"/>
      <c r="D378" s="43"/>
      <c r="E378" s="43"/>
      <c r="F378" s="43"/>
      <c r="G378" s="43"/>
      <c r="H378" s="43"/>
      <c r="I378" s="43"/>
      <c r="J378" s="43"/>
      <c r="K378" s="43"/>
      <c r="L378" s="43"/>
      <c r="M378" s="43"/>
      <c r="N378" s="43"/>
      <c r="O378" s="43"/>
      <c r="P378" s="43"/>
      <c r="Q378" s="43"/>
      <c r="R378" s="43"/>
    </row>
    <row r="379" spans="2:18" s="18" customFormat="1">
      <c r="B379" s="43"/>
      <c r="C379" s="43"/>
      <c r="D379" s="43"/>
      <c r="E379" s="43"/>
      <c r="F379" s="43"/>
      <c r="G379" s="43"/>
      <c r="H379" s="43"/>
      <c r="I379" s="43"/>
      <c r="J379" s="43"/>
      <c r="K379" s="43"/>
      <c r="L379" s="43"/>
      <c r="M379" s="43"/>
      <c r="N379" s="43"/>
      <c r="O379" s="43"/>
      <c r="P379" s="43"/>
      <c r="Q379" s="43"/>
      <c r="R379" s="43"/>
    </row>
    <row r="380" spans="2:18" s="18" customFormat="1">
      <c r="B380" s="43"/>
      <c r="C380" s="43"/>
      <c r="D380" s="43"/>
      <c r="E380" s="43"/>
      <c r="F380" s="43"/>
      <c r="G380" s="43"/>
      <c r="H380" s="43"/>
      <c r="I380" s="43"/>
      <c r="J380" s="43"/>
      <c r="K380" s="43"/>
      <c r="L380" s="43"/>
      <c r="M380" s="43"/>
      <c r="N380" s="43"/>
      <c r="O380" s="43"/>
      <c r="P380" s="43"/>
      <c r="Q380" s="43"/>
      <c r="R380" s="43"/>
    </row>
    <row r="381" spans="2:18" s="18" customFormat="1">
      <c r="B381" s="43"/>
      <c r="C381" s="43"/>
      <c r="D381" s="43"/>
      <c r="E381" s="43"/>
      <c r="F381" s="43"/>
      <c r="G381" s="43"/>
      <c r="H381" s="43"/>
      <c r="I381" s="43"/>
      <c r="J381" s="43"/>
      <c r="K381" s="43"/>
      <c r="L381" s="43"/>
      <c r="M381" s="43"/>
      <c r="N381" s="43"/>
      <c r="O381" s="43"/>
      <c r="P381" s="43"/>
      <c r="Q381" s="43"/>
      <c r="R381" s="43"/>
    </row>
    <row r="382" spans="2:18" s="18" customFormat="1">
      <c r="B382" s="43"/>
      <c r="C382" s="43"/>
      <c r="D382" s="43"/>
      <c r="E382" s="43"/>
      <c r="F382" s="43"/>
      <c r="G382" s="43"/>
      <c r="H382" s="43"/>
      <c r="I382" s="43"/>
      <c r="J382" s="43"/>
      <c r="K382" s="43"/>
      <c r="L382" s="43"/>
      <c r="M382" s="43"/>
      <c r="N382" s="43"/>
      <c r="O382" s="43"/>
      <c r="P382" s="43"/>
      <c r="Q382" s="43"/>
      <c r="R382" s="43"/>
    </row>
    <row r="383" spans="2:18" s="18" customFormat="1">
      <c r="B383" s="43"/>
      <c r="C383" s="43"/>
      <c r="D383" s="43"/>
      <c r="E383" s="43"/>
      <c r="F383" s="43"/>
      <c r="G383" s="43"/>
      <c r="H383" s="43"/>
      <c r="I383" s="43"/>
      <c r="J383" s="43"/>
      <c r="K383" s="43"/>
      <c r="L383" s="43"/>
      <c r="M383" s="43"/>
      <c r="N383" s="43"/>
      <c r="O383" s="43"/>
      <c r="P383" s="43"/>
      <c r="Q383" s="43"/>
      <c r="R383" s="43"/>
    </row>
    <row r="384" spans="2:18" s="18" customFormat="1">
      <c r="B384" s="43"/>
      <c r="C384" s="43"/>
      <c r="D384" s="43"/>
      <c r="E384" s="43"/>
      <c r="F384" s="43"/>
      <c r="G384" s="43"/>
      <c r="H384" s="43"/>
      <c r="I384" s="43"/>
      <c r="J384" s="43"/>
      <c r="K384" s="43"/>
      <c r="L384" s="43"/>
      <c r="M384" s="43"/>
      <c r="N384" s="43"/>
      <c r="O384" s="43"/>
      <c r="P384" s="43"/>
      <c r="Q384" s="43"/>
      <c r="R384" s="43"/>
    </row>
    <row r="385" spans="2:18" s="18" customFormat="1">
      <c r="B385" s="43"/>
      <c r="C385" s="43"/>
      <c r="D385" s="43"/>
      <c r="E385" s="43"/>
      <c r="F385" s="43"/>
      <c r="G385" s="43"/>
      <c r="H385" s="43"/>
      <c r="I385" s="43"/>
      <c r="J385" s="43"/>
      <c r="K385" s="43"/>
      <c r="L385" s="43"/>
      <c r="M385" s="43"/>
      <c r="N385" s="43"/>
      <c r="O385" s="43"/>
      <c r="P385" s="43"/>
      <c r="Q385" s="43"/>
      <c r="R385" s="43"/>
    </row>
    <row r="386" spans="2:18" s="18" customFormat="1">
      <c r="B386" s="43"/>
      <c r="C386" s="43"/>
      <c r="D386" s="43"/>
      <c r="E386" s="43"/>
      <c r="F386" s="43"/>
      <c r="G386" s="43"/>
      <c r="H386" s="43"/>
      <c r="I386" s="43"/>
      <c r="J386" s="43"/>
      <c r="K386" s="43"/>
      <c r="L386" s="43"/>
      <c r="M386" s="43"/>
      <c r="N386" s="43"/>
      <c r="O386" s="43"/>
      <c r="P386" s="43"/>
      <c r="Q386" s="43"/>
      <c r="R386" s="43"/>
    </row>
    <row r="387" spans="2:18" s="18" customFormat="1">
      <c r="B387" s="43"/>
      <c r="C387" s="43"/>
      <c r="D387" s="43"/>
      <c r="E387" s="43"/>
      <c r="F387" s="43"/>
      <c r="G387" s="43"/>
      <c r="H387" s="43"/>
      <c r="I387" s="43"/>
      <c r="J387" s="43"/>
      <c r="K387" s="43"/>
      <c r="L387" s="43"/>
      <c r="M387" s="43"/>
      <c r="N387" s="43"/>
      <c r="O387" s="43"/>
      <c r="P387" s="43"/>
      <c r="Q387" s="43"/>
      <c r="R387" s="43"/>
    </row>
    <row r="388" spans="2:18" s="18" customFormat="1">
      <c r="B388" s="43"/>
      <c r="C388" s="43"/>
      <c r="D388" s="43"/>
      <c r="E388" s="43"/>
      <c r="F388" s="43"/>
      <c r="G388" s="43"/>
      <c r="H388" s="43"/>
      <c r="I388" s="43"/>
      <c r="J388" s="43"/>
      <c r="K388" s="43"/>
      <c r="L388" s="43"/>
      <c r="M388" s="43"/>
      <c r="N388" s="43"/>
      <c r="O388" s="43"/>
      <c r="P388" s="43"/>
      <c r="Q388" s="43"/>
      <c r="R388" s="43"/>
    </row>
    <row r="389" spans="2:18" s="18" customFormat="1">
      <c r="B389" s="43"/>
      <c r="C389" s="43"/>
      <c r="D389" s="43"/>
      <c r="E389" s="43"/>
      <c r="F389" s="43"/>
      <c r="G389" s="43"/>
      <c r="H389" s="43"/>
      <c r="I389" s="43"/>
      <c r="J389" s="43"/>
      <c r="K389" s="43"/>
      <c r="L389" s="43"/>
      <c r="M389" s="43"/>
      <c r="N389" s="43"/>
      <c r="O389" s="43"/>
      <c r="P389" s="43"/>
      <c r="Q389" s="43"/>
      <c r="R389" s="43"/>
    </row>
    <row r="390" spans="2:18" s="18" customFormat="1">
      <c r="B390" s="43"/>
      <c r="C390" s="43"/>
      <c r="D390" s="43"/>
      <c r="E390" s="43"/>
      <c r="F390" s="43"/>
      <c r="G390" s="43"/>
      <c r="H390" s="43"/>
      <c r="I390" s="43"/>
      <c r="J390" s="43"/>
      <c r="K390" s="43"/>
      <c r="L390" s="43"/>
      <c r="M390" s="43"/>
      <c r="N390" s="43"/>
      <c r="O390" s="43"/>
      <c r="P390" s="43"/>
      <c r="Q390" s="43"/>
      <c r="R390" s="43"/>
    </row>
    <row r="391" spans="2:18" s="18" customFormat="1">
      <c r="B391" s="43"/>
      <c r="C391" s="43"/>
      <c r="D391" s="43"/>
      <c r="E391" s="43"/>
      <c r="F391" s="43"/>
      <c r="G391" s="43"/>
      <c r="H391" s="43"/>
      <c r="I391" s="43"/>
      <c r="J391" s="43"/>
      <c r="K391" s="43"/>
      <c r="L391" s="43"/>
      <c r="M391" s="43"/>
      <c r="N391" s="43"/>
      <c r="O391" s="43"/>
      <c r="P391" s="43"/>
      <c r="Q391" s="43"/>
      <c r="R391" s="43"/>
    </row>
    <row r="392" spans="2:18" s="18" customFormat="1">
      <c r="B392" s="43"/>
      <c r="C392" s="43"/>
      <c r="D392" s="43"/>
      <c r="E392" s="43"/>
      <c r="F392" s="43"/>
      <c r="G392" s="43"/>
      <c r="H392" s="43"/>
      <c r="I392" s="43"/>
      <c r="J392" s="43"/>
      <c r="K392" s="43"/>
      <c r="L392" s="43"/>
      <c r="M392" s="43"/>
      <c r="N392" s="43"/>
      <c r="O392" s="43"/>
      <c r="P392" s="43"/>
      <c r="Q392" s="43"/>
      <c r="R392" s="43"/>
    </row>
    <row r="393" spans="2:18" s="18" customFormat="1">
      <c r="B393" s="43"/>
      <c r="C393" s="43"/>
      <c r="D393" s="43"/>
      <c r="E393" s="43"/>
      <c r="F393" s="43"/>
      <c r="G393" s="43"/>
      <c r="H393" s="43"/>
      <c r="I393" s="43"/>
      <c r="J393" s="43"/>
      <c r="K393" s="43"/>
      <c r="L393" s="43"/>
      <c r="M393" s="43"/>
      <c r="N393" s="43"/>
      <c r="O393" s="43"/>
      <c r="P393" s="43"/>
      <c r="Q393" s="43"/>
      <c r="R393" s="43"/>
    </row>
    <row r="394" spans="2:18" s="18" customFormat="1">
      <c r="B394" s="43"/>
      <c r="C394" s="43"/>
      <c r="D394" s="43"/>
      <c r="E394" s="43"/>
      <c r="F394" s="43"/>
      <c r="G394" s="43"/>
      <c r="H394" s="43"/>
      <c r="I394" s="43"/>
      <c r="J394" s="43"/>
      <c r="K394" s="43"/>
      <c r="L394" s="43"/>
      <c r="M394" s="43"/>
      <c r="N394" s="43"/>
      <c r="O394" s="43"/>
      <c r="P394" s="43"/>
      <c r="Q394" s="43"/>
      <c r="R394" s="43"/>
    </row>
    <row r="395" spans="2:18" s="18" customFormat="1">
      <c r="B395" s="43"/>
      <c r="C395" s="43"/>
      <c r="D395" s="43"/>
      <c r="E395" s="43"/>
      <c r="F395" s="43"/>
      <c r="G395" s="43"/>
      <c r="H395" s="43"/>
      <c r="I395" s="43"/>
      <c r="J395" s="43"/>
      <c r="K395" s="43"/>
      <c r="L395" s="43"/>
      <c r="M395" s="43"/>
      <c r="N395" s="43"/>
      <c r="O395" s="43"/>
      <c r="P395" s="43"/>
      <c r="Q395" s="43"/>
      <c r="R395" s="43"/>
    </row>
    <row r="396" spans="2:18" s="18" customFormat="1">
      <c r="B396" s="43"/>
      <c r="C396" s="43"/>
      <c r="D396" s="43"/>
      <c r="E396" s="43"/>
      <c r="F396" s="43"/>
      <c r="G396" s="43"/>
      <c r="H396" s="43"/>
      <c r="I396" s="43"/>
      <c r="J396" s="43"/>
      <c r="K396" s="43"/>
      <c r="L396" s="43"/>
      <c r="M396" s="43"/>
      <c r="N396" s="43"/>
      <c r="O396" s="43"/>
      <c r="P396" s="43"/>
      <c r="Q396" s="43"/>
      <c r="R396" s="43"/>
    </row>
    <row r="397" spans="2:18" s="18" customFormat="1">
      <c r="B397" s="43"/>
      <c r="C397" s="43"/>
      <c r="D397" s="43"/>
      <c r="E397" s="43"/>
      <c r="F397" s="43"/>
      <c r="G397" s="43"/>
      <c r="H397" s="43"/>
      <c r="I397" s="43"/>
      <c r="J397" s="43"/>
      <c r="K397" s="43"/>
      <c r="L397" s="43"/>
      <c r="M397" s="43"/>
      <c r="N397" s="43"/>
      <c r="O397" s="43"/>
      <c r="P397" s="43"/>
      <c r="Q397" s="43"/>
      <c r="R397" s="43"/>
    </row>
    <row r="398" spans="2:18" s="18" customFormat="1">
      <c r="B398" s="43"/>
      <c r="C398" s="43"/>
      <c r="D398" s="43"/>
      <c r="E398" s="43"/>
      <c r="F398" s="43"/>
      <c r="G398" s="43"/>
      <c r="H398" s="43"/>
      <c r="I398" s="43"/>
      <c r="J398" s="43"/>
      <c r="K398" s="43"/>
      <c r="L398" s="43"/>
      <c r="M398" s="43"/>
      <c r="N398" s="43"/>
      <c r="O398" s="43"/>
      <c r="P398" s="43"/>
      <c r="Q398" s="43"/>
      <c r="R398" s="43"/>
    </row>
    <row r="399" spans="2:18" s="18" customFormat="1">
      <c r="B399" s="43"/>
      <c r="C399" s="43"/>
      <c r="D399" s="43"/>
      <c r="E399" s="43"/>
      <c r="F399" s="43"/>
      <c r="G399" s="43"/>
      <c r="H399" s="43"/>
      <c r="I399" s="43"/>
      <c r="J399" s="43"/>
      <c r="K399" s="43"/>
      <c r="L399" s="43"/>
      <c r="M399" s="43"/>
      <c r="N399" s="43"/>
      <c r="O399" s="43"/>
      <c r="P399" s="43"/>
      <c r="Q399" s="43"/>
      <c r="R399" s="43"/>
    </row>
    <row r="400" spans="2:18" s="18" customFormat="1">
      <c r="B400" s="43"/>
      <c r="C400" s="43"/>
      <c r="D400" s="43"/>
      <c r="E400" s="43"/>
      <c r="F400" s="43"/>
      <c r="G400" s="43"/>
      <c r="H400" s="43"/>
      <c r="I400" s="43"/>
      <c r="J400" s="43"/>
      <c r="K400" s="43"/>
      <c r="L400" s="43"/>
      <c r="M400" s="43"/>
      <c r="N400" s="43"/>
      <c r="O400" s="43"/>
      <c r="P400" s="43"/>
      <c r="Q400" s="43"/>
      <c r="R400" s="43"/>
    </row>
    <row r="401" spans="2:18" s="18" customFormat="1">
      <c r="B401" s="43"/>
      <c r="C401" s="43"/>
      <c r="D401" s="43"/>
      <c r="E401" s="43"/>
      <c r="F401" s="43"/>
      <c r="G401" s="43"/>
      <c r="H401" s="43"/>
      <c r="I401" s="43"/>
      <c r="J401" s="43"/>
      <c r="K401" s="43"/>
      <c r="L401" s="43"/>
      <c r="M401" s="43"/>
      <c r="N401" s="43"/>
      <c r="O401" s="43"/>
      <c r="P401" s="43"/>
      <c r="Q401" s="43"/>
      <c r="R401" s="43"/>
    </row>
    <row r="402" spans="2:18" s="18" customFormat="1">
      <c r="B402" s="43"/>
      <c r="C402" s="43"/>
      <c r="D402" s="43"/>
      <c r="E402" s="43"/>
      <c r="F402" s="43"/>
      <c r="G402" s="43"/>
      <c r="H402" s="43"/>
      <c r="I402" s="43"/>
      <c r="J402" s="43"/>
      <c r="K402" s="43"/>
      <c r="L402" s="43"/>
      <c r="M402" s="43"/>
      <c r="N402" s="43"/>
      <c r="O402" s="43"/>
      <c r="P402" s="43"/>
      <c r="Q402" s="43"/>
      <c r="R402" s="43"/>
    </row>
    <row r="403" spans="2:18" s="18" customFormat="1">
      <c r="B403" s="43"/>
      <c r="C403" s="43"/>
      <c r="D403" s="43"/>
      <c r="E403" s="43"/>
      <c r="F403" s="43"/>
      <c r="G403" s="43"/>
      <c r="H403" s="43"/>
      <c r="I403" s="43"/>
      <c r="J403" s="43"/>
      <c r="K403" s="43"/>
      <c r="L403" s="43"/>
      <c r="M403" s="43"/>
      <c r="N403" s="43"/>
      <c r="O403" s="43"/>
      <c r="P403" s="43"/>
      <c r="Q403" s="43"/>
      <c r="R403" s="43"/>
    </row>
    <row r="404" spans="2:18" s="18" customFormat="1">
      <c r="B404" s="43"/>
      <c r="C404" s="43"/>
      <c r="D404" s="43"/>
      <c r="E404" s="43"/>
      <c r="F404" s="43"/>
      <c r="G404" s="43"/>
      <c r="H404" s="43"/>
      <c r="I404" s="43"/>
      <c r="J404" s="43"/>
      <c r="K404" s="43"/>
      <c r="L404" s="43"/>
      <c r="M404" s="43"/>
      <c r="N404" s="43"/>
      <c r="O404" s="43"/>
      <c r="P404" s="43"/>
      <c r="Q404" s="43"/>
      <c r="R404" s="43"/>
    </row>
    <row r="405" spans="2:18" s="18" customFormat="1">
      <c r="B405" s="43"/>
      <c r="C405" s="43"/>
      <c r="D405" s="43"/>
      <c r="E405" s="43"/>
      <c r="F405" s="43"/>
      <c r="G405" s="43"/>
      <c r="H405" s="43"/>
      <c r="I405" s="43"/>
      <c r="J405" s="43"/>
      <c r="K405" s="43"/>
      <c r="L405" s="43"/>
      <c r="M405" s="43"/>
      <c r="N405" s="43"/>
      <c r="O405" s="43"/>
      <c r="P405" s="43"/>
      <c r="Q405" s="43"/>
      <c r="R405" s="43"/>
    </row>
    <row r="406" spans="2:18" s="18" customFormat="1">
      <c r="B406" s="43"/>
      <c r="C406" s="43"/>
      <c r="D406" s="43"/>
      <c r="E406" s="43"/>
      <c r="F406" s="43"/>
      <c r="G406" s="43"/>
      <c r="H406" s="43"/>
      <c r="I406" s="43"/>
      <c r="J406" s="43"/>
      <c r="K406" s="43"/>
      <c r="L406" s="43"/>
      <c r="M406" s="43"/>
      <c r="N406" s="43"/>
      <c r="O406" s="43"/>
      <c r="P406" s="43"/>
      <c r="Q406" s="43"/>
      <c r="R406" s="43"/>
    </row>
    <row r="407" spans="2:18" s="18" customFormat="1">
      <c r="B407" s="43"/>
      <c r="C407" s="43"/>
      <c r="D407" s="43"/>
      <c r="E407" s="43"/>
      <c r="F407" s="43"/>
      <c r="G407" s="43"/>
      <c r="H407" s="43"/>
      <c r="I407" s="43"/>
      <c r="J407" s="43"/>
      <c r="K407" s="43"/>
      <c r="L407" s="43"/>
      <c r="M407" s="43"/>
      <c r="N407" s="43"/>
      <c r="O407" s="43"/>
      <c r="P407" s="43"/>
      <c r="Q407" s="43"/>
      <c r="R407" s="43"/>
    </row>
    <row r="408" spans="2:18" s="18" customFormat="1">
      <c r="B408" s="43"/>
      <c r="C408" s="43"/>
      <c r="D408" s="43"/>
      <c r="E408" s="43"/>
      <c r="F408" s="43"/>
      <c r="G408" s="43"/>
      <c r="H408" s="43"/>
      <c r="I408" s="43"/>
      <c r="J408" s="43"/>
      <c r="K408" s="43"/>
      <c r="L408" s="43"/>
      <c r="M408" s="43"/>
      <c r="N408" s="43"/>
      <c r="O408" s="43"/>
      <c r="P408" s="43"/>
      <c r="Q408" s="43"/>
      <c r="R408" s="43"/>
    </row>
    <row r="409" spans="2:18" s="18" customFormat="1">
      <c r="B409" s="43"/>
      <c r="C409" s="43"/>
      <c r="D409" s="43"/>
      <c r="E409" s="43"/>
      <c r="F409" s="43"/>
      <c r="G409" s="43"/>
      <c r="H409" s="43"/>
      <c r="I409" s="43"/>
      <c r="J409" s="43"/>
      <c r="K409" s="43"/>
      <c r="L409" s="43"/>
      <c r="M409" s="43"/>
      <c r="N409" s="43"/>
      <c r="O409" s="43"/>
      <c r="P409" s="43"/>
      <c r="Q409" s="43"/>
      <c r="R409" s="43"/>
    </row>
    <row r="410" spans="2:18" s="18" customFormat="1">
      <c r="B410" s="43"/>
      <c r="C410" s="43"/>
      <c r="D410" s="43"/>
      <c r="E410" s="43"/>
      <c r="F410" s="43"/>
      <c r="G410" s="43"/>
      <c r="H410" s="43"/>
      <c r="I410" s="43"/>
      <c r="J410" s="43"/>
      <c r="K410" s="43"/>
      <c r="L410" s="43"/>
      <c r="M410" s="43"/>
      <c r="N410" s="43"/>
      <c r="O410" s="43"/>
      <c r="P410" s="43"/>
      <c r="Q410" s="43"/>
      <c r="R410" s="43"/>
    </row>
    <row r="411" spans="2:18" s="18" customFormat="1">
      <c r="B411" s="43"/>
      <c r="C411" s="43"/>
      <c r="D411" s="43"/>
      <c r="E411" s="43"/>
      <c r="F411" s="43"/>
      <c r="G411" s="43"/>
      <c r="H411" s="43"/>
      <c r="I411" s="43"/>
      <c r="J411" s="43"/>
      <c r="K411" s="43"/>
      <c r="L411" s="43"/>
      <c r="M411" s="43"/>
      <c r="N411" s="43"/>
      <c r="O411" s="43"/>
      <c r="P411" s="43"/>
      <c r="Q411" s="43"/>
      <c r="R411" s="43"/>
    </row>
    <row r="412" spans="2:18" s="18" customFormat="1">
      <c r="B412" s="43"/>
      <c r="C412" s="43"/>
      <c r="D412" s="43"/>
      <c r="E412" s="43"/>
      <c r="F412" s="43"/>
      <c r="G412" s="43"/>
      <c r="H412" s="43"/>
      <c r="I412" s="43"/>
      <c r="J412" s="43"/>
      <c r="K412" s="43"/>
      <c r="L412" s="43"/>
      <c r="M412" s="43"/>
      <c r="N412" s="43"/>
      <c r="O412" s="43"/>
      <c r="P412" s="43"/>
      <c r="Q412" s="43"/>
      <c r="R412" s="43"/>
    </row>
    <row r="413" spans="2:18" s="18" customFormat="1">
      <c r="B413" s="43"/>
      <c r="C413" s="43"/>
      <c r="D413" s="43"/>
      <c r="E413" s="43"/>
      <c r="F413" s="43"/>
      <c r="G413" s="43"/>
      <c r="H413" s="43"/>
      <c r="I413" s="43"/>
      <c r="J413" s="43"/>
      <c r="K413" s="43"/>
      <c r="L413" s="43"/>
      <c r="M413" s="43"/>
      <c r="N413" s="43"/>
      <c r="O413" s="43"/>
      <c r="P413" s="43"/>
      <c r="Q413" s="43"/>
      <c r="R413" s="43"/>
    </row>
    <row r="414" spans="2:18" s="18" customFormat="1">
      <c r="B414" s="43"/>
      <c r="C414" s="43"/>
      <c r="D414" s="43"/>
      <c r="E414" s="43"/>
      <c r="F414" s="43"/>
      <c r="G414" s="43"/>
      <c r="H414" s="43"/>
      <c r="I414" s="43"/>
      <c r="J414" s="43"/>
      <c r="K414" s="43"/>
      <c r="L414" s="43"/>
      <c r="M414" s="43"/>
      <c r="N414" s="43"/>
      <c r="O414" s="43"/>
      <c r="P414" s="43"/>
      <c r="Q414" s="43"/>
      <c r="R414" s="43"/>
    </row>
    <row r="415" spans="2:18" s="18" customFormat="1">
      <c r="B415" s="43"/>
      <c r="C415" s="43"/>
      <c r="D415" s="43"/>
      <c r="E415" s="43"/>
      <c r="F415" s="43"/>
      <c r="G415" s="43"/>
      <c r="H415" s="43"/>
      <c r="I415" s="43"/>
      <c r="J415" s="43"/>
      <c r="K415" s="43"/>
      <c r="L415" s="43"/>
      <c r="M415" s="43"/>
      <c r="N415" s="43"/>
      <c r="O415" s="43"/>
      <c r="P415" s="43"/>
      <c r="Q415" s="43"/>
      <c r="R415" s="43"/>
    </row>
    <row r="416" spans="2:18" s="18" customFormat="1">
      <c r="B416" s="43"/>
      <c r="C416" s="43"/>
      <c r="D416" s="43"/>
      <c r="E416" s="43"/>
      <c r="F416" s="43"/>
      <c r="G416" s="43"/>
      <c r="H416" s="43"/>
      <c r="I416" s="43"/>
      <c r="J416" s="43"/>
      <c r="K416" s="43"/>
      <c r="L416" s="43"/>
      <c r="M416" s="43"/>
      <c r="N416" s="43"/>
      <c r="O416" s="43"/>
      <c r="P416" s="43"/>
      <c r="Q416" s="43"/>
      <c r="R416" s="43"/>
    </row>
    <row r="417" spans="2:18" s="18" customFormat="1">
      <c r="B417" s="43"/>
      <c r="C417" s="43"/>
      <c r="D417" s="43"/>
      <c r="E417" s="43"/>
      <c r="F417" s="43"/>
      <c r="G417" s="43"/>
      <c r="H417" s="43"/>
      <c r="I417" s="43"/>
      <c r="J417" s="43"/>
      <c r="K417" s="43"/>
      <c r="L417" s="43"/>
      <c r="M417" s="43"/>
      <c r="N417" s="43"/>
      <c r="O417" s="43"/>
      <c r="P417" s="43"/>
      <c r="Q417" s="43"/>
      <c r="R417" s="43"/>
    </row>
    <row r="418" spans="2:18" s="18" customFormat="1">
      <c r="B418" s="43"/>
      <c r="C418" s="43"/>
      <c r="D418" s="43"/>
      <c r="E418" s="43"/>
      <c r="F418" s="43"/>
      <c r="G418" s="43"/>
      <c r="H418" s="43"/>
      <c r="I418" s="43"/>
      <c r="J418" s="43"/>
      <c r="K418" s="43"/>
      <c r="L418" s="43"/>
      <c r="M418" s="43"/>
      <c r="N418" s="43"/>
      <c r="O418" s="43"/>
      <c r="P418" s="43"/>
      <c r="Q418" s="43"/>
      <c r="R418" s="43"/>
    </row>
    <row r="419" spans="2:18" s="18" customFormat="1">
      <c r="B419" s="43"/>
      <c r="C419" s="43"/>
      <c r="D419" s="43"/>
      <c r="E419" s="43"/>
      <c r="F419" s="43"/>
      <c r="G419" s="43"/>
      <c r="H419" s="43"/>
      <c r="I419" s="43"/>
      <c r="J419" s="43"/>
      <c r="K419" s="43"/>
      <c r="L419" s="43"/>
      <c r="M419" s="43"/>
      <c r="N419" s="43"/>
      <c r="O419" s="43"/>
      <c r="P419" s="43"/>
      <c r="Q419" s="43"/>
      <c r="R419" s="43"/>
    </row>
    <row r="420" spans="2:18" s="18" customFormat="1">
      <c r="B420" s="43"/>
      <c r="C420" s="43"/>
      <c r="D420" s="43"/>
      <c r="E420" s="43"/>
      <c r="F420" s="43"/>
      <c r="G420" s="43"/>
      <c r="H420" s="43"/>
      <c r="I420" s="43"/>
      <c r="J420" s="43"/>
      <c r="K420" s="43"/>
      <c r="L420" s="43"/>
      <c r="M420" s="43"/>
      <c r="N420" s="43"/>
      <c r="O420" s="43"/>
      <c r="P420" s="43"/>
      <c r="Q420" s="43"/>
      <c r="R420" s="43"/>
    </row>
    <row r="421" spans="2:18" s="18" customFormat="1">
      <c r="B421" s="43"/>
      <c r="C421" s="43"/>
      <c r="D421" s="43"/>
      <c r="E421" s="43"/>
      <c r="F421" s="43"/>
      <c r="G421" s="43"/>
      <c r="H421" s="43"/>
      <c r="I421" s="43"/>
      <c r="J421" s="43"/>
      <c r="K421" s="43"/>
      <c r="L421" s="43"/>
      <c r="M421" s="43"/>
      <c r="N421" s="43"/>
      <c r="O421" s="43"/>
      <c r="P421" s="43"/>
      <c r="Q421" s="43"/>
      <c r="R421" s="43"/>
    </row>
    <row r="422" spans="2:18" s="18" customFormat="1">
      <c r="B422" s="43"/>
      <c r="C422" s="43"/>
      <c r="D422" s="43"/>
      <c r="E422" s="43"/>
      <c r="F422" s="43"/>
      <c r="G422" s="43"/>
      <c r="H422" s="43"/>
      <c r="I422" s="43"/>
      <c r="J422" s="43"/>
      <c r="K422" s="43"/>
      <c r="L422" s="43"/>
      <c r="M422" s="43"/>
      <c r="N422" s="43"/>
      <c r="O422" s="43"/>
      <c r="P422" s="43"/>
      <c r="Q422" s="43"/>
      <c r="R422" s="43"/>
    </row>
    <row r="423" spans="2:18" s="18" customFormat="1">
      <c r="B423" s="43"/>
      <c r="C423" s="43"/>
      <c r="D423" s="43"/>
      <c r="E423" s="43"/>
      <c r="F423" s="43"/>
      <c r="G423" s="43"/>
      <c r="H423" s="43"/>
      <c r="I423" s="43"/>
      <c r="J423" s="43"/>
      <c r="K423" s="43"/>
      <c r="L423" s="43"/>
      <c r="M423" s="43"/>
      <c r="N423" s="43"/>
      <c r="O423" s="43"/>
      <c r="P423" s="43"/>
      <c r="Q423" s="43"/>
      <c r="R423" s="43"/>
    </row>
    <row r="424" spans="2:18" s="18" customFormat="1">
      <c r="B424" s="43"/>
      <c r="C424" s="43"/>
      <c r="D424" s="43"/>
      <c r="E424" s="43"/>
      <c r="F424" s="43"/>
      <c r="G424" s="43"/>
      <c r="H424" s="43"/>
      <c r="I424" s="43"/>
      <c r="J424" s="43"/>
      <c r="K424" s="43"/>
      <c r="L424" s="43"/>
      <c r="M424" s="43"/>
      <c r="N424" s="43"/>
      <c r="O424" s="43"/>
      <c r="P424" s="43"/>
      <c r="Q424" s="43"/>
      <c r="R424" s="43"/>
    </row>
    <row r="425" spans="2:18" s="18" customFormat="1">
      <c r="B425" s="43"/>
      <c r="C425" s="43"/>
      <c r="D425" s="43"/>
      <c r="E425" s="43"/>
      <c r="F425" s="43"/>
      <c r="G425" s="43"/>
      <c r="H425" s="43"/>
      <c r="I425" s="43"/>
      <c r="J425" s="43"/>
      <c r="K425" s="43"/>
      <c r="L425" s="43"/>
      <c r="M425" s="43"/>
      <c r="N425" s="43"/>
      <c r="O425" s="43"/>
      <c r="P425" s="43"/>
      <c r="Q425" s="43"/>
      <c r="R425" s="43"/>
    </row>
    <row r="426" spans="2:18" s="18" customFormat="1">
      <c r="B426" s="43"/>
      <c r="C426" s="43"/>
      <c r="D426" s="43"/>
      <c r="E426" s="43"/>
      <c r="F426" s="43"/>
      <c r="G426" s="43"/>
      <c r="H426" s="43"/>
      <c r="I426" s="43"/>
      <c r="J426" s="43"/>
      <c r="K426" s="43"/>
      <c r="L426" s="43"/>
      <c r="M426" s="43"/>
      <c r="N426" s="43"/>
      <c r="O426" s="43"/>
      <c r="P426" s="43"/>
      <c r="Q426" s="43"/>
      <c r="R426" s="43"/>
    </row>
    <row r="427" spans="2:18" s="18" customFormat="1">
      <c r="B427" s="43"/>
      <c r="C427" s="43"/>
      <c r="D427" s="43"/>
      <c r="E427" s="43"/>
      <c r="F427" s="43"/>
      <c r="G427" s="43"/>
      <c r="H427" s="43"/>
      <c r="I427" s="43"/>
      <c r="J427" s="43"/>
      <c r="K427" s="43"/>
      <c r="L427" s="43"/>
      <c r="M427" s="43"/>
      <c r="N427" s="43"/>
      <c r="O427" s="43"/>
      <c r="P427" s="43"/>
      <c r="Q427" s="43"/>
      <c r="R427" s="43"/>
    </row>
    <row r="428" spans="2:18" s="18" customFormat="1">
      <c r="B428" s="43"/>
      <c r="C428" s="43"/>
      <c r="D428" s="43"/>
      <c r="E428" s="43"/>
      <c r="F428" s="43"/>
      <c r="G428" s="43"/>
      <c r="H428" s="43"/>
      <c r="I428" s="43"/>
      <c r="J428" s="43"/>
      <c r="K428" s="43"/>
      <c r="L428" s="43"/>
      <c r="M428" s="43"/>
      <c r="N428" s="43"/>
      <c r="O428" s="43"/>
      <c r="P428" s="43"/>
      <c r="Q428" s="43"/>
      <c r="R428" s="43"/>
    </row>
    <row r="429" spans="2:18" s="18" customFormat="1">
      <c r="B429" s="43"/>
      <c r="C429" s="43"/>
      <c r="D429" s="43"/>
      <c r="E429" s="43"/>
      <c r="F429" s="43"/>
      <c r="G429" s="43"/>
      <c r="H429" s="43"/>
      <c r="I429" s="43"/>
      <c r="J429" s="43"/>
      <c r="K429" s="43"/>
      <c r="L429" s="43"/>
      <c r="M429" s="43"/>
      <c r="N429" s="43"/>
      <c r="O429" s="43"/>
      <c r="P429" s="43"/>
      <c r="Q429" s="43"/>
      <c r="R429" s="43"/>
    </row>
    <row r="430" spans="2:18" s="18" customFormat="1">
      <c r="B430" s="43"/>
      <c r="C430" s="43"/>
      <c r="D430" s="43"/>
      <c r="E430" s="43"/>
      <c r="F430" s="43"/>
      <c r="G430" s="43"/>
      <c r="H430" s="43"/>
      <c r="I430" s="43"/>
      <c r="J430" s="43"/>
      <c r="K430" s="43"/>
      <c r="L430" s="43"/>
      <c r="M430" s="43"/>
      <c r="N430" s="43"/>
      <c r="O430" s="43"/>
      <c r="P430" s="43"/>
      <c r="Q430" s="43"/>
      <c r="R430" s="43"/>
    </row>
    <row r="431" spans="2:18" s="18" customFormat="1">
      <c r="B431" s="43"/>
      <c r="C431" s="43"/>
      <c r="D431" s="43"/>
      <c r="E431" s="43"/>
      <c r="F431" s="43"/>
      <c r="G431" s="43"/>
      <c r="H431" s="43"/>
      <c r="I431" s="43"/>
      <c r="J431" s="43"/>
      <c r="K431" s="43"/>
      <c r="L431" s="43"/>
      <c r="M431" s="43"/>
      <c r="N431" s="43"/>
      <c r="O431" s="43"/>
      <c r="P431" s="43"/>
      <c r="Q431" s="43"/>
      <c r="R431" s="43"/>
    </row>
    <row r="432" spans="2:18" s="18" customFormat="1">
      <c r="B432" s="43"/>
      <c r="C432" s="43"/>
      <c r="D432" s="43"/>
      <c r="E432" s="43"/>
      <c r="F432" s="43"/>
      <c r="G432" s="43"/>
      <c r="H432" s="43"/>
      <c r="I432" s="43"/>
      <c r="J432" s="43"/>
      <c r="K432" s="43"/>
      <c r="L432" s="43"/>
      <c r="M432" s="43"/>
      <c r="N432" s="43"/>
      <c r="O432" s="43"/>
      <c r="P432" s="43"/>
      <c r="Q432" s="43"/>
      <c r="R432" s="43"/>
    </row>
    <row r="433" spans="2:18" s="18" customFormat="1">
      <c r="B433" s="43"/>
      <c r="C433" s="43"/>
      <c r="D433" s="43"/>
      <c r="E433" s="43"/>
      <c r="F433" s="43"/>
      <c r="G433" s="43"/>
      <c r="H433" s="43"/>
      <c r="I433" s="43"/>
      <c r="J433" s="43"/>
      <c r="K433" s="43"/>
      <c r="L433" s="43"/>
      <c r="M433" s="43"/>
      <c r="N433" s="43"/>
      <c r="O433" s="43"/>
      <c r="P433" s="43"/>
      <c r="Q433" s="43"/>
      <c r="R433" s="43"/>
    </row>
    <row r="434" spans="2:18" s="18" customFormat="1">
      <c r="B434" s="43"/>
      <c r="C434" s="43"/>
      <c r="D434" s="43"/>
      <c r="E434" s="43"/>
      <c r="F434" s="43"/>
      <c r="G434" s="43"/>
      <c r="H434" s="43"/>
      <c r="I434" s="43"/>
      <c r="J434" s="43"/>
      <c r="K434" s="43"/>
      <c r="L434" s="43"/>
      <c r="M434" s="43"/>
      <c r="N434" s="43"/>
      <c r="O434" s="43"/>
      <c r="P434" s="43"/>
      <c r="Q434" s="43"/>
      <c r="R434" s="43"/>
    </row>
    <row r="435" spans="2:18" s="18" customFormat="1">
      <c r="B435" s="43"/>
      <c r="C435" s="43"/>
      <c r="D435" s="43"/>
      <c r="E435" s="43"/>
      <c r="F435" s="43"/>
      <c r="G435" s="43"/>
      <c r="H435" s="43"/>
      <c r="I435" s="43"/>
      <c r="J435" s="43"/>
      <c r="K435" s="43"/>
      <c r="L435" s="43"/>
      <c r="M435" s="43"/>
      <c r="N435" s="43"/>
      <c r="O435" s="43"/>
      <c r="P435" s="43"/>
      <c r="Q435" s="43"/>
      <c r="R435" s="43"/>
    </row>
    <row r="436" spans="2:18" s="18" customFormat="1">
      <c r="B436" s="43"/>
      <c r="C436" s="43"/>
      <c r="D436" s="43"/>
      <c r="E436" s="43"/>
      <c r="F436" s="43"/>
      <c r="G436" s="43"/>
      <c r="H436" s="43"/>
      <c r="I436" s="43"/>
      <c r="J436" s="43"/>
      <c r="K436" s="43"/>
      <c r="L436" s="43"/>
      <c r="M436" s="43"/>
      <c r="N436" s="43"/>
      <c r="O436" s="43"/>
      <c r="P436" s="43"/>
      <c r="Q436" s="43"/>
      <c r="R436" s="43"/>
    </row>
    <row r="437" spans="2:18" s="18" customFormat="1">
      <c r="B437" s="43"/>
      <c r="C437" s="43"/>
      <c r="D437" s="43"/>
      <c r="E437" s="43"/>
      <c r="F437" s="43"/>
      <c r="G437" s="43"/>
      <c r="H437" s="43"/>
      <c r="I437" s="43"/>
      <c r="J437" s="43"/>
      <c r="K437" s="43"/>
      <c r="L437" s="43"/>
      <c r="M437" s="43"/>
      <c r="N437" s="43"/>
      <c r="O437" s="43"/>
      <c r="P437" s="43"/>
      <c r="Q437" s="43"/>
      <c r="R437" s="43"/>
    </row>
    <row r="438" spans="2:18" s="18" customFormat="1">
      <c r="B438" s="43"/>
      <c r="C438" s="43"/>
      <c r="D438" s="43"/>
      <c r="E438" s="43"/>
      <c r="F438" s="43"/>
      <c r="G438" s="43"/>
      <c r="H438" s="43"/>
      <c r="I438" s="43"/>
      <c r="J438" s="43"/>
      <c r="K438" s="43"/>
      <c r="L438" s="43"/>
      <c r="M438" s="43"/>
      <c r="N438" s="43"/>
      <c r="O438" s="43"/>
      <c r="P438" s="43"/>
      <c r="Q438" s="43"/>
      <c r="R438" s="43"/>
    </row>
    <row r="439" spans="2:18" s="18" customFormat="1">
      <c r="B439" s="43"/>
      <c r="C439" s="43"/>
      <c r="D439" s="43"/>
      <c r="E439" s="43"/>
      <c r="F439" s="43"/>
      <c r="G439" s="43"/>
      <c r="H439" s="43"/>
      <c r="I439" s="43"/>
      <c r="J439" s="43"/>
      <c r="K439" s="43"/>
      <c r="L439" s="43"/>
      <c r="M439" s="43"/>
      <c r="N439" s="43"/>
      <c r="O439" s="43"/>
      <c r="P439" s="43"/>
      <c r="Q439" s="43"/>
      <c r="R439" s="43"/>
    </row>
    <row r="440" spans="2:18" s="18" customFormat="1">
      <c r="B440" s="43"/>
      <c r="C440" s="43"/>
      <c r="D440" s="43"/>
      <c r="E440" s="43"/>
      <c r="F440" s="43"/>
      <c r="G440" s="43"/>
      <c r="H440" s="43"/>
      <c r="I440" s="43"/>
      <c r="J440" s="43"/>
      <c r="K440" s="43"/>
      <c r="L440" s="43"/>
      <c r="M440" s="43"/>
      <c r="N440" s="43"/>
      <c r="O440" s="43"/>
      <c r="P440" s="43"/>
      <c r="Q440" s="43"/>
      <c r="R440" s="43"/>
    </row>
    <row r="441" spans="2:18" s="18" customFormat="1">
      <c r="B441" s="43"/>
      <c r="C441" s="43"/>
      <c r="D441" s="43"/>
      <c r="E441" s="43"/>
      <c r="F441" s="43"/>
      <c r="G441" s="43"/>
      <c r="H441" s="43"/>
      <c r="I441" s="43"/>
      <c r="J441" s="43"/>
      <c r="K441" s="43"/>
      <c r="L441" s="43"/>
      <c r="M441" s="43"/>
      <c r="N441" s="43"/>
      <c r="O441" s="43"/>
      <c r="P441" s="43"/>
      <c r="Q441" s="43"/>
      <c r="R441" s="43"/>
    </row>
    <row r="442" spans="2:18" s="18" customFormat="1">
      <c r="B442" s="43"/>
      <c r="C442" s="43"/>
      <c r="D442" s="43"/>
      <c r="E442" s="43"/>
      <c r="F442" s="43"/>
      <c r="G442" s="43"/>
      <c r="H442" s="43"/>
      <c r="I442" s="43"/>
      <c r="J442" s="43"/>
      <c r="K442" s="43"/>
      <c r="L442" s="43"/>
      <c r="M442" s="43"/>
      <c r="N442" s="43"/>
      <c r="O442" s="43"/>
      <c r="P442" s="43"/>
      <c r="Q442" s="43"/>
      <c r="R442" s="43"/>
    </row>
    <row r="443" spans="2:18" s="18" customFormat="1">
      <c r="B443" s="43"/>
      <c r="C443" s="43"/>
      <c r="D443" s="43"/>
      <c r="E443" s="43"/>
      <c r="F443" s="43"/>
      <c r="G443" s="43"/>
      <c r="H443" s="43"/>
      <c r="I443" s="43"/>
      <c r="J443" s="43"/>
      <c r="K443" s="43"/>
      <c r="L443" s="43"/>
      <c r="M443" s="43"/>
      <c r="N443" s="43"/>
      <c r="O443" s="43"/>
      <c r="P443" s="43"/>
      <c r="Q443" s="43"/>
      <c r="R443" s="43"/>
    </row>
    <row r="444" spans="2:18" s="18" customFormat="1">
      <c r="B444" s="43"/>
      <c r="C444" s="43"/>
      <c r="D444" s="43"/>
      <c r="E444" s="43"/>
      <c r="F444" s="43"/>
      <c r="G444" s="43"/>
      <c r="H444" s="43"/>
      <c r="I444" s="43"/>
      <c r="J444" s="43"/>
      <c r="K444" s="43"/>
      <c r="L444" s="43"/>
      <c r="M444" s="43"/>
      <c r="N444" s="43"/>
      <c r="O444" s="43"/>
      <c r="P444" s="43"/>
      <c r="Q444" s="43"/>
      <c r="R444" s="43"/>
    </row>
    <row r="445" spans="2:18" s="18" customFormat="1">
      <c r="B445" s="43"/>
      <c r="C445" s="43"/>
      <c r="D445" s="43"/>
      <c r="E445" s="43"/>
      <c r="F445" s="43"/>
      <c r="G445" s="43"/>
      <c r="H445" s="43"/>
      <c r="I445" s="43"/>
      <c r="J445" s="43"/>
      <c r="K445" s="43"/>
      <c r="L445" s="43"/>
      <c r="M445" s="43"/>
      <c r="N445" s="43"/>
      <c r="O445" s="43"/>
      <c r="P445" s="43"/>
      <c r="Q445" s="43"/>
      <c r="R445" s="43"/>
    </row>
    <row r="446" spans="2:18" s="18" customFormat="1">
      <c r="B446" s="43"/>
      <c r="C446" s="43"/>
      <c r="D446" s="43"/>
      <c r="E446" s="43"/>
      <c r="F446" s="43"/>
      <c r="G446" s="43"/>
      <c r="H446" s="43"/>
      <c r="I446" s="43"/>
      <c r="J446" s="43"/>
      <c r="K446" s="43"/>
      <c r="L446" s="43"/>
      <c r="M446" s="43"/>
      <c r="N446" s="43"/>
      <c r="O446" s="43"/>
      <c r="P446" s="43"/>
      <c r="Q446" s="43"/>
      <c r="R446" s="43"/>
    </row>
    <row r="447" spans="2:18" s="18" customFormat="1">
      <c r="B447" s="43"/>
      <c r="C447" s="43"/>
      <c r="D447" s="43"/>
      <c r="E447" s="43"/>
      <c r="F447" s="43"/>
      <c r="G447" s="43"/>
      <c r="H447" s="43"/>
      <c r="I447" s="43"/>
      <c r="J447" s="43"/>
      <c r="K447" s="43"/>
      <c r="L447" s="43"/>
      <c r="M447" s="43"/>
      <c r="N447" s="43"/>
      <c r="O447" s="43"/>
      <c r="P447" s="43"/>
      <c r="Q447" s="43"/>
      <c r="R447" s="43"/>
    </row>
    <row r="448" spans="2:18" s="18" customFormat="1">
      <c r="B448" s="43"/>
      <c r="C448" s="43"/>
      <c r="D448" s="43"/>
      <c r="E448" s="43"/>
      <c r="F448" s="43"/>
      <c r="G448" s="43"/>
      <c r="H448" s="43"/>
      <c r="I448" s="43"/>
      <c r="J448" s="43"/>
      <c r="K448" s="43"/>
      <c r="L448" s="43"/>
      <c r="M448" s="43"/>
      <c r="N448" s="43"/>
      <c r="O448" s="43"/>
      <c r="P448" s="43"/>
      <c r="Q448" s="43"/>
      <c r="R448" s="43"/>
    </row>
    <row r="449" spans="2:18" s="18" customFormat="1">
      <c r="B449" s="43"/>
      <c r="C449" s="43"/>
      <c r="D449" s="43"/>
      <c r="E449" s="43"/>
      <c r="F449" s="43"/>
      <c r="G449" s="43"/>
      <c r="H449" s="43"/>
      <c r="I449" s="43"/>
      <c r="J449" s="43"/>
      <c r="K449" s="43"/>
      <c r="L449" s="43"/>
      <c r="M449" s="43"/>
      <c r="N449" s="43"/>
      <c r="O449" s="43"/>
      <c r="P449" s="43"/>
      <c r="Q449" s="43"/>
      <c r="R449" s="43"/>
    </row>
    <row r="450" spans="2:18" s="18" customFormat="1">
      <c r="B450" s="43"/>
      <c r="C450" s="43"/>
      <c r="D450" s="43"/>
      <c r="E450" s="43"/>
      <c r="F450" s="43"/>
      <c r="G450" s="43"/>
      <c r="H450" s="43"/>
      <c r="I450" s="43"/>
      <c r="J450" s="43"/>
      <c r="K450" s="43"/>
      <c r="L450" s="43"/>
      <c r="M450" s="43"/>
      <c r="N450" s="43"/>
      <c r="O450" s="43"/>
      <c r="P450" s="43"/>
      <c r="Q450" s="43"/>
      <c r="R450" s="43"/>
    </row>
    <row r="451" spans="2:18" s="18" customFormat="1">
      <c r="B451" s="43"/>
      <c r="C451" s="43"/>
      <c r="D451" s="43"/>
      <c r="E451" s="43"/>
      <c r="F451" s="43"/>
      <c r="G451" s="43"/>
      <c r="H451" s="43"/>
      <c r="I451" s="43"/>
      <c r="J451" s="43"/>
      <c r="K451" s="43"/>
      <c r="L451" s="43"/>
      <c r="M451" s="43"/>
      <c r="N451" s="43"/>
      <c r="O451" s="43"/>
      <c r="P451" s="43"/>
      <c r="Q451" s="43"/>
      <c r="R451" s="43"/>
    </row>
    <row r="452" spans="2:18" s="18" customFormat="1">
      <c r="B452" s="43"/>
      <c r="C452" s="43"/>
      <c r="D452" s="43"/>
      <c r="E452" s="43"/>
      <c r="F452" s="43"/>
      <c r="G452" s="43"/>
      <c r="H452" s="43"/>
      <c r="I452" s="43"/>
      <c r="J452" s="43"/>
      <c r="K452" s="43"/>
      <c r="L452" s="43"/>
      <c r="M452" s="43"/>
      <c r="N452" s="43"/>
      <c r="O452" s="43"/>
      <c r="P452" s="43"/>
      <c r="Q452" s="43"/>
      <c r="R452" s="43"/>
    </row>
    <row r="453" spans="2:18" s="18" customFormat="1">
      <c r="B453" s="43"/>
      <c r="C453" s="43"/>
      <c r="D453" s="43"/>
      <c r="E453" s="43"/>
      <c r="F453" s="43"/>
      <c r="G453" s="43"/>
      <c r="H453" s="43"/>
      <c r="I453" s="43"/>
      <c r="J453" s="43"/>
      <c r="K453" s="43"/>
      <c r="L453" s="43"/>
      <c r="M453" s="43"/>
      <c r="N453" s="43"/>
      <c r="O453" s="43"/>
      <c r="P453" s="43"/>
      <c r="Q453" s="43"/>
      <c r="R453" s="43"/>
    </row>
    <row r="454" spans="2:18" s="18" customFormat="1">
      <c r="B454" s="43"/>
      <c r="C454" s="43"/>
      <c r="D454" s="43"/>
      <c r="E454" s="43"/>
      <c r="F454" s="43"/>
      <c r="G454" s="43"/>
      <c r="H454" s="43"/>
      <c r="I454" s="43"/>
      <c r="J454" s="43"/>
      <c r="K454" s="43"/>
      <c r="L454" s="43"/>
      <c r="M454" s="43"/>
      <c r="N454" s="43"/>
      <c r="O454" s="43"/>
      <c r="P454" s="43"/>
      <c r="Q454" s="43"/>
      <c r="R454" s="43"/>
    </row>
    <row r="455" spans="2:18" s="18" customFormat="1">
      <c r="B455" s="43"/>
      <c r="C455" s="43"/>
      <c r="D455" s="43"/>
      <c r="E455" s="43"/>
      <c r="F455" s="43"/>
      <c r="G455" s="43"/>
      <c r="H455" s="43"/>
      <c r="I455" s="43"/>
      <c r="J455" s="43"/>
      <c r="K455" s="43"/>
      <c r="L455" s="43"/>
      <c r="M455" s="43"/>
      <c r="N455" s="43"/>
      <c r="O455" s="43"/>
      <c r="P455" s="43"/>
      <c r="Q455" s="43"/>
      <c r="R455" s="43"/>
    </row>
    <row r="456" spans="2:18" s="18" customFormat="1">
      <c r="B456" s="43"/>
      <c r="C456" s="43"/>
      <c r="D456" s="43"/>
      <c r="E456" s="43"/>
      <c r="F456" s="43"/>
      <c r="G456" s="43"/>
      <c r="H456" s="43"/>
      <c r="I456" s="43"/>
      <c r="J456" s="43"/>
      <c r="K456" s="43"/>
      <c r="L456" s="43"/>
      <c r="M456" s="43"/>
      <c r="N456" s="43"/>
      <c r="O456" s="43"/>
      <c r="P456" s="43"/>
      <c r="Q456" s="43"/>
      <c r="R456" s="43"/>
    </row>
    <row r="457" spans="2:18" s="18" customFormat="1">
      <c r="B457" s="43"/>
      <c r="C457" s="43"/>
      <c r="D457" s="43"/>
      <c r="E457" s="43"/>
      <c r="F457" s="43"/>
      <c r="G457" s="43"/>
      <c r="H457" s="43"/>
      <c r="I457" s="43"/>
      <c r="J457" s="43"/>
      <c r="K457" s="43"/>
      <c r="L457" s="43"/>
      <c r="M457" s="43"/>
      <c r="N457" s="43"/>
      <c r="O457" s="43"/>
      <c r="P457" s="43"/>
      <c r="Q457" s="43"/>
      <c r="R457" s="43"/>
    </row>
    <row r="458" spans="2:18" s="18" customFormat="1">
      <c r="B458" s="43"/>
      <c r="C458" s="43"/>
      <c r="D458" s="43"/>
      <c r="E458" s="43"/>
      <c r="F458" s="43"/>
      <c r="G458" s="43"/>
      <c r="H458" s="43"/>
      <c r="I458" s="43"/>
      <c r="J458" s="43"/>
      <c r="K458" s="43"/>
      <c r="L458" s="43"/>
      <c r="M458" s="43"/>
      <c r="N458" s="43"/>
      <c r="O458" s="43"/>
      <c r="P458" s="43"/>
      <c r="Q458" s="43"/>
      <c r="R458" s="43"/>
    </row>
    <row r="459" spans="2:18" s="18" customFormat="1">
      <c r="B459" s="43"/>
      <c r="C459" s="43"/>
      <c r="D459" s="43"/>
      <c r="E459" s="43"/>
      <c r="F459" s="43"/>
      <c r="G459" s="43"/>
      <c r="H459" s="43"/>
      <c r="I459" s="43"/>
      <c r="J459" s="43"/>
      <c r="K459" s="43"/>
      <c r="L459" s="43"/>
      <c r="M459" s="43"/>
      <c r="N459" s="43"/>
      <c r="O459" s="43"/>
      <c r="P459" s="43"/>
      <c r="Q459" s="43"/>
      <c r="R459" s="43"/>
    </row>
    <row r="460" spans="2:18" s="18" customFormat="1">
      <c r="B460" s="43"/>
      <c r="C460" s="43"/>
      <c r="D460" s="43"/>
      <c r="E460" s="43"/>
      <c r="F460" s="43"/>
      <c r="G460" s="43"/>
      <c r="H460" s="43"/>
      <c r="I460" s="43"/>
      <c r="J460" s="43"/>
      <c r="K460" s="43"/>
      <c r="L460" s="43"/>
      <c r="M460" s="43"/>
      <c r="N460" s="43"/>
      <c r="O460" s="43"/>
      <c r="P460" s="43"/>
      <c r="Q460" s="43"/>
      <c r="R460" s="43"/>
    </row>
    <row r="461" spans="2:18" s="18" customFormat="1">
      <c r="B461" s="43"/>
      <c r="C461" s="43"/>
      <c r="D461" s="43"/>
      <c r="E461" s="43"/>
      <c r="F461" s="43"/>
      <c r="G461" s="43"/>
      <c r="H461" s="43"/>
      <c r="I461" s="43"/>
      <c r="J461" s="43"/>
      <c r="K461" s="43"/>
      <c r="L461" s="43"/>
      <c r="M461" s="43"/>
      <c r="N461" s="43"/>
      <c r="O461" s="43"/>
      <c r="P461" s="43"/>
      <c r="Q461" s="43"/>
      <c r="R461" s="43"/>
    </row>
    <row r="462" spans="2:18" s="18" customFormat="1">
      <c r="B462" s="43"/>
      <c r="C462" s="43"/>
      <c r="D462" s="43"/>
      <c r="E462" s="43"/>
      <c r="F462" s="43"/>
      <c r="G462" s="43"/>
      <c r="H462" s="43"/>
      <c r="I462" s="43"/>
      <c r="J462" s="43"/>
      <c r="K462" s="43"/>
      <c r="L462" s="43"/>
      <c r="M462" s="43"/>
      <c r="N462" s="43"/>
      <c r="O462" s="43"/>
      <c r="P462" s="43"/>
      <c r="Q462" s="43"/>
      <c r="R462" s="43"/>
    </row>
    <row r="463" spans="2:18" s="18" customFormat="1">
      <c r="B463" s="43"/>
      <c r="C463" s="43"/>
      <c r="D463" s="43"/>
      <c r="E463" s="43"/>
      <c r="F463" s="43"/>
      <c r="G463" s="43"/>
      <c r="H463" s="43"/>
      <c r="I463" s="43"/>
      <c r="J463" s="43"/>
      <c r="K463" s="43"/>
      <c r="L463" s="43"/>
      <c r="M463" s="43"/>
      <c r="N463" s="43"/>
      <c r="O463" s="43"/>
      <c r="P463" s="43"/>
      <c r="Q463" s="43"/>
      <c r="R463" s="43"/>
    </row>
    <row r="464" spans="2:18" s="18" customFormat="1">
      <c r="B464" s="43"/>
      <c r="C464" s="43"/>
      <c r="D464" s="43"/>
      <c r="E464" s="43"/>
      <c r="F464" s="43"/>
      <c r="G464" s="43"/>
      <c r="H464" s="43"/>
      <c r="I464" s="43"/>
      <c r="J464" s="43"/>
      <c r="K464" s="43"/>
      <c r="L464" s="43"/>
      <c r="M464" s="43"/>
      <c r="N464" s="43"/>
      <c r="O464" s="43"/>
      <c r="P464" s="43"/>
      <c r="Q464" s="43"/>
      <c r="R464" s="43"/>
    </row>
    <row r="465" spans="2:18" s="18" customFormat="1">
      <c r="B465" s="43"/>
      <c r="C465" s="43"/>
      <c r="D465" s="43"/>
      <c r="E465" s="43"/>
      <c r="F465" s="43"/>
      <c r="G465" s="43"/>
      <c r="H465" s="43"/>
      <c r="I465" s="43"/>
      <c r="J465" s="43"/>
      <c r="K465" s="43"/>
      <c r="L465" s="43"/>
      <c r="M465" s="43"/>
      <c r="N465" s="43"/>
      <c r="O465" s="43"/>
      <c r="P465" s="43"/>
      <c r="Q465" s="43"/>
      <c r="R465" s="43"/>
    </row>
    <row r="466" spans="2:18" s="18" customFormat="1">
      <c r="B466" s="43"/>
      <c r="C466" s="43"/>
      <c r="D466" s="43"/>
      <c r="E466" s="43"/>
      <c r="F466" s="43"/>
      <c r="G466" s="43"/>
      <c r="H466" s="43"/>
      <c r="I466" s="43"/>
      <c r="J466" s="43"/>
      <c r="K466" s="43"/>
      <c r="L466" s="43"/>
      <c r="M466" s="43"/>
      <c r="N466" s="43"/>
      <c r="O466" s="43"/>
      <c r="P466" s="43"/>
      <c r="Q466" s="43"/>
      <c r="R466" s="43"/>
    </row>
    <row r="467" spans="2:18" s="18" customFormat="1">
      <c r="B467" s="43"/>
      <c r="C467" s="43"/>
      <c r="D467" s="43"/>
      <c r="E467" s="43"/>
      <c r="F467" s="43"/>
      <c r="G467" s="43"/>
      <c r="H467" s="43"/>
      <c r="I467" s="43"/>
      <c r="J467" s="43"/>
      <c r="K467" s="43"/>
      <c r="L467" s="43"/>
      <c r="M467" s="43"/>
      <c r="N467" s="43"/>
      <c r="O467" s="43"/>
      <c r="P467" s="43"/>
      <c r="Q467" s="43"/>
      <c r="R467" s="43"/>
    </row>
    <row r="468" spans="2:18" s="18" customFormat="1">
      <c r="B468" s="43"/>
      <c r="C468" s="43"/>
      <c r="D468" s="43"/>
      <c r="E468" s="43"/>
      <c r="F468" s="43"/>
      <c r="G468" s="43"/>
      <c r="H468" s="43"/>
      <c r="I468" s="43"/>
      <c r="J468" s="43"/>
      <c r="K468" s="43"/>
      <c r="L468" s="43"/>
      <c r="M468" s="43"/>
      <c r="N468" s="43"/>
      <c r="O468" s="43"/>
      <c r="P468" s="43"/>
      <c r="Q468" s="43"/>
      <c r="R468" s="43"/>
    </row>
    <row r="469" spans="2:18" s="18" customFormat="1">
      <c r="B469" s="43"/>
      <c r="C469" s="43"/>
      <c r="D469" s="43"/>
      <c r="E469" s="43"/>
      <c r="F469" s="43"/>
      <c r="G469" s="43"/>
      <c r="H469" s="43"/>
      <c r="I469" s="43"/>
      <c r="J469" s="43"/>
      <c r="K469" s="43"/>
      <c r="L469" s="43"/>
      <c r="M469" s="43"/>
      <c r="N469" s="43"/>
      <c r="O469" s="43"/>
      <c r="P469" s="43"/>
      <c r="Q469" s="43"/>
      <c r="R469" s="43"/>
    </row>
    <row r="470" spans="2:18" s="18" customFormat="1">
      <c r="B470" s="43"/>
      <c r="C470" s="43"/>
      <c r="D470" s="43"/>
      <c r="E470" s="43"/>
      <c r="F470" s="43"/>
      <c r="G470" s="43"/>
      <c r="H470" s="43"/>
      <c r="I470" s="43"/>
      <c r="J470" s="43"/>
      <c r="K470" s="43"/>
      <c r="L470" s="43"/>
      <c r="M470" s="43"/>
      <c r="N470" s="43"/>
      <c r="O470" s="43"/>
      <c r="P470" s="43"/>
      <c r="Q470" s="43"/>
      <c r="R470" s="43"/>
    </row>
    <row r="471" spans="2:18" s="18" customFormat="1">
      <c r="B471" s="43"/>
      <c r="C471" s="43"/>
      <c r="D471" s="43"/>
      <c r="E471" s="43"/>
      <c r="F471" s="43"/>
      <c r="G471" s="43"/>
      <c r="H471" s="43"/>
      <c r="I471" s="43"/>
      <c r="J471" s="43"/>
      <c r="K471" s="43"/>
      <c r="L471" s="43"/>
      <c r="M471" s="43"/>
      <c r="N471" s="43"/>
      <c r="O471" s="43"/>
      <c r="P471" s="43"/>
      <c r="Q471" s="43"/>
      <c r="R471" s="43"/>
    </row>
    <row r="472" spans="2:18" s="18" customFormat="1">
      <c r="B472" s="43"/>
      <c r="C472" s="43"/>
      <c r="D472" s="43"/>
      <c r="E472" s="43"/>
      <c r="F472" s="43"/>
      <c r="G472" s="43"/>
      <c r="H472" s="43"/>
      <c r="I472" s="43"/>
      <c r="J472" s="43"/>
      <c r="K472" s="43"/>
      <c r="L472" s="43"/>
      <c r="M472" s="43"/>
      <c r="N472" s="43"/>
      <c r="O472" s="43"/>
      <c r="P472" s="43"/>
      <c r="Q472" s="43"/>
      <c r="R472" s="43"/>
    </row>
    <row r="473" spans="2:18" s="18" customFormat="1">
      <c r="B473" s="43"/>
      <c r="C473" s="43"/>
      <c r="D473" s="43"/>
      <c r="E473" s="43"/>
      <c r="F473" s="43"/>
      <c r="G473" s="43"/>
      <c r="H473" s="43"/>
      <c r="I473" s="43"/>
      <c r="J473" s="43"/>
      <c r="K473" s="43"/>
      <c r="L473" s="43"/>
      <c r="M473" s="43"/>
      <c r="N473" s="43"/>
      <c r="O473" s="43"/>
      <c r="P473" s="43"/>
      <c r="Q473" s="43"/>
      <c r="R473" s="43"/>
    </row>
    <row r="474" spans="2:18" s="18" customFormat="1">
      <c r="B474" s="43"/>
      <c r="C474" s="43"/>
      <c r="D474" s="43"/>
      <c r="E474" s="43"/>
      <c r="F474" s="43"/>
      <c r="G474" s="43"/>
      <c r="H474" s="43"/>
      <c r="I474" s="43"/>
      <c r="J474" s="43"/>
      <c r="K474" s="43"/>
      <c r="L474" s="43"/>
      <c r="M474" s="43"/>
      <c r="N474" s="43"/>
      <c r="O474" s="43"/>
      <c r="P474" s="43"/>
      <c r="Q474" s="43"/>
      <c r="R474" s="43"/>
    </row>
    <row r="475" spans="2:18" s="18" customFormat="1">
      <c r="B475" s="43"/>
      <c r="C475" s="43"/>
      <c r="D475" s="43"/>
      <c r="E475" s="43"/>
      <c r="F475" s="43"/>
      <c r="G475" s="43"/>
      <c r="H475" s="43"/>
      <c r="I475" s="43"/>
      <c r="J475" s="43"/>
      <c r="K475" s="43"/>
      <c r="L475" s="43"/>
      <c r="M475" s="43"/>
      <c r="N475" s="43"/>
      <c r="O475" s="43"/>
      <c r="P475" s="43"/>
      <c r="Q475" s="43"/>
      <c r="R475" s="43"/>
    </row>
    <row r="476" spans="2:18" s="18" customFormat="1">
      <c r="B476" s="43"/>
      <c r="C476" s="43"/>
      <c r="D476" s="43"/>
      <c r="E476" s="43"/>
      <c r="F476" s="43"/>
      <c r="G476" s="43"/>
      <c r="H476" s="43"/>
      <c r="I476" s="43"/>
      <c r="J476" s="43"/>
      <c r="K476" s="43"/>
      <c r="L476" s="43"/>
      <c r="M476" s="43"/>
      <c r="N476" s="43"/>
      <c r="O476" s="43"/>
      <c r="P476" s="43"/>
      <c r="Q476" s="43"/>
      <c r="R476" s="43"/>
    </row>
    <row r="477" spans="2:18" s="18" customFormat="1">
      <c r="B477" s="43"/>
      <c r="C477" s="43"/>
      <c r="D477" s="43"/>
      <c r="E477" s="43"/>
      <c r="F477" s="43"/>
      <c r="G477" s="43"/>
      <c r="H477" s="43"/>
      <c r="I477" s="43"/>
      <c r="J477" s="43"/>
      <c r="K477" s="43"/>
      <c r="L477" s="43"/>
      <c r="M477" s="43"/>
      <c r="N477" s="43"/>
      <c r="O477" s="43"/>
      <c r="P477" s="43"/>
      <c r="Q477" s="43"/>
      <c r="R477" s="43"/>
    </row>
    <row r="478" spans="2:18" s="18" customFormat="1">
      <c r="B478" s="43"/>
      <c r="C478" s="43"/>
      <c r="D478" s="43"/>
      <c r="E478" s="43"/>
      <c r="F478" s="43"/>
      <c r="G478" s="43"/>
      <c r="H478" s="43"/>
      <c r="I478" s="43"/>
      <c r="J478" s="43"/>
      <c r="K478" s="43"/>
      <c r="L478" s="43"/>
      <c r="M478" s="43"/>
      <c r="N478" s="43"/>
      <c r="O478" s="43"/>
      <c r="P478" s="43"/>
      <c r="Q478" s="43"/>
      <c r="R478" s="43"/>
    </row>
    <row r="479" spans="2:18" s="18" customFormat="1">
      <c r="B479" s="43"/>
      <c r="C479" s="43"/>
      <c r="D479" s="43"/>
      <c r="E479" s="43"/>
      <c r="F479" s="43"/>
      <c r="G479" s="43"/>
      <c r="H479" s="43"/>
      <c r="I479" s="43"/>
      <c r="J479" s="43"/>
      <c r="K479" s="43"/>
      <c r="L479" s="43"/>
      <c r="M479" s="43"/>
      <c r="N479" s="43"/>
      <c r="O479" s="43"/>
      <c r="P479" s="43"/>
      <c r="Q479" s="43"/>
      <c r="R479" s="43"/>
    </row>
    <row r="480" spans="2:18" s="18" customFormat="1">
      <c r="B480" s="43"/>
      <c r="C480" s="43"/>
      <c r="D480" s="43"/>
      <c r="E480" s="43"/>
      <c r="F480" s="43"/>
      <c r="G480" s="43"/>
      <c r="H480" s="43"/>
      <c r="I480" s="43"/>
      <c r="J480" s="43"/>
      <c r="K480" s="43"/>
      <c r="L480" s="43"/>
      <c r="M480" s="43"/>
      <c r="N480" s="43"/>
      <c r="O480" s="43"/>
      <c r="P480" s="43"/>
      <c r="Q480" s="43"/>
      <c r="R480" s="43"/>
    </row>
    <row r="481" spans="2:18" s="18" customFormat="1">
      <c r="B481" s="43"/>
      <c r="C481" s="43"/>
      <c r="D481" s="43"/>
      <c r="E481" s="43"/>
      <c r="F481" s="43"/>
      <c r="G481" s="43"/>
      <c r="H481" s="43"/>
      <c r="I481" s="43"/>
      <c r="J481" s="43"/>
      <c r="K481" s="43"/>
      <c r="L481" s="43"/>
      <c r="M481" s="43"/>
      <c r="N481" s="43"/>
      <c r="O481" s="43"/>
      <c r="P481" s="43"/>
      <c r="Q481" s="43"/>
      <c r="R481" s="43"/>
    </row>
    <row r="482" spans="2:18" s="18" customFormat="1">
      <c r="B482" s="43"/>
      <c r="C482" s="43"/>
      <c r="D482" s="43"/>
      <c r="E482" s="43"/>
      <c r="F482" s="43"/>
      <c r="G482" s="43"/>
      <c r="H482" s="43"/>
      <c r="I482" s="43"/>
      <c r="J482" s="43"/>
      <c r="K482" s="43"/>
      <c r="L482" s="43"/>
      <c r="M482" s="43"/>
      <c r="N482" s="43"/>
      <c r="O482" s="43"/>
      <c r="P482" s="43"/>
      <c r="Q482" s="43"/>
      <c r="R482" s="43"/>
    </row>
    <row r="483" spans="2:18" s="18" customFormat="1">
      <c r="B483" s="43"/>
      <c r="C483" s="43"/>
      <c r="D483" s="43"/>
      <c r="E483" s="43"/>
      <c r="F483" s="43"/>
      <c r="G483" s="43"/>
      <c r="H483" s="43"/>
      <c r="I483" s="43"/>
      <c r="J483" s="43"/>
      <c r="K483" s="43"/>
      <c r="L483" s="43"/>
      <c r="M483" s="43"/>
      <c r="N483" s="43"/>
      <c r="O483" s="43"/>
      <c r="P483" s="43"/>
      <c r="Q483" s="43"/>
      <c r="R483" s="43"/>
    </row>
    <row r="484" spans="2:18" s="18" customFormat="1">
      <c r="B484" s="43"/>
      <c r="C484" s="43"/>
      <c r="D484" s="43"/>
      <c r="E484" s="43"/>
      <c r="F484" s="43"/>
      <c r="G484" s="43"/>
      <c r="H484" s="43"/>
      <c r="I484" s="43"/>
      <c r="J484" s="43"/>
      <c r="K484" s="43"/>
      <c r="L484" s="43"/>
      <c r="M484" s="43"/>
      <c r="N484" s="43"/>
      <c r="O484" s="43"/>
      <c r="P484" s="43"/>
      <c r="Q484" s="43"/>
      <c r="R484" s="43"/>
    </row>
    <row r="485" spans="2:18" s="18" customFormat="1">
      <c r="B485" s="43"/>
      <c r="C485" s="43"/>
      <c r="D485" s="43"/>
      <c r="E485" s="43"/>
      <c r="F485" s="43"/>
      <c r="G485" s="43"/>
      <c r="H485" s="43"/>
      <c r="I485" s="43"/>
      <c r="J485" s="43"/>
      <c r="K485" s="43"/>
      <c r="L485" s="43"/>
      <c r="M485" s="43"/>
      <c r="N485" s="43"/>
      <c r="O485" s="43"/>
      <c r="P485" s="43"/>
      <c r="Q485" s="43"/>
      <c r="R485" s="43"/>
    </row>
    <row r="486" spans="2:18" s="18" customFormat="1">
      <c r="B486" s="43"/>
      <c r="C486" s="43"/>
      <c r="D486" s="43"/>
      <c r="E486" s="43"/>
      <c r="F486" s="43"/>
      <c r="G486" s="43"/>
      <c r="H486" s="43"/>
      <c r="I486" s="43"/>
      <c r="J486" s="43"/>
      <c r="K486" s="43"/>
      <c r="L486" s="43"/>
      <c r="M486" s="43"/>
      <c r="N486" s="43"/>
      <c r="O486" s="43"/>
      <c r="P486" s="43"/>
      <c r="Q486" s="43"/>
      <c r="R486" s="43"/>
    </row>
    <row r="487" spans="2:18" s="18" customFormat="1">
      <c r="B487" s="43"/>
      <c r="C487" s="43"/>
      <c r="D487" s="43"/>
      <c r="E487" s="43"/>
      <c r="F487" s="43"/>
      <c r="G487" s="43"/>
      <c r="H487" s="43"/>
      <c r="I487" s="43"/>
      <c r="J487" s="43"/>
      <c r="K487" s="43"/>
      <c r="L487" s="43"/>
      <c r="M487" s="43"/>
      <c r="N487" s="43"/>
      <c r="O487" s="43"/>
      <c r="P487" s="43"/>
      <c r="Q487" s="43"/>
      <c r="R487" s="43"/>
    </row>
    <row r="488" spans="2:18" s="18" customFormat="1">
      <c r="B488" s="43"/>
      <c r="C488" s="43"/>
      <c r="D488" s="43"/>
      <c r="E488" s="43"/>
      <c r="F488" s="43"/>
      <c r="G488" s="43"/>
      <c r="H488" s="43"/>
      <c r="I488" s="43"/>
      <c r="J488" s="43"/>
      <c r="K488" s="43"/>
      <c r="L488" s="43"/>
      <c r="M488" s="43"/>
      <c r="N488" s="43"/>
      <c r="O488" s="43"/>
      <c r="P488" s="43"/>
      <c r="Q488" s="43"/>
      <c r="R488" s="43"/>
    </row>
    <row r="489" spans="2:18" s="18" customFormat="1">
      <c r="B489" s="43"/>
      <c r="C489" s="43"/>
      <c r="D489" s="43"/>
      <c r="E489" s="43"/>
      <c r="F489" s="43"/>
      <c r="G489" s="43"/>
      <c r="H489" s="43"/>
      <c r="I489" s="43"/>
      <c r="J489" s="43"/>
      <c r="K489" s="43"/>
      <c r="L489" s="43"/>
      <c r="M489" s="43"/>
      <c r="N489" s="43"/>
      <c r="O489" s="43"/>
      <c r="P489" s="43"/>
      <c r="Q489" s="43"/>
      <c r="R489" s="43"/>
    </row>
    <row r="490" spans="2:18" s="18" customFormat="1">
      <c r="B490" s="43"/>
      <c r="C490" s="43"/>
      <c r="D490" s="43"/>
      <c r="E490" s="43"/>
      <c r="F490" s="43"/>
      <c r="G490" s="43"/>
      <c r="H490" s="43"/>
      <c r="I490" s="43"/>
      <c r="J490" s="43"/>
      <c r="K490" s="43"/>
      <c r="L490" s="43"/>
      <c r="M490" s="43"/>
      <c r="N490" s="43"/>
      <c r="O490" s="43"/>
      <c r="P490" s="43"/>
      <c r="Q490" s="43"/>
      <c r="R490" s="43"/>
    </row>
    <row r="491" spans="2:18" s="18" customFormat="1">
      <c r="B491" s="43"/>
      <c r="C491" s="43"/>
      <c r="D491" s="43"/>
      <c r="E491" s="43"/>
      <c r="F491" s="43"/>
      <c r="G491" s="43"/>
      <c r="H491" s="43"/>
      <c r="I491" s="43"/>
      <c r="J491" s="43"/>
      <c r="K491" s="43"/>
      <c r="L491" s="43"/>
      <c r="M491" s="43"/>
      <c r="N491" s="43"/>
      <c r="O491" s="43"/>
      <c r="P491" s="43"/>
      <c r="Q491" s="43"/>
      <c r="R491" s="43"/>
    </row>
    <row r="492" spans="2:18" s="18" customFormat="1">
      <c r="B492" s="43"/>
      <c r="C492" s="43"/>
      <c r="D492" s="43"/>
      <c r="E492" s="43"/>
      <c r="F492" s="43"/>
      <c r="G492" s="43"/>
      <c r="H492" s="43"/>
      <c r="I492" s="43"/>
      <c r="J492" s="43"/>
      <c r="K492" s="43"/>
      <c r="L492" s="43"/>
      <c r="M492" s="43"/>
      <c r="N492" s="43"/>
      <c r="O492" s="43"/>
      <c r="P492" s="43"/>
      <c r="Q492" s="43"/>
      <c r="R492" s="43"/>
    </row>
    <row r="493" spans="2:18" s="18" customFormat="1">
      <c r="B493" s="43"/>
      <c r="C493" s="43"/>
      <c r="D493" s="43"/>
      <c r="E493" s="43"/>
      <c r="F493" s="43"/>
      <c r="G493" s="43"/>
      <c r="H493" s="43"/>
      <c r="I493" s="43"/>
      <c r="J493" s="43"/>
      <c r="K493" s="43"/>
      <c r="L493" s="43"/>
      <c r="M493" s="43"/>
      <c r="N493" s="43"/>
      <c r="O493" s="43"/>
      <c r="P493" s="43"/>
      <c r="Q493" s="43"/>
      <c r="R493" s="43"/>
    </row>
    <row r="494" spans="2:18" s="18" customFormat="1">
      <c r="B494" s="43"/>
      <c r="C494" s="43"/>
      <c r="D494" s="43"/>
      <c r="E494" s="43"/>
      <c r="F494" s="43"/>
      <c r="G494" s="43"/>
      <c r="H494" s="43"/>
      <c r="I494" s="43"/>
      <c r="J494" s="43"/>
      <c r="K494" s="43"/>
      <c r="L494" s="43"/>
      <c r="M494" s="43"/>
      <c r="N494" s="43"/>
      <c r="O494" s="43"/>
      <c r="P494" s="43"/>
      <c r="Q494" s="43"/>
      <c r="R494" s="43"/>
    </row>
    <row r="495" spans="2:18" s="18" customFormat="1">
      <c r="B495" s="43"/>
      <c r="C495" s="43"/>
      <c r="D495" s="43"/>
      <c r="E495" s="43"/>
      <c r="F495" s="43"/>
      <c r="G495" s="43"/>
      <c r="H495" s="43"/>
      <c r="I495" s="43"/>
      <c r="J495" s="43"/>
      <c r="K495" s="43"/>
      <c r="L495" s="43"/>
      <c r="M495" s="43"/>
      <c r="N495" s="43"/>
      <c r="O495" s="43"/>
      <c r="P495" s="43"/>
      <c r="Q495" s="43"/>
      <c r="R495" s="43"/>
    </row>
    <row r="496" spans="2:18" s="18" customFormat="1">
      <c r="B496" s="43"/>
      <c r="C496" s="43"/>
      <c r="D496" s="43"/>
      <c r="E496" s="43"/>
      <c r="F496" s="43"/>
      <c r="G496" s="43"/>
      <c r="H496" s="43"/>
      <c r="I496" s="43"/>
      <c r="J496" s="43"/>
      <c r="K496" s="43"/>
      <c r="L496" s="43"/>
      <c r="M496" s="43"/>
      <c r="N496" s="43"/>
      <c r="O496" s="43"/>
      <c r="P496" s="43"/>
      <c r="Q496" s="43"/>
      <c r="R496" s="43"/>
    </row>
    <row r="497" spans="2:18" s="18" customFormat="1">
      <c r="B497" s="43"/>
      <c r="C497" s="43"/>
      <c r="D497" s="43"/>
      <c r="E497" s="43"/>
      <c r="F497" s="43"/>
      <c r="G497" s="43"/>
      <c r="H497" s="43"/>
      <c r="I497" s="43"/>
      <c r="J497" s="43"/>
      <c r="K497" s="43"/>
      <c r="L497" s="43"/>
      <c r="M497" s="43"/>
      <c r="N497" s="43"/>
      <c r="O497" s="43"/>
      <c r="P497" s="43"/>
      <c r="Q497" s="43"/>
      <c r="R497" s="43"/>
    </row>
    <row r="498" spans="2:18" s="18" customFormat="1">
      <c r="B498" s="43"/>
      <c r="C498" s="43"/>
      <c r="D498" s="43"/>
      <c r="E498" s="43"/>
      <c r="F498" s="43"/>
      <c r="G498" s="43"/>
      <c r="H498" s="43"/>
      <c r="I498" s="43"/>
      <c r="J498" s="43"/>
      <c r="K498" s="43"/>
      <c r="L498" s="43"/>
      <c r="M498" s="43"/>
      <c r="N498" s="43"/>
      <c r="O498" s="43"/>
      <c r="P498" s="43"/>
      <c r="Q498" s="43"/>
      <c r="R498" s="43"/>
    </row>
    <row r="499" spans="2:18" s="18" customFormat="1">
      <c r="B499" s="43"/>
      <c r="C499" s="43"/>
      <c r="D499" s="43"/>
      <c r="E499" s="43"/>
      <c r="F499" s="43"/>
      <c r="G499" s="43"/>
      <c r="H499" s="43"/>
      <c r="I499" s="43"/>
      <c r="J499" s="43"/>
      <c r="K499" s="43"/>
      <c r="L499" s="43"/>
      <c r="M499" s="43"/>
      <c r="N499" s="43"/>
      <c r="O499" s="43"/>
      <c r="P499" s="43"/>
      <c r="Q499" s="43"/>
      <c r="R499" s="43"/>
    </row>
    <row r="500" spans="2:18" s="18" customFormat="1">
      <c r="B500" s="43"/>
      <c r="C500" s="43"/>
      <c r="D500" s="43"/>
      <c r="E500" s="43"/>
      <c r="F500" s="43"/>
      <c r="G500" s="43"/>
      <c r="H500" s="43"/>
      <c r="I500" s="43"/>
      <c r="J500" s="43"/>
      <c r="K500" s="43"/>
      <c r="L500" s="43"/>
      <c r="M500" s="43"/>
      <c r="N500" s="43"/>
      <c r="O500" s="43"/>
      <c r="P500" s="43"/>
      <c r="Q500" s="43"/>
      <c r="R500" s="43"/>
    </row>
    <row r="501" spans="2:18" s="18" customFormat="1">
      <c r="B501" s="43"/>
      <c r="C501" s="43"/>
      <c r="D501" s="43"/>
      <c r="E501" s="43"/>
      <c r="F501" s="43"/>
      <c r="G501" s="43"/>
      <c r="H501" s="43"/>
      <c r="I501" s="43"/>
      <c r="J501" s="43"/>
      <c r="K501" s="43"/>
      <c r="L501" s="43"/>
      <c r="M501" s="43"/>
      <c r="N501" s="43"/>
      <c r="O501" s="43"/>
      <c r="P501" s="43"/>
      <c r="Q501" s="43"/>
      <c r="R501" s="43"/>
    </row>
    <row r="502" spans="2:18" s="18" customFormat="1">
      <c r="B502" s="43"/>
      <c r="C502" s="43"/>
      <c r="D502" s="43"/>
      <c r="E502" s="43"/>
      <c r="F502" s="43"/>
      <c r="G502" s="43"/>
      <c r="H502" s="43"/>
      <c r="I502" s="43"/>
      <c r="J502" s="43"/>
      <c r="K502" s="43"/>
      <c r="L502" s="43"/>
      <c r="M502" s="43"/>
      <c r="N502" s="43"/>
      <c r="O502" s="43"/>
      <c r="P502" s="43"/>
      <c r="Q502" s="43"/>
      <c r="R502" s="43"/>
    </row>
    <row r="503" spans="2:18" s="18" customFormat="1">
      <c r="B503" s="43"/>
      <c r="C503" s="43"/>
      <c r="D503" s="43"/>
      <c r="E503" s="43"/>
      <c r="F503" s="43"/>
      <c r="G503" s="43"/>
      <c r="H503" s="43"/>
      <c r="I503" s="43"/>
      <c r="J503" s="43"/>
      <c r="K503" s="43"/>
      <c r="L503" s="43"/>
      <c r="M503" s="43"/>
      <c r="N503" s="43"/>
      <c r="O503" s="43"/>
      <c r="P503" s="43"/>
      <c r="Q503" s="43"/>
      <c r="R503" s="43"/>
    </row>
    <row r="504" spans="2:18" s="18" customFormat="1">
      <c r="B504" s="43"/>
      <c r="C504" s="43"/>
      <c r="D504" s="43"/>
      <c r="E504" s="43"/>
      <c r="F504" s="43"/>
      <c r="G504" s="43"/>
      <c r="H504" s="43"/>
      <c r="I504" s="43"/>
      <c r="J504" s="43"/>
      <c r="K504" s="43"/>
      <c r="L504" s="43"/>
      <c r="M504" s="43"/>
      <c r="N504" s="43"/>
      <c r="O504" s="43"/>
      <c r="P504" s="43"/>
      <c r="Q504" s="43"/>
      <c r="R504" s="43"/>
    </row>
    <row r="505" spans="2:18" s="18" customFormat="1">
      <c r="B505" s="43"/>
      <c r="C505" s="43"/>
      <c r="D505" s="43"/>
      <c r="E505" s="43"/>
      <c r="F505" s="43"/>
      <c r="G505" s="43"/>
      <c r="H505" s="43"/>
      <c r="I505" s="43"/>
      <c r="J505" s="43"/>
      <c r="K505" s="43"/>
      <c r="L505" s="43"/>
      <c r="M505" s="43"/>
      <c r="N505" s="43"/>
      <c r="O505" s="43"/>
      <c r="P505" s="43"/>
      <c r="Q505" s="43"/>
      <c r="R505" s="43"/>
    </row>
    <row r="506" spans="2:18" s="18" customFormat="1">
      <c r="B506" s="43"/>
      <c r="C506" s="43"/>
      <c r="D506" s="43"/>
      <c r="E506" s="43"/>
      <c r="F506" s="43"/>
      <c r="G506" s="43"/>
      <c r="H506" s="43"/>
      <c r="I506" s="43"/>
      <c r="J506" s="43"/>
      <c r="K506" s="43"/>
      <c r="L506" s="43"/>
      <c r="M506" s="43"/>
      <c r="N506" s="43"/>
      <c r="O506" s="43"/>
      <c r="P506" s="43"/>
      <c r="Q506" s="43"/>
      <c r="R506" s="43"/>
    </row>
    <row r="507" spans="2:18" s="18" customFormat="1">
      <c r="B507" s="43"/>
      <c r="C507" s="43"/>
      <c r="D507" s="43"/>
      <c r="E507" s="43"/>
      <c r="F507" s="43"/>
      <c r="G507" s="43"/>
      <c r="H507" s="43"/>
      <c r="I507" s="43"/>
      <c r="J507" s="43"/>
      <c r="K507" s="43"/>
      <c r="L507" s="43"/>
      <c r="M507" s="43"/>
      <c r="N507" s="43"/>
      <c r="O507" s="43"/>
      <c r="P507" s="43"/>
      <c r="Q507" s="43"/>
      <c r="R507" s="43"/>
    </row>
    <row r="508" spans="2:18" s="18" customFormat="1">
      <c r="B508" s="43"/>
      <c r="C508" s="43"/>
      <c r="D508" s="43"/>
      <c r="E508" s="43"/>
      <c r="F508" s="43"/>
      <c r="G508" s="43"/>
      <c r="H508" s="43"/>
      <c r="I508" s="43"/>
      <c r="J508" s="43"/>
      <c r="K508" s="43"/>
      <c r="L508" s="43"/>
      <c r="M508" s="43"/>
      <c r="N508" s="43"/>
      <c r="O508" s="43"/>
      <c r="P508" s="43"/>
      <c r="Q508" s="43"/>
      <c r="R508" s="43"/>
    </row>
    <row r="509" spans="2:18" s="18" customFormat="1">
      <c r="B509" s="43"/>
      <c r="C509" s="43"/>
      <c r="D509" s="43"/>
      <c r="E509" s="43"/>
      <c r="F509" s="43"/>
      <c r="G509" s="43"/>
      <c r="H509" s="43"/>
      <c r="I509" s="43"/>
      <c r="J509" s="43"/>
      <c r="K509" s="43"/>
      <c r="L509" s="43"/>
      <c r="M509" s="43"/>
      <c r="N509" s="43"/>
      <c r="O509" s="43"/>
      <c r="P509" s="43"/>
      <c r="Q509" s="43"/>
      <c r="R509" s="43"/>
    </row>
    <row r="510" spans="2:18" s="18" customFormat="1">
      <c r="B510" s="43"/>
      <c r="C510" s="43"/>
      <c r="D510" s="43"/>
      <c r="E510" s="43"/>
      <c r="F510" s="43"/>
      <c r="G510" s="43"/>
      <c r="H510" s="43"/>
      <c r="I510" s="43"/>
      <c r="J510" s="43"/>
      <c r="K510" s="43"/>
      <c r="L510" s="43"/>
      <c r="M510" s="43"/>
      <c r="N510" s="43"/>
      <c r="O510" s="43"/>
      <c r="P510" s="43"/>
      <c r="Q510" s="43"/>
      <c r="R510" s="43"/>
    </row>
    <row r="511" spans="2:18" s="18" customFormat="1">
      <c r="B511" s="43"/>
      <c r="C511" s="43"/>
      <c r="D511" s="43"/>
      <c r="E511" s="43"/>
      <c r="F511" s="43"/>
      <c r="G511" s="43"/>
      <c r="H511" s="43"/>
      <c r="I511" s="43"/>
      <c r="J511" s="43"/>
      <c r="K511" s="43"/>
      <c r="L511" s="43"/>
      <c r="M511" s="43"/>
      <c r="N511" s="43"/>
      <c r="O511" s="43"/>
      <c r="P511" s="43"/>
      <c r="Q511" s="43"/>
      <c r="R511" s="43"/>
    </row>
    <row r="512" spans="2:18" s="18" customFormat="1">
      <c r="B512" s="43"/>
      <c r="C512" s="43"/>
      <c r="D512" s="43"/>
      <c r="E512" s="43"/>
      <c r="F512" s="43"/>
      <c r="G512" s="43"/>
      <c r="H512" s="43"/>
      <c r="I512" s="43"/>
      <c r="J512" s="43"/>
      <c r="K512" s="43"/>
      <c r="L512" s="43"/>
      <c r="M512" s="43"/>
      <c r="N512" s="43"/>
      <c r="O512" s="43"/>
      <c r="P512" s="43"/>
      <c r="Q512" s="43"/>
      <c r="R512" s="43"/>
    </row>
    <row r="513" spans="2:18" s="18" customFormat="1">
      <c r="B513" s="43"/>
      <c r="C513" s="43"/>
      <c r="D513" s="43"/>
      <c r="E513" s="43"/>
      <c r="F513" s="43"/>
      <c r="G513" s="43"/>
      <c r="H513" s="43"/>
      <c r="I513" s="43"/>
      <c r="J513" s="43"/>
      <c r="K513" s="43"/>
      <c r="L513" s="43"/>
      <c r="M513" s="43"/>
      <c r="N513" s="43"/>
      <c r="O513" s="43"/>
      <c r="P513" s="43"/>
      <c r="Q513" s="43"/>
      <c r="R513" s="43"/>
    </row>
    <row r="514" spans="2:18" s="18" customFormat="1">
      <c r="B514" s="43"/>
      <c r="C514" s="43"/>
      <c r="D514" s="43"/>
      <c r="E514" s="43"/>
      <c r="F514" s="43"/>
      <c r="G514" s="43"/>
      <c r="H514" s="43"/>
      <c r="I514" s="43"/>
      <c r="J514" s="43"/>
      <c r="K514" s="43"/>
      <c r="L514" s="43"/>
      <c r="M514" s="43"/>
      <c r="N514" s="43"/>
      <c r="O514" s="43"/>
      <c r="P514" s="43"/>
      <c r="Q514" s="43"/>
      <c r="R514" s="43"/>
    </row>
    <row r="515" spans="2:18" s="18" customFormat="1">
      <c r="B515" s="43"/>
      <c r="C515" s="43"/>
      <c r="D515" s="43"/>
      <c r="E515" s="43"/>
      <c r="F515" s="43"/>
      <c r="G515" s="43"/>
      <c r="H515" s="43"/>
      <c r="I515" s="43"/>
      <c r="J515" s="43"/>
      <c r="K515" s="43"/>
      <c r="L515" s="43"/>
      <c r="M515" s="43"/>
      <c r="N515" s="43"/>
      <c r="O515" s="43"/>
      <c r="P515" s="43"/>
      <c r="Q515" s="43"/>
      <c r="R515" s="43"/>
    </row>
    <row r="516" spans="2:18" s="18" customFormat="1">
      <c r="B516" s="43"/>
      <c r="C516" s="43"/>
      <c r="D516" s="43"/>
      <c r="E516" s="43"/>
      <c r="F516" s="43"/>
      <c r="G516" s="43"/>
      <c r="H516" s="43"/>
      <c r="I516" s="43"/>
      <c r="J516" s="43"/>
      <c r="K516" s="43"/>
      <c r="L516" s="43"/>
      <c r="M516" s="43"/>
      <c r="N516" s="43"/>
      <c r="O516" s="43"/>
      <c r="P516" s="43"/>
      <c r="Q516" s="43"/>
      <c r="R516" s="43"/>
    </row>
    <row r="517" spans="2:18" s="18" customFormat="1">
      <c r="B517" s="43"/>
      <c r="C517" s="43"/>
      <c r="D517" s="43"/>
      <c r="E517" s="43"/>
      <c r="F517" s="43"/>
      <c r="G517" s="43"/>
      <c r="H517" s="43"/>
      <c r="I517" s="43"/>
      <c r="J517" s="43"/>
      <c r="K517" s="43"/>
      <c r="L517" s="43"/>
      <c r="M517" s="43"/>
      <c r="N517" s="43"/>
      <c r="O517" s="43"/>
      <c r="P517" s="43"/>
      <c r="Q517" s="43"/>
      <c r="R517" s="43"/>
    </row>
    <row r="518" spans="2:18" s="18" customFormat="1">
      <c r="B518" s="43"/>
      <c r="C518" s="43"/>
      <c r="D518" s="43"/>
      <c r="E518" s="43"/>
      <c r="F518" s="43"/>
      <c r="G518" s="43"/>
      <c r="H518" s="43"/>
      <c r="I518" s="43"/>
      <c r="J518" s="43"/>
      <c r="K518" s="43"/>
      <c r="L518" s="43"/>
      <c r="M518" s="43"/>
      <c r="N518" s="43"/>
      <c r="O518" s="43"/>
      <c r="P518" s="43"/>
      <c r="Q518" s="43"/>
      <c r="R518" s="43"/>
    </row>
    <row r="519" spans="2:18" s="18" customFormat="1">
      <c r="B519" s="43"/>
      <c r="C519" s="43"/>
      <c r="D519" s="43"/>
      <c r="E519" s="43"/>
      <c r="F519" s="43"/>
      <c r="G519" s="43"/>
      <c r="H519" s="43"/>
      <c r="I519" s="43"/>
      <c r="J519" s="43"/>
      <c r="K519" s="43"/>
      <c r="L519" s="43"/>
      <c r="M519" s="43"/>
      <c r="N519" s="43"/>
      <c r="O519" s="43"/>
      <c r="P519" s="43"/>
      <c r="Q519" s="43"/>
      <c r="R519" s="43"/>
    </row>
    <row r="520" spans="2:18" s="18" customFormat="1">
      <c r="B520" s="43"/>
      <c r="C520" s="43"/>
      <c r="D520" s="43"/>
      <c r="E520" s="43"/>
      <c r="F520" s="43"/>
      <c r="G520" s="43"/>
      <c r="H520" s="43"/>
      <c r="I520" s="43"/>
      <c r="J520" s="43"/>
      <c r="K520" s="43"/>
      <c r="L520" s="43"/>
      <c r="M520" s="43"/>
      <c r="N520" s="43"/>
      <c r="O520" s="43"/>
      <c r="P520" s="43"/>
      <c r="Q520" s="43"/>
      <c r="R520" s="43"/>
    </row>
    <row r="521" spans="2:18" s="18" customFormat="1">
      <c r="B521" s="43"/>
      <c r="C521" s="43"/>
      <c r="D521" s="43"/>
      <c r="E521" s="43"/>
      <c r="F521" s="43"/>
      <c r="G521" s="43"/>
      <c r="H521" s="43"/>
      <c r="I521" s="43"/>
      <c r="J521" s="43"/>
      <c r="K521" s="43"/>
      <c r="L521" s="43"/>
      <c r="M521" s="43"/>
      <c r="N521" s="43"/>
      <c r="O521" s="43"/>
      <c r="P521" s="43"/>
      <c r="Q521" s="43"/>
      <c r="R521" s="43"/>
    </row>
    <row r="522" spans="2:18" s="18" customFormat="1">
      <c r="B522" s="43"/>
      <c r="C522" s="43"/>
      <c r="D522" s="43"/>
      <c r="E522" s="43"/>
      <c r="F522" s="43"/>
      <c r="G522" s="43"/>
      <c r="H522" s="43"/>
      <c r="I522" s="43"/>
      <c r="J522" s="43"/>
      <c r="K522" s="43"/>
      <c r="L522" s="43"/>
      <c r="M522" s="43"/>
      <c r="N522" s="43"/>
      <c r="O522" s="43"/>
      <c r="P522" s="43"/>
      <c r="Q522" s="43"/>
      <c r="R522" s="43"/>
    </row>
    <row r="523" spans="2:18" s="18" customFormat="1">
      <c r="B523" s="43"/>
      <c r="C523" s="43"/>
      <c r="D523" s="43"/>
      <c r="E523" s="43"/>
      <c r="F523" s="43"/>
      <c r="G523" s="43"/>
      <c r="H523" s="43"/>
      <c r="I523" s="43"/>
      <c r="J523" s="43"/>
      <c r="K523" s="43"/>
      <c r="L523" s="43"/>
      <c r="M523" s="43"/>
      <c r="N523" s="43"/>
      <c r="O523" s="43"/>
      <c r="P523" s="43"/>
      <c r="Q523" s="43"/>
      <c r="R523" s="43"/>
    </row>
    <row r="524" spans="2:18" s="18" customFormat="1">
      <c r="B524" s="43"/>
      <c r="C524" s="43"/>
      <c r="D524" s="43"/>
      <c r="E524" s="43"/>
      <c r="F524" s="43"/>
      <c r="G524" s="43"/>
      <c r="H524" s="43"/>
      <c r="I524" s="43"/>
      <c r="J524" s="43"/>
      <c r="K524" s="43"/>
      <c r="L524" s="43"/>
      <c r="M524" s="43"/>
      <c r="N524" s="43"/>
      <c r="O524" s="43"/>
      <c r="P524" s="43"/>
      <c r="Q524" s="43"/>
      <c r="R524" s="43"/>
    </row>
    <row r="525" spans="2:18" s="18" customFormat="1">
      <c r="B525" s="43"/>
      <c r="C525" s="43"/>
      <c r="D525" s="43"/>
      <c r="E525" s="43"/>
      <c r="F525" s="43"/>
      <c r="G525" s="43"/>
      <c r="H525" s="43"/>
      <c r="I525" s="43"/>
      <c r="J525" s="43"/>
      <c r="K525" s="43"/>
      <c r="L525" s="43"/>
      <c r="M525" s="43"/>
      <c r="N525" s="43"/>
      <c r="O525" s="43"/>
      <c r="P525" s="43"/>
      <c r="Q525" s="43"/>
      <c r="R525" s="43"/>
    </row>
    <row r="526" spans="2:18" s="18" customFormat="1">
      <c r="B526" s="43"/>
      <c r="C526" s="43"/>
      <c r="D526" s="43"/>
      <c r="E526" s="43"/>
      <c r="F526" s="43"/>
      <c r="G526" s="43"/>
      <c r="H526" s="43"/>
      <c r="I526" s="43"/>
      <c r="J526" s="43"/>
      <c r="K526" s="43"/>
      <c r="L526" s="43"/>
      <c r="M526" s="43"/>
      <c r="N526" s="43"/>
      <c r="O526" s="43"/>
      <c r="P526" s="43"/>
      <c r="Q526" s="43"/>
      <c r="R526" s="43"/>
    </row>
    <row r="527" spans="2:18" s="18" customFormat="1">
      <c r="B527" s="43"/>
      <c r="C527" s="43"/>
      <c r="D527" s="43"/>
      <c r="E527" s="43"/>
      <c r="F527" s="43"/>
      <c r="G527" s="43"/>
      <c r="H527" s="43"/>
      <c r="I527" s="43"/>
      <c r="J527" s="43"/>
      <c r="K527" s="43"/>
      <c r="L527" s="43"/>
      <c r="M527" s="43"/>
      <c r="N527" s="43"/>
      <c r="O527" s="43"/>
      <c r="P527" s="43"/>
      <c r="Q527" s="43"/>
      <c r="R527" s="43"/>
    </row>
    <row r="528" spans="2:18" s="18" customFormat="1">
      <c r="B528" s="43"/>
      <c r="C528" s="43"/>
      <c r="D528" s="43"/>
      <c r="E528" s="43"/>
      <c r="F528" s="43"/>
      <c r="G528" s="43"/>
      <c r="H528" s="43"/>
      <c r="I528" s="43"/>
      <c r="J528" s="43"/>
      <c r="K528" s="43"/>
      <c r="L528" s="43"/>
      <c r="M528" s="43"/>
      <c r="N528" s="43"/>
      <c r="O528" s="43"/>
      <c r="P528" s="43"/>
      <c r="Q528" s="43"/>
      <c r="R528" s="43"/>
    </row>
    <row r="529" spans="2:18" s="18" customFormat="1">
      <c r="B529" s="43"/>
      <c r="C529" s="43"/>
      <c r="D529" s="43"/>
      <c r="E529" s="43"/>
      <c r="F529" s="43"/>
      <c r="G529" s="43"/>
      <c r="H529" s="43"/>
      <c r="I529" s="43"/>
      <c r="J529" s="43"/>
      <c r="K529" s="43"/>
      <c r="L529" s="43"/>
      <c r="M529" s="43"/>
      <c r="N529" s="43"/>
      <c r="O529" s="43"/>
      <c r="P529" s="43"/>
      <c r="Q529" s="43"/>
      <c r="R529" s="43"/>
    </row>
    <row r="530" spans="2:18" s="18" customFormat="1">
      <c r="B530" s="43"/>
      <c r="C530" s="43"/>
      <c r="D530" s="43"/>
      <c r="E530" s="43"/>
      <c r="F530" s="43"/>
      <c r="G530" s="43"/>
      <c r="H530" s="43"/>
      <c r="I530" s="43"/>
      <c r="J530" s="43"/>
      <c r="K530" s="43"/>
      <c r="L530" s="43"/>
      <c r="M530" s="43"/>
      <c r="N530" s="43"/>
      <c r="O530" s="43"/>
      <c r="P530" s="43"/>
      <c r="Q530" s="43"/>
      <c r="R530" s="43"/>
    </row>
    <row r="531" spans="2:18" s="18" customFormat="1">
      <c r="B531" s="43"/>
      <c r="C531" s="43"/>
      <c r="D531" s="43"/>
      <c r="E531" s="43"/>
      <c r="F531" s="43"/>
      <c r="G531" s="43"/>
      <c r="H531" s="43"/>
      <c r="I531" s="43"/>
      <c r="J531" s="43"/>
      <c r="K531" s="43"/>
      <c r="L531" s="43"/>
      <c r="M531" s="43"/>
      <c r="N531" s="43"/>
      <c r="O531" s="43"/>
      <c r="P531" s="43"/>
      <c r="Q531" s="43"/>
      <c r="R531" s="43"/>
    </row>
    <row r="532" spans="2:18" s="18" customFormat="1">
      <c r="B532" s="43"/>
      <c r="C532" s="43"/>
      <c r="D532" s="43"/>
      <c r="E532" s="43"/>
      <c r="F532" s="43"/>
      <c r="G532" s="43"/>
      <c r="H532" s="43"/>
      <c r="I532" s="43"/>
      <c r="J532" s="43"/>
      <c r="K532" s="43"/>
      <c r="L532" s="43"/>
      <c r="M532" s="43"/>
      <c r="N532" s="43"/>
      <c r="O532" s="43"/>
      <c r="P532" s="43"/>
      <c r="Q532" s="43"/>
      <c r="R532" s="43"/>
    </row>
    <row r="533" spans="2:18" s="18" customFormat="1">
      <c r="B533" s="43"/>
      <c r="C533" s="43"/>
      <c r="D533" s="43"/>
      <c r="E533" s="43"/>
      <c r="F533" s="43"/>
      <c r="G533" s="43"/>
      <c r="H533" s="43"/>
      <c r="I533" s="43"/>
      <c r="J533" s="43"/>
      <c r="K533" s="43"/>
      <c r="L533" s="43"/>
      <c r="M533" s="43"/>
      <c r="N533" s="43"/>
      <c r="O533" s="43"/>
      <c r="P533" s="43"/>
      <c r="Q533" s="43"/>
      <c r="R533" s="43"/>
    </row>
    <row r="534" spans="2:18" s="18" customFormat="1">
      <c r="B534" s="43"/>
      <c r="C534" s="43"/>
      <c r="D534" s="43"/>
      <c r="E534" s="43"/>
      <c r="F534" s="43"/>
      <c r="G534" s="43"/>
      <c r="H534" s="43"/>
      <c r="I534" s="43"/>
      <c r="J534" s="43"/>
      <c r="K534" s="43"/>
      <c r="L534" s="43"/>
      <c r="M534" s="43"/>
      <c r="N534" s="43"/>
      <c r="O534" s="43"/>
      <c r="P534" s="43"/>
      <c r="Q534" s="43"/>
      <c r="R534" s="43"/>
    </row>
    <row r="535" spans="2:18" s="18" customFormat="1">
      <c r="B535" s="43"/>
      <c r="C535" s="43"/>
      <c r="D535" s="43"/>
      <c r="E535" s="43"/>
      <c r="F535" s="43"/>
      <c r="G535" s="43"/>
      <c r="H535" s="43"/>
      <c r="I535" s="43"/>
      <c r="J535" s="43"/>
      <c r="K535" s="43"/>
      <c r="L535" s="43"/>
      <c r="M535" s="43"/>
      <c r="N535" s="43"/>
      <c r="O535" s="43"/>
      <c r="P535" s="43"/>
      <c r="Q535" s="43"/>
      <c r="R535" s="43"/>
    </row>
    <row r="536" spans="2:18" s="18" customFormat="1">
      <c r="B536" s="43"/>
      <c r="C536" s="43"/>
      <c r="D536" s="43"/>
      <c r="E536" s="43"/>
      <c r="F536" s="43"/>
      <c r="G536" s="43"/>
      <c r="H536" s="43"/>
      <c r="I536" s="43"/>
      <c r="J536" s="43"/>
      <c r="K536" s="43"/>
      <c r="L536" s="43"/>
      <c r="M536" s="43"/>
      <c r="N536" s="43"/>
      <c r="O536" s="43"/>
      <c r="P536" s="43"/>
      <c r="Q536" s="43"/>
      <c r="R536" s="43"/>
    </row>
    <row r="537" spans="2:18" s="18" customFormat="1">
      <c r="B537" s="43"/>
      <c r="C537" s="43"/>
      <c r="D537" s="43"/>
      <c r="E537" s="43"/>
      <c r="F537" s="43"/>
      <c r="G537" s="43"/>
      <c r="H537" s="43"/>
      <c r="I537" s="43"/>
      <c r="J537" s="43"/>
      <c r="K537" s="43"/>
      <c r="L537" s="43"/>
      <c r="M537" s="43"/>
      <c r="N537" s="43"/>
      <c r="O537" s="43"/>
      <c r="P537" s="43"/>
      <c r="Q537" s="43"/>
      <c r="R537" s="43"/>
    </row>
    <row r="538" spans="2:18" s="18" customFormat="1">
      <c r="B538" s="43"/>
      <c r="C538" s="43"/>
      <c r="D538" s="43"/>
      <c r="E538" s="43"/>
      <c r="F538" s="43"/>
      <c r="G538" s="43"/>
      <c r="H538" s="43"/>
      <c r="I538" s="43"/>
      <c r="J538" s="43"/>
      <c r="K538" s="43"/>
      <c r="L538" s="43"/>
      <c r="M538" s="43"/>
      <c r="N538" s="43"/>
      <c r="O538" s="43"/>
      <c r="P538" s="43"/>
      <c r="Q538" s="43"/>
      <c r="R538" s="43"/>
    </row>
    <row r="539" spans="2:18" s="18" customFormat="1">
      <c r="B539" s="43"/>
      <c r="C539" s="43"/>
      <c r="D539" s="43"/>
      <c r="E539" s="43"/>
      <c r="F539" s="43"/>
      <c r="G539" s="43"/>
      <c r="H539" s="43"/>
      <c r="I539" s="43"/>
      <c r="J539" s="43"/>
      <c r="K539" s="43"/>
      <c r="L539" s="43"/>
      <c r="M539" s="43"/>
      <c r="N539" s="43"/>
      <c r="O539" s="43"/>
      <c r="P539" s="43"/>
      <c r="Q539" s="43"/>
      <c r="R539" s="43"/>
    </row>
    <row r="540" spans="2:18" s="18" customFormat="1">
      <c r="B540" s="43"/>
      <c r="C540" s="43"/>
      <c r="D540" s="43"/>
      <c r="E540" s="43"/>
      <c r="F540" s="43"/>
      <c r="G540" s="43"/>
      <c r="H540" s="43"/>
      <c r="I540" s="43"/>
      <c r="J540" s="43"/>
      <c r="K540" s="43"/>
      <c r="L540" s="43"/>
      <c r="M540" s="43"/>
      <c r="N540" s="43"/>
      <c r="O540" s="43"/>
      <c r="P540" s="43"/>
      <c r="Q540" s="43"/>
      <c r="R540" s="43"/>
    </row>
    <row r="541" spans="2:18" s="18" customFormat="1">
      <c r="B541" s="43"/>
      <c r="C541" s="43"/>
      <c r="D541" s="43"/>
      <c r="E541" s="43"/>
      <c r="F541" s="43"/>
      <c r="G541" s="43"/>
      <c r="H541" s="43"/>
      <c r="I541" s="43"/>
      <c r="J541" s="43"/>
      <c r="K541" s="43"/>
      <c r="L541" s="43"/>
      <c r="M541" s="43"/>
      <c r="N541" s="43"/>
      <c r="O541" s="43"/>
      <c r="P541" s="43"/>
      <c r="Q541" s="43"/>
      <c r="R541" s="43"/>
    </row>
    <row r="542" spans="2:18" s="18" customFormat="1">
      <c r="B542" s="43"/>
      <c r="C542" s="43"/>
      <c r="D542" s="43"/>
      <c r="E542" s="43"/>
      <c r="F542" s="43"/>
      <c r="G542" s="43"/>
      <c r="H542" s="43"/>
      <c r="I542" s="43"/>
      <c r="J542" s="43"/>
      <c r="K542" s="43"/>
      <c r="L542" s="43"/>
      <c r="M542" s="43"/>
      <c r="N542" s="43"/>
      <c r="O542" s="43"/>
      <c r="P542" s="43"/>
      <c r="Q542" s="43"/>
      <c r="R542" s="43"/>
    </row>
    <row r="543" spans="2:18" s="18" customFormat="1">
      <c r="B543" s="43"/>
      <c r="C543" s="43"/>
      <c r="D543" s="43"/>
      <c r="E543" s="43"/>
      <c r="F543" s="43"/>
      <c r="G543" s="43"/>
      <c r="H543" s="43"/>
      <c r="I543" s="43"/>
      <c r="J543" s="43"/>
      <c r="K543" s="43"/>
      <c r="L543" s="43"/>
      <c r="M543" s="43"/>
      <c r="N543" s="43"/>
      <c r="O543" s="43"/>
      <c r="P543" s="43"/>
      <c r="Q543" s="43"/>
      <c r="R543" s="43"/>
    </row>
    <row r="544" spans="2:18" s="18" customFormat="1">
      <c r="B544" s="43"/>
      <c r="C544" s="43"/>
      <c r="D544" s="43"/>
      <c r="E544" s="43"/>
      <c r="F544" s="43"/>
      <c r="G544" s="43"/>
      <c r="H544" s="43"/>
      <c r="I544" s="43"/>
      <c r="J544" s="43"/>
      <c r="K544" s="43"/>
      <c r="L544" s="43"/>
      <c r="M544" s="43"/>
      <c r="N544" s="43"/>
      <c r="O544" s="43"/>
      <c r="P544" s="43"/>
      <c r="Q544" s="43"/>
      <c r="R544" s="43"/>
    </row>
    <row r="545" spans="2:18" s="18" customFormat="1">
      <c r="B545" s="43"/>
      <c r="C545" s="43"/>
      <c r="D545" s="43"/>
      <c r="E545" s="43"/>
      <c r="F545" s="43"/>
      <c r="G545" s="43"/>
      <c r="H545" s="43"/>
      <c r="I545" s="43"/>
      <c r="J545" s="43"/>
      <c r="K545" s="43"/>
      <c r="L545" s="43"/>
      <c r="M545" s="43"/>
      <c r="N545" s="43"/>
      <c r="O545" s="43"/>
      <c r="P545" s="43"/>
      <c r="Q545" s="43"/>
      <c r="R545" s="43"/>
    </row>
    <row r="546" spans="2:18" s="18" customFormat="1">
      <c r="B546" s="43"/>
      <c r="C546" s="43"/>
      <c r="D546" s="43"/>
      <c r="E546" s="43"/>
      <c r="F546" s="43"/>
      <c r="G546" s="43"/>
      <c r="H546" s="43"/>
      <c r="I546" s="43"/>
      <c r="J546" s="43"/>
      <c r="K546" s="43"/>
      <c r="L546" s="43"/>
      <c r="M546" s="43"/>
      <c r="N546" s="43"/>
      <c r="O546" s="43"/>
      <c r="P546" s="43"/>
      <c r="Q546" s="43"/>
      <c r="R546" s="43"/>
    </row>
    <row r="547" spans="2:18" s="18" customFormat="1">
      <c r="B547" s="43"/>
      <c r="C547" s="43"/>
      <c r="D547" s="43"/>
      <c r="E547" s="43"/>
      <c r="F547" s="43"/>
      <c r="G547" s="43"/>
      <c r="H547" s="43"/>
      <c r="I547" s="43"/>
      <c r="J547" s="43"/>
      <c r="K547" s="43"/>
      <c r="L547" s="43"/>
      <c r="M547" s="43"/>
      <c r="N547" s="43"/>
      <c r="O547" s="43"/>
      <c r="P547" s="43"/>
      <c r="Q547" s="43"/>
      <c r="R547" s="43"/>
    </row>
    <row r="548" spans="2:18" s="18" customFormat="1">
      <c r="B548" s="43"/>
      <c r="C548" s="43"/>
      <c r="D548" s="43"/>
      <c r="E548" s="43"/>
      <c r="F548" s="43"/>
      <c r="G548" s="43"/>
      <c r="H548" s="43"/>
      <c r="I548" s="43"/>
      <c r="J548" s="43"/>
      <c r="K548" s="43"/>
      <c r="L548" s="43"/>
      <c r="M548" s="43"/>
      <c r="N548" s="43"/>
      <c r="O548" s="43"/>
      <c r="P548" s="43"/>
      <c r="Q548" s="43"/>
      <c r="R548" s="43"/>
    </row>
    <row r="549" spans="2:18" s="18" customFormat="1">
      <c r="B549" s="43"/>
      <c r="C549" s="43"/>
      <c r="D549" s="43"/>
      <c r="E549" s="43"/>
      <c r="F549" s="43"/>
      <c r="G549" s="43"/>
      <c r="H549" s="43"/>
      <c r="I549" s="43"/>
      <c r="J549" s="43"/>
      <c r="K549" s="43"/>
      <c r="L549" s="43"/>
      <c r="M549" s="43"/>
      <c r="N549" s="43"/>
      <c r="O549" s="43"/>
      <c r="P549" s="43"/>
      <c r="Q549" s="43"/>
      <c r="R549" s="43"/>
    </row>
    <row r="550" spans="2:18" s="18" customFormat="1">
      <c r="B550" s="43"/>
      <c r="C550" s="43"/>
      <c r="D550" s="43"/>
      <c r="E550" s="43"/>
      <c r="F550" s="43"/>
      <c r="G550" s="43"/>
      <c r="H550" s="43"/>
      <c r="I550" s="43"/>
      <c r="J550" s="43"/>
      <c r="K550" s="43"/>
      <c r="L550" s="43"/>
      <c r="M550" s="43"/>
      <c r="N550" s="43"/>
      <c r="O550" s="43"/>
      <c r="P550" s="43"/>
      <c r="Q550" s="43"/>
      <c r="R550" s="43"/>
    </row>
    <row r="551" spans="2:18" s="18" customFormat="1">
      <c r="B551" s="43"/>
      <c r="C551" s="43"/>
      <c r="D551" s="43"/>
      <c r="E551" s="43"/>
      <c r="F551" s="43"/>
      <c r="G551" s="43"/>
      <c r="H551" s="43"/>
      <c r="I551" s="43"/>
      <c r="J551" s="43"/>
      <c r="K551" s="43"/>
      <c r="L551" s="43"/>
      <c r="M551" s="43"/>
      <c r="N551" s="43"/>
      <c r="O551" s="43"/>
      <c r="P551" s="43"/>
      <c r="Q551" s="43"/>
      <c r="R551" s="43"/>
    </row>
    <row r="552" spans="2:18" s="18" customFormat="1">
      <c r="B552" s="43"/>
      <c r="C552" s="43"/>
      <c r="D552" s="43"/>
      <c r="E552" s="43"/>
      <c r="F552" s="43"/>
      <c r="G552" s="43"/>
      <c r="H552" s="43"/>
      <c r="I552" s="43"/>
      <c r="J552" s="43"/>
      <c r="K552" s="43"/>
      <c r="L552" s="43"/>
      <c r="M552" s="43"/>
      <c r="N552" s="43"/>
      <c r="O552" s="43"/>
      <c r="P552" s="43"/>
      <c r="Q552" s="43"/>
      <c r="R552" s="43"/>
    </row>
    <row r="553" spans="2:18" s="18" customFormat="1">
      <c r="B553" s="43"/>
      <c r="C553" s="43"/>
      <c r="D553" s="43"/>
      <c r="E553" s="43"/>
      <c r="F553" s="43"/>
      <c r="G553" s="43"/>
      <c r="H553" s="43"/>
      <c r="I553" s="43"/>
      <c r="J553" s="43"/>
      <c r="K553" s="43"/>
      <c r="L553" s="43"/>
      <c r="M553" s="43"/>
      <c r="N553" s="43"/>
      <c r="O553" s="43"/>
      <c r="P553" s="43"/>
      <c r="Q553" s="43"/>
      <c r="R553" s="43"/>
    </row>
    <row r="554" spans="2:18" s="18" customFormat="1">
      <c r="B554" s="43"/>
      <c r="C554" s="43"/>
      <c r="D554" s="43"/>
      <c r="E554" s="43"/>
      <c r="F554" s="43"/>
      <c r="G554" s="43"/>
      <c r="H554" s="43"/>
      <c r="I554" s="43"/>
      <c r="J554" s="43"/>
      <c r="K554" s="43"/>
      <c r="L554" s="43"/>
      <c r="M554" s="43"/>
      <c r="N554" s="43"/>
      <c r="O554" s="43"/>
      <c r="P554" s="43"/>
      <c r="Q554" s="43"/>
      <c r="R554" s="43"/>
    </row>
    <row r="555" spans="2:18" s="18" customFormat="1">
      <c r="B555" s="43"/>
      <c r="C555" s="43"/>
      <c r="D555" s="43"/>
      <c r="E555" s="43"/>
      <c r="F555" s="43"/>
      <c r="G555" s="43"/>
      <c r="H555" s="43"/>
      <c r="I555" s="43"/>
      <c r="J555" s="43"/>
      <c r="K555" s="43"/>
      <c r="L555" s="43"/>
      <c r="M555" s="43"/>
      <c r="N555" s="43"/>
      <c r="O555" s="43"/>
      <c r="P555" s="43"/>
      <c r="Q555" s="43"/>
      <c r="R555" s="43"/>
    </row>
    <row r="556" spans="2:18" s="18" customFormat="1">
      <c r="B556" s="43"/>
      <c r="C556" s="43"/>
      <c r="D556" s="43"/>
      <c r="E556" s="43"/>
      <c r="F556" s="43"/>
      <c r="G556" s="43"/>
      <c r="H556" s="43"/>
      <c r="I556" s="43"/>
      <c r="J556" s="43"/>
      <c r="K556" s="43"/>
      <c r="L556" s="43"/>
      <c r="M556" s="43"/>
      <c r="N556" s="43"/>
      <c r="O556" s="43"/>
      <c r="P556" s="43"/>
      <c r="Q556" s="43"/>
      <c r="R556" s="43"/>
    </row>
    <row r="557" spans="2:18" s="18" customFormat="1">
      <c r="B557" s="43"/>
      <c r="C557" s="43"/>
      <c r="D557" s="43"/>
      <c r="E557" s="43"/>
      <c r="F557" s="43"/>
      <c r="G557" s="43"/>
      <c r="H557" s="43"/>
      <c r="I557" s="43"/>
      <c r="J557" s="43"/>
      <c r="K557" s="43"/>
      <c r="L557" s="43"/>
      <c r="M557" s="43"/>
      <c r="N557" s="43"/>
      <c r="O557" s="43"/>
      <c r="P557" s="43"/>
      <c r="Q557" s="43"/>
      <c r="R557" s="43"/>
    </row>
    <row r="558" spans="2:18" s="18" customFormat="1">
      <c r="B558" s="43"/>
      <c r="C558" s="43"/>
      <c r="D558" s="43"/>
      <c r="E558" s="43"/>
      <c r="F558" s="43"/>
      <c r="G558" s="43"/>
      <c r="H558" s="43"/>
      <c r="I558" s="43"/>
      <c r="J558" s="43"/>
      <c r="K558" s="43"/>
      <c r="L558" s="43"/>
      <c r="M558" s="43"/>
      <c r="N558" s="43"/>
      <c r="O558" s="43"/>
      <c r="P558" s="43"/>
      <c r="Q558" s="43"/>
      <c r="R558" s="43"/>
    </row>
    <row r="559" spans="2:18" s="18" customFormat="1">
      <c r="B559" s="43"/>
      <c r="C559" s="43"/>
      <c r="D559" s="43"/>
      <c r="E559" s="43"/>
      <c r="F559" s="43"/>
      <c r="G559" s="43"/>
      <c r="H559" s="43"/>
      <c r="I559" s="43"/>
      <c r="J559" s="43"/>
      <c r="K559" s="43"/>
      <c r="L559" s="43"/>
      <c r="M559" s="43"/>
      <c r="N559" s="43"/>
      <c r="O559" s="43"/>
      <c r="P559" s="43"/>
      <c r="Q559" s="43"/>
      <c r="R559" s="43"/>
    </row>
    <row r="560" spans="2:18" s="18" customFormat="1">
      <c r="B560" s="43"/>
      <c r="C560" s="43"/>
      <c r="D560" s="43"/>
      <c r="E560" s="43"/>
      <c r="F560" s="43"/>
      <c r="G560" s="43"/>
      <c r="H560" s="43"/>
      <c r="I560" s="43"/>
      <c r="J560" s="43"/>
      <c r="K560" s="43"/>
      <c r="L560" s="43"/>
      <c r="M560" s="43"/>
      <c r="N560" s="43"/>
      <c r="O560" s="43"/>
      <c r="P560" s="43"/>
      <c r="Q560" s="43"/>
      <c r="R560" s="43"/>
    </row>
    <row r="561" spans="2:18" s="18" customFormat="1">
      <c r="B561" s="43"/>
      <c r="C561" s="43"/>
      <c r="D561" s="43"/>
      <c r="E561" s="43"/>
      <c r="F561" s="43"/>
      <c r="G561" s="43"/>
      <c r="H561" s="43"/>
      <c r="I561" s="43"/>
      <c r="J561" s="43"/>
      <c r="K561" s="43"/>
      <c r="L561" s="43"/>
      <c r="M561" s="43"/>
      <c r="N561" s="43"/>
      <c r="O561" s="43"/>
      <c r="P561" s="43"/>
      <c r="Q561" s="43"/>
      <c r="R561" s="43"/>
    </row>
    <row r="562" spans="2:18" s="18" customFormat="1">
      <c r="B562" s="43"/>
      <c r="C562" s="43"/>
      <c r="D562" s="43"/>
      <c r="E562" s="43"/>
      <c r="F562" s="43"/>
      <c r="G562" s="43"/>
      <c r="H562" s="43"/>
      <c r="I562" s="43"/>
      <c r="J562" s="43"/>
      <c r="K562" s="43"/>
      <c r="L562" s="43"/>
      <c r="M562" s="43"/>
      <c r="N562" s="43"/>
      <c r="O562" s="43"/>
      <c r="P562" s="43"/>
      <c r="Q562" s="43"/>
      <c r="R562" s="43"/>
    </row>
    <row r="563" spans="2:18" s="18" customFormat="1">
      <c r="B563" s="43"/>
      <c r="C563" s="43"/>
      <c r="D563" s="43"/>
      <c r="E563" s="43"/>
      <c r="F563" s="43"/>
      <c r="G563" s="43"/>
      <c r="H563" s="43"/>
      <c r="I563" s="43"/>
      <c r="J563" s="43"/>
      <c r="K563" s="43"/>
      <c r="L563" s="43"/>
      <c r="M563" s="43"/>
      <c r="N563" s="43"/>
      <c r="O563" s="43"/>
      <c r="P563" s="43"/>
      <c r="Q563" s="43"/>
      <c r="R563" s="43"/>
    </row>
    <row r="564" spans="2:18" s="18" customFormat="1">
      <c r="B564" s="43"/>
      <c r="C564" s="43"/>
      <c r="D564" s="43"/>
      <c r="E564" s="43"/>
      <c r="F564" s="43"/>
      <c r="G564" s="43"/>
      <c r="H564" s="43"/>
      <c r="I564" s="43"/>
      <c r="J564" s="43"/>
      <c r="K564" s="43"/>
      <c r="L564" s="43"/>
      <c r="M564" s="43"/>
      <c r="N564" s="43"/>
      <c r="O564" s="43"/>
      <c r="P564" s="43"/>
      <c r="Q564" s="43"/>
      <c r="R564" s="43"/>
    </row>
    <row r="565" spans="2:18" s="18" customFormat="1">
      <c r="B565" s="43"/>
      <c r="C565" s="43"/>
      <c r="D565" s="43"/>
      <c r="E565" s="43"/>
      <c r="F565" s="43"/>
      <c r="G565" s="43"/>
      <c r="H565" s="43"/>
      <c r="I565" s="43"/>
      <c r="J565" s="43"/>
      <c r="K565" s="43"/>
      <c r="L565" s="43"/>
      <c r="M565" s="43"/>
      <c r="N565" s="43"/>
      <c r="O565" s="43"/>
      <c r="P565" s="43"/>
      <c r="Q565" s="43"/>
      <c r="R565" s="43"/>
    </row>
    <row r="566" spans="2:18" s="18" customFormat="1">
      <c r="B566" s="43"/>
      <c r="C566" s="43"/>
      <c r="D566" s="43"/>
      <c r="E566" s="43"/>
      <c r="F566" s="43"/>
      <c r="G566" s="43"/>
      <c r="H566" s="43"/>
      <c r="I566" s="43"/>
      <c r="J566" s="43"/>
      <c r="K566" s="43"/>
      <c r="L566" s="43"/>
      <c r="M566" s="43"/>
      <c r="N566" s="43"/>
      <c r="O566" s="43"/>
      <c r="P566" s="43"/>
      <c r="Q566" s="43"/>
      <c r="R566" s="43"/>
    </row>
    <row r="567" spans="2:18" s="18" customFormat="1">
      <c r="B567" s="43"/>
      <c r="C567" s="43"/>
      <c r="D567" s="43"/>
      <c r="E567" s="43"/>
      <c r="F567" s="43"/>
      <c r="G567" s="43"/>
      <c r="H567" s="43"/>
      <c r="I567" s="43"/>
      <c r="J567" s="43"/>
      <c r="K567" s="43"/>
      <c r="L567" s="43"/>
      <c r="M567" s="43"/>
      <c r="N567" s="43"/>
      <c r="O567" s="43"/>
      <c r="P567" s="43"/>
      <c r="Q567" s="43"/>
      <c r="R567" s="43"/>
    </row>
    <row r="568" spans="2:18" s="18" customFormat="1">
      <c r="B568" s="43"/>
      <c r="C568" s="43"/>
      <c r="D568" s="43"/>
      <c r="E568" s="43"/>
      <c r="F568" s="43"/>
      <c r="G568" s="43"/>
      <c r="H568" s="43"/>
      <c r="I568" s="43"/>
      <c r="J568" s="43"/>
      <c r="K568" s="43"/>
      <c r="L568" s="43"/>
      <c r="M568" s="43"/>
      <c r="N568" s="43"/>
      <c r="O568" s="43"/>
      <c r="P568" s="43"/>
      <c r="Q568" s="43"/>
      <c r="R568" s="43"/>
    </row>
    <row r="569" spans="2:18" s="18" customFormat="1">
      <c r="B569" s="43"/>
      <c r="C569" s="43"/>
      <c r="D569" s="43"/>
      <c r="E569" s="43"/>
      <c r="F569" s="43"/>
      <c r="G569" s="43"/>
      <c r="H569" s="43"/>
      <c r="I569" s="43"/>
      <c r="J569" s="43"/>
      <c r="K569" s="43"/>
      <c r="L569" s="43"/>
      <c r="M569" s="43"/>
      <c r="N569" s="43"/>
      <c r="O569" s="43"/>
      <c r="P569" s="43"/>
      <c r="Q569" s="43"/>
      <c r="R569" s="43"/>
    </row>
    <row r="570" spans="2:18" s="18" customFormat="1">
      <c r="B570" s="43"/>
      <c r="C570" s="43"/>
      <c r="D570" s="43"/>
      <c r="E570" s="43"/>
      <c r="F570" s="43"/>
      <c r="G570" s="43"/>
      <c r="H570" s="43"/>
      <c r="I570" s="43"/>
      <c r="J570" s="43"/>
      <c r="K570" s="43"/>
      <c r="L570" s="43"/>
      <c r="M570" s="43"/>
      <c r="N570" s="43"/>
      <c r="O570" s="43"/>
      <c r="P570" s="43"/>
      <c r="Q570" s="43"/>
      <c r="R570" s="43"/>
    </row>
    <row r="571" spans="2:18" s="18" customFormat="1">
      <c r="B571" s="43"/>
      <c r="C571" s="43"/>
      <c r="D571" s="43"/>
      <c r="E571" s="43"/>
      <c r="F571" s="43"/>
      <c r="G571" s="43"/>
      <c r="H571" s="43"/>
      <c r="I571" s="43"/>
      <c r="J571" s="43"/>
      <c r="K571" s="43"/>
      <c r="L571" s="43"/>
      <c r="M571" s="43"/>
      <c r="N571" s="43"/>
      <c r="O571" s="43"/>
      <c r="P571" s="43"/>
      <c r="Q571" s="43"/>
      <c r="R571" s="43"/>
    </row>
    <row r="572" spans="2:18" s="18" customFormat="1">
      <c r="B572" s="43"/>
      <c r="C572" s="43"/>
      <c r="D572" s="43"/>
      <c r="E572" s="43"/>
      <c r="F572" s="43"/>
      <c r="G572" s="43"/>
      <c r="H572" s="43"/>
      <c r="I572" s="43"/>
      <c r="J572" s="43"/>
      <c r="K572" s="43"/>
      <c r="L572" s="43"/>
      <c r="M572" s="43"/>
      <c r="N572" s="43"/>
      <c r="O572" s="43"/>
      <c r="P572" s="43"/>
      <c r="Q572" s="43"/>
      <c r="R572" s="43"/>
    </row>
    <row r="573" spans="2:18" s="18" customFormat="1">
      <c r="B573" s="43"/>
      <c r="C573" s="43"/>
      <c r="D573" s="43"/>
      <c r="E573" s="43"/>
      <c r="F573" s="43"/>
      <c r="G573" s="43"/>
      <c r="H573" s="43"/>
      <c r="I573" s="43"/>
      <c r="J573" s="43"/>
      <c r="K573" s="43"/>
      <c r="L573" s="43"/>
      <c r="M573" s="43"/>
      <c r="N573" s="43"/>
      <c r="O573" s="43"/>
      <c r="P573" s="43"/>
      <c r="Q573" s="43"/>
      <c r="R573" s="43"/>
    </row>
    <row r="574" spans="2:18" s="18" customFormat="1">
      <c r="B574" s="43"/>
      <c r="C574" s="43"/>
      <c r="D574" s="43"/>
      <c r="E574" s="43"/>
      <c r="F574" s="43"/>
      <c r="G574" s="43"/>
      <c r="H574" s="43"/>
      <c r="I574" s="43"/>
      <c r="J574" s="43"/>
      <c r="K574" s="43"/>
      <c r="L574" s="43"/>
      <c r="M574" s="43"/>
      <c r="N574" s="43"/>
      <c r="O574" s="43"/>
      <c r="P574" s="43"/>
      <c r="Q574" s="43"/>
      <c r="R574" s="43"/>
    </row>
    <row r="575" spans="2:18" s="18" customFormat="1">
      <c r="B575" s="43"/>
      <c r="C575" s="43"/>
      <c r="D575" s="43"/>
      <c r="E575" s="43"/>
      <c r="F575" s="43"/>
      <c r="G575" s="43"/>
      <c r="H575" s="43"/>
      <c r="I575" s="43"/>
      <c r="J575" s="43"/>
      <c r="K575" s="43"/>
      <c r="L575" s="43"/>
      <c r="M575" s="43"/>
      <c r="N575" s="43"/>
      <c r="O575" s="43"/>
      <c r="P575" s="43"/>
      <c r="Q575" s="43"/>
      <c r="R575" s="43"/>
    </row>
    <row r="576" spans="2:18" s="18" customFormat="1">
      <c r="B576" s="43"/>
      <c r="C576" s="43"/>
      <c r="D576" s="43"/>
      <c r="E576" s="43"/>
      <c r="F576" s="43"/>
      <c r="G576" s="43"/>
      <c r="H576" s="43"/>
      <c r="I576" s="43"/>
      <c r="J576" s="43"/>
      <c r="K576" s="43"/>
      <c r="L576" s="43"/>
      <c r="M576" s="43"/>
      <c r="N576" s="43"/>
      <c r="O576" s="43"/>
      <c r="P576" s="43"/>
      <c r="Q576" s="43"/>
      <c r="R576" s="43"/>
    </row>
    <row r="577" spans="2:18" s="18" customFormat="1">
      <c r="B577" s="43"/>
      <c r="C577" s="43"/>
      <c r="D577" s="43"/>
      <c r="E577" s="43"/>
      <c r="F577" s="43"/>
      <c r="G577" s="43"/>
      <c r="H577" s="43"/>
      <c r="I577" s="43"/>
      <c r="J577" s="43"/>
      <c r="K577" s="43"/>
      <c r="L577" s="43"/>
      <c r="M577" s="43"/>
      <c r="N577" s="43"/>
      <c r="O577" s="43"/>
      <c r="P577" s="43"/>
      <c r="Q577" s="43"/>
      <c r="R577" s="43"/>
    </row>
    <row r="578" spans="2:18" s="18" customFormat="1">
      <c r="B578" s="43"/>
      <c r="C578" s="43"/>
      <c r="D578" s="43"/>
      <c r="E578" s="43"/>
      <c r="F578" s="43"/>
      <c r="G578" s="43"/>
      <c r="H578" s="43"/>
      <c r="I578" s="43"/>
      <c r="J578" s="43"/>
      <c r="K578" s="43"/>
      <c r="L578" s="43"/>
      <c r="M578" s="43"/>
      <c r="N578" s="43"/>
      <c r="O578" s="43"/>
      <c r="P578" s="43"/>
      <c r="Q578" s="43"/>
      <c r="R578" s="43"/>
    </row>
    <row r="579" spans="2:18" s="18" customFormat="1">
      <c r="B579" s="43"/>
      <c r="C579" s="43"/>
      <c r="D579" s="43"/>
      <c r="E579" s="43"/>
      <c r="F579" s="43"/>
      <c r="G579" s="43"/>
      <c r="H579" s="43"/>
      <c r="I579" s="43"/>
      <c r="J579" s="43"/>
      <c r="K579" s="43"/>
      <c r="L579" s="43"/>
      <c r="M579" s="43"/>
      <c r="N579" s="43"/>
      <c r="O579" s="43"/>
      <c r="P579" s="43"/>
      <c r="Q579" s="43"/>
      <c r="R579" s="43"/>
    </row>
    <row r="580" spans="2:18" s="18" customFormat="1">
      <c r="B580" s="43"/>
      <c r="C580" s="43"/>
      <c r="D580" s="43"/>
      <c r="E580" s="43"/>
      <c r="F580" s="43"/>
      <c r="G580" s="43"/>
      <c r="H580" s="43"/>
      <c r="I580" s="43"/>
      <c r="J580" s="43"/>
      <c r="K580" s="43"/>
      <c r="L580" s="43"/>
      <c r="M580" s="43"/>
      <c r="N580" s="43"/>
      <c r="O580" s="43"/>
      <c r="P580" s="43"/>
      <c r="Q580" s="43"/>
      <c r="R580" s="43"/>
    </row>
    <row r="581" spans="2:18" s="18" customFormat="1">
      <c r="B581" s="43"/>
      <c r="C581" s="43"/>
      <c r="D581" s="43"/>
      <c r="E581" s="43"/>
      <c r="F581" s="43"/>
      <c r="G581" s="43"/>
      <c r="H581" s="43"/>
      <c r="I581" s="43"/>
      <c r="J581" s="43"/>
      <c r="K581" s="43"/>
      <c r="L581" s="43"/>
      <c r="M581" s="43"/>
      <c r="N581" s="43"/>
      <c r="O581" s="43"/>
      <c r="P581" s="43"/>
      <c r="Q581" s="43"/>
      <c r="R581" s="43"/>
    </row>
    <row r="582" spans="2:18" s="18" customFormat="1">
      <c r="B582" s="43"/>
      <c r="C582" s="43"/>
      <c r="D582" s="43"/>
      <c r="E582" s="43"/>
      <c r="F582" s="43"/>
      <c r="G582" s="43"/>
      <c r="H582" s="43"/>
      <c r="I582" s="43"/>
      <c r="J582" s="43"/>
      <c r="K582" s="43"/>
      <c r="L582" s="43"/>
      <c r="M582" s="43"/>
      <c r="N582" s="43"/>
      <c r="O582" s="43"/>
      <c r="P582" s="43"/>
      <c r="Q582" s="43"/>
      <c r="R582" s="43"/>
    </row>
    <row r="583" spans="2:18" s="18" customFormat="1">
      <c r="B583" s="43"/>
      <c r="C583" s="43"/>
      <c r="D583" s="43"/>
      <c r="E583" s="43"/>
      <c r="F583" s="43"/>
      <c r="G583" s="43"/>
      <c r="H583" s="43"/>
      <c r="I583" s="43"/>
      <c r="J583" s="43"/>
      <c r="K583" s="43"/>
      <c r="L583" s="43"/>
      <c r="M583" s="43"/>
      <c r="N583" s="43"/>
      <c r="O583" s="43"/>
      <c r="P583" s="43"/>
      <c r="Q583" s="43"/>
      <c r="R583" s="43"/>
    </row>
    <row r="584" spans="2:18" s="18" customFormat="1">
      <c r="B584" s="43"/>
      <c r="C584" s="43"/>
      <c r="D584" s="43"/>
      <c r="E584" s="43"/>
      <c r="F584" s="43"/>
      <c r="G584" s="43"/>
      <c r="H584" s="43"/>
      <c r="I584" s="43"/>
      <c r="J584" s="43"/>
      <c r="K584" s="43"/>
      <c r="L584" s="43"/>
      <c r="M584" s="43"/>
      <c r="N584" s="43"/>
      <c r="O584" s="43"/>
      <c r="P584" s="43"/>
      <c r="Q584" s="43"/>
      <c r="R584" s="43"/>
    </row>
    <row r="585" spans="2:18" s="18" customFormat="1">
      <c r="B585" s="43"/>
      <c r="C585" s="43"/>
      <c r="D585" s="43"/>
      <c r="E585" s="43"/>
      <c r="F585" s="43"/>
      <c r="G585" s="43"/>
      <c r="H585" s="43"/>
      <c r="I585" s="43"/>
      <c r="J585" s="43"/>
      <c r="K585" s="43"/>
      <c r="L585" s="43"/>
      <c r="M585" s="43"/>
      <c r="N585" s="43"/>
      <c r="O585" s="43"/>
      <c r="P585" s="43"/>
      <c r="Q585" s="43"/>
      <c r="R585" s="43"/>
    </row>
    <row r="586" spans="2:18" s="18" customFormat="1">
      <c r="B586" s="43"/>
      <c r="C586" s="43"/>
      <c r="D586" s="43"/>
      <c r="E586" s="43"/>
      <c r="F586" s="43"/>
      <c r="G586" s="43"/>
      <c r="H586" s="43"/>
      <c r="I586" s="43"/>
      <c r="J586" s="43"/>
      <c r="K586" s="43"/>
      <c r="L586" s="43"/>
      <c r="M586" s="43"/>
      <c r="N586" s="43"/>
      <c r="O586" s="43"/>
      <c r="P586" s="43"/>
      <c r="Q586" s="43"/>
      <c r="R586" s="43"/>
    </row>
    <row r="587" spans="2:18" s="18" customFormat="1">
      <c r="B587" s="43"/>
      <c r="C587" s="43"/>
      <c r="D587" s="43"/>
      <c r="E587" s="43"/>
      <c r="F587" s="43"/>
      <c r="G587" s="43"/>
      <c r="H587" s="43"/>
      <c r="I587" s="43"/>
      <c r="J587" s="43"/>
      <c r="K587" s="43"/>
      <c r="L587" s="43"/>
      <c r="M587" s="43"/>
      <c r="N587" s="43"/>
      <c r="O587" s="43"/>
      <c r="P587" s="43"/>
      <c r="Q587" s="43"/>
      <c r="R587" s="43"/>
    </row>
    <row r="588" spans="2:18" s="18" customFormat="1">
      <c r="B588" s="43"/>
      <c r="C588" s="43"/>
      <c r="D588" s="43"/>
      <c r="E588" s="43"/>
      <c r="F588" s="43"/>
      <c r="G588" s="43"/>
      <c r="H588" s="43"/>
      <c r="I588" s="43"/>
      <c r="J588" s="43"/>
      <c r="K588" s="43"/>
      <c r="L588" s="43"/>
      <c r="M588" s="43"/>
      <c r="N588" s="43"/>
      <c r="O588" s="43"/>
      <c r="P588" s="43"/>
      <c r="Q588" s="43"/>
      <c r="R588" s="43"/>
    </row>
    <row r="589" spans="2:18" s="18" customFormat="1">
      <c r="B589" s="43"/>
      <c r="C589" s="43"/>
      <c r="D589" s="43"/>
      <c r="E589" s="43"/>
      <c r="F589" s="43"/>
      <c r="G589" s="43"/>
      <c r="H589" s="43"/>
      <c r="I589" s="43"/>
      <c r="J589" s="43"/>
      <c r="K589" s="43"/>
      <c r="L589" s="43"/>
      <c r="M589" s="43"/>
      <c r="N589" s="43"/>
      <c r="O589" s="43"/>
      <c r="P589" s="43"/>
      <c r="Q589" s="43"/>
      <c r="R589" s="43"/>
    </row>
    <row r="590" spans="2:18" s="18" customFormat="1">
      <c r="B590" s="43"/>
      <c r="C590" s="43"/>
      <c r="D590" s="43"/>
      <c r="E590" s="43"/>
      <c r="F590" s="43"/>
      <c r="G590" s="43"/>
      <c r="H590" s="43"/>
      <c r="I590" s="43"/>
      <c r="J590" s="43"/>
      <c r="K590" s="43"/>
      <c r="L590" s="43"/>
      <c r="M590" s="43"/>
      <c r="N590" s="43"/>
      <c r="O590" s="43"/>
      <c r="P590" s="43"/>
      <c r="Q590" s="43"/>
      <c r="R590" s="43"/>
    </row>
    <row r="591" spans="2:18" s="18" customFormat="1">
      <c r="B591" s="43"/>
      <c r="C591" s="43"/>
      <c r="D591" s="43"/>
      <c r="E591" s="43"/>
      <c r="F591" s="43"/>
      <c r="G591" s="43"/>
      <c r="H591" s="43"/>
      <c r="I591" s="43"/>
      <c r="J591" s="43"/>
      <c r="K591" s="43"/>
      <c r="L591" s="43"/>
      <c r="M591" s="43"/>
      <c r="N591" s="43"/>
      <c r="O591" s="43"/>
      <c r="P591" s="43"/>
      <c r="Q591" s="43"/>
      <c r="R591" s="43"/>
    </row>
    <row r="592" spans="2:18" s="18" customFormat="1">
      <c r="B592" s="43"/>
      <c r="C592" s="43"/>
      <c r="D592" s="43"/>
      <c r="E592" s="43"/>
      <c r="F592" s="43"/>
      <c r="G592" s="43"/>
      <c r="H592" s="43"/>
      <c r="I592" s="43"/>
      <c r="J592" s="43"/>
      <c r="K592" s="43"/>
      <c r="L592" s="43"/>
      <c r="M592" s="43"/>
      <c r="N592" s="43"/>
      <c r="O592" s="43"/>
      <c r="P592" s="43"/>
      <c r="Q592" s="43"/>
      <c r="R592" s="43"/>
    </row>
    <row r="593" spans="2:18" s="18" customFormat="1">
      <c r="B593" s="43"/>
      <c r="C593" s="43"/>
      <c r="D593" s="43"/>
      <c r="E593" s="43"/>
      <c r="F593" s="43"/>
      <c r="G593" s="43"/>
      <c r="H593" s="43"/>
      <c r="I593" s="43"/>
      <c r="J593" s="43"/>
      <c r="K593" s="43"/>
      <c r="L593" s="43"/>
      <c r="M593" s="43"/>
      <c r="N593" s="43"/>
      <c r="O593" s="43"/>
      <c r="P593" s="43"/>
      <c r="Q593" s="43"/>
      <c r="R593" s="43"/>
    </row>
    <row r="594" spans="2:18" s="18" customFormat="1">
      <c r="B594" s="43"/>
      <c r="C594" s="43"/>
      <c r="D594" s="43"/>
      <c r="E594" s="43"/>
      <c r="F594" s="43"/>
      <c r="G594" s="43"/>
      <c r="H594" s="43"/>
      <c r="I594" s="43"/>
      <c r="J594" s="43"/>
      <c r="K594" s="43"/>
      <c r="L594" s="43"/>
      <c r="M594" s="43"/>
      <c r="N594" s="43"/>
      <c r="O594" s="43"/>
      <c r="P594" s="43"/>
      <c r="Q594" s="43"/>
      <c r="R594" s="43"/>
    </row>
    <row r="595" spans="2:18" s="18" customFormat="1">
      <c r="B595" s="43"/>
      <c r="C595" s="43"/>
      <c r="D595" s="43"/>
      <c r="E595" s="43"/>
      <c r="F595" s="43"/>
      <c r="G595" s="43"/>
      <c r="H595" s="43"/>
      <c r="I595" s="43"/>
      <c r="J595" s="43"/>
      <c r="K595" s="43"/>
      <c r="L595" s="43"/>
      <c r="M595" s="43"/>
      <c r="N595" s="43"/>
      <c r="O595" s="43"/>
      <c r="P595" s="43"/>
      <c r="Q595" s="43"/>
      <c r="R595" s="43"/>
    </row>
    <row r="596" spans="2:18" s="18" customFormat="1">
      <c r="B596" s="43"/>
      <c r="C596" s="43"/>
      <c r="D596" s="43"/>
      <c r="E596" s="43"/>
      <c r="F596" s="43"/>
      <c r="G596" s="43"/>
      <c r="H596" s="43"/>
      <c r="I596" s="43"/>
      <c r="J596" s="43"/>
      <c r="K596" s="43"/>
      <c r="L596" s="43"/>
      <c r="M596" s="43"/>
      <c r="N596" s="43"/>
      <c r="O596" s="43"/>
      <c r="P596" s="43"/>
      <c r="Q596" s="43"/>
      <c r="R596" s="43"/>
    </row>
    <row r="597" spans="2:18" s="18" customFormat="1">
      <c r="B597" s="43"/>
      <c r="C597" s="43"/>
      <c r="D597" s="43"/>
      <c r="E597" s="43"/>
      <c r="F597" s="43"/>
      <c r="G597" s="43"/>
      <c r="H597" s="43"/>
      <c r="I597" s="43"/>
      <c r="J597" s="43"/>
      <c r="K597" s="43"/>
      <c r="L597" s="43"/>
      <c r="M597" s="43"/>
      <c r="N597" s="43"/>
      <c r="O597" s="43"/>
      <c r="P597" s="43"/>
      <c r="Q597" s="43"/>
      <c r="R597" s="43"/>
    </row>
    <row r="598" spans="2:18" s="18" customFormat="1">
      <c r="B598" s="43"/>
      <c r="C598" s="43"/>
      <c r="D598" s="43"/>
      <c r="E598" s="43"/>
      <c r="F598" s="43"/>
      <c r="G598" s="43"/>
      <c r="H598" s="43"/>
      <c r="I598" s="43"/>
      <c r="J598" s="43"/>
      <c r="K598" s="43"/>
      <c r="L598" s="43"/>
      <c r="M598" s="43"/>
      <c r="N598" s="43"/>
      <c r="O598" s="43"/>
      <c r="P598" s="43"/>
      <c r="Q598" s="43"/>
      <c r="R598" s="43"/>
    </row>
    <row r="599" spans="2:18" s="18" customFormat="1">
      <c r="B599" s="43"/>
      <c r="C599" s="43"/>
      <c r="D599" s="43"/>
      <c r="E599" s="43"/>
      <c r="F599" s="43"/>
      <c r="G599" s="43"/>
      <c r="H599" s="43"/>
      <c r="I599" s="43"/>
      <c r="J599" s="43"/>
      <c r="K599" s="43"/>
      <c r="L599" s="43"/>
      <c r="M599" s="43"/>
      <c r="N599" s="43"/>
      <c r="O599" s="43"/>
      <c r="P599" s="43"/>
      <c r="Q599" s="43"/>
      <c r="R599" s="43"/>
    </row>
    <row r="600" spans="2:18" s="18" customFormat="1">
      <c r="B600" s="43"/>
      <c r="C600" s="43"/>
      <c r="D600" s="43"/>
      <c r="E600" s="43"/>
      <c r="F600" s="43"/>
      <c r="G600" s="43"/>
      <c r="H600" s="43"/>
      <c r="I600" s="43"/>
      <c r="J600" s="43"/>
      <c r="K600" s="43"/>
      <c r="L600" s="43"/>
      <c r="M600" s="43"/>
      <c r="N600" s="43"/>
      <c r="O600" s="43"/>
      <c r="P600" s="43"/>
      <c r="Q600" s="43"/>
      <c r="R600" s="43"/>
    </row>
    <row r="601" spans="2:18" s="18" customFormat="1">
      <c r="B601" s="43"/>
      <c r="C601" s="43"/>
      <c r="D601" s="43"/>
      <c r="E601" s="43"/>
      <c r="F601" s="43"/>
      <c r="G601" s="43"/>
      <c r="H601" s="43"/>
      <c r="I601" s="43"/>
      <c r="J601" s="43"/>
      <c r="K601" s="43"/>
      <c r="L601" s="43"/>
      <c r="M601" s="43"/>
      <c r="N601" s="43"/>
      <c r="O601" s="43"/>
      <c r="P601" s="43"/>
      <c r="Q601" s="43"/>
      <c r="R601" s="43"/>
    </row>
    <row r="602" spans="2:18" s="18" customFormat="1">
      <c r="B602" s="43"/>
      <c r="C602" s="43"/>
      <c r="D602" s="43"/>
      <c r="E602" s="43"/>
      <c r="F602" s="43"/>
      <c r="G602" s="43"/>
      <c r="H602" s="43"/>
      <c r="I602" s="43"/>
      <c r="J602" s="43"/>
      <c r="K602" s="43"/>
      <c r="L602" s="43"/>
      <c r="M602" s="43"/>
      <c r="N602" s="43"/>
      <c r="O602" s="43"/>
      <c r="P602" s="43"/>
      <c r="Q602" s="43"/>
      <c r="R602" s="43"/>
    </row>
    <row r="603" spans="2:18" s="18" customFormat="1">
      <c r="B603" s="43"/>
      <c r="C603" s="43"/>
      <c r="D603" s="43"/>
      <c r="E603" s="43"/>
      <c r="F603" s="43"/>
      <c r="G603" s="43"/>
      <c r="H603" s="43"/>
      <c r="I603" s="43"/>
      <c r="J603" s="43"/>
      <c r="K603" s="43"/>
      <c r="L603" s="43"/>
      <c r="M603" s="43"/>
      <c r="N603" s="43"/>
      <c r="O603" s="43"/>
      <c r="P603" s="43"/>
      <c r="Q603" s="43"/>
      <c r="R603" s="43"/>
    </row>
    <row r="604" spans="2:18" s="18" customFormat="1">
      <c r="B604" s="43"/>
      <c r="C604" s="43"/>
      <c r="D604" s="43"/>
      <c r="E604" s="43"/>
      <c r="F604" s="43"/>
      <c r="G604" s="43"/>
      <c r="H604" s="43"/>
      <c r="I604" s="43"/>
      <c r="J604" s="43"/>
      <c r="K604" s="43"/>
      <c r="L604" s="43"/>
      <c r="M604" s="43"/>
      <c r="N604" s="43"/>
      <c r="O604" s="43"/>
      <c r="P604" s="43"/>
      <c r="Q604" s="43"/>
      <c r="R604" s="43"/>
    </row>
    <row r="605" spans="2:18" s="18" customFormat="1">
      <c r="B605" s="43"/>
      <c r="C605" s="43"/>
      <c r="D605" s="43"/>
      <c r="E605" s="43"/>
      <c r="F605" s="43"/>
      <c r="G605" s="43"/>
      <c r="H605" s="43"/>
      <c r="I605" s="43"/>
      <c r="J605" s="43"/>
      <c r="K605" s="43"/>
      <c r="L605" s="43"/>
      <c r="M605" s="43"/>
      <c r="N605" s="43"/>
      <c r="O605" s="43"/>
      <c r="P605" s="43"/>
      <c r="Q605" s="43"/>
      <c r="R605" s="43"/>
    </row>
    <row r="606" spans="2:18" s="18" customFormat="1">
      <c r="B606" s="43"/>
      <c r="C606" s="43"/>
      <c r="D606" s="43"/>
      <c r="E606" s="43"/>
      <c r="F606" s="43"/>
      <c r="G606" s="43"/>
      <c r="H606" s="43"/>
      <c r="I606" s="43"/>
      <c r="J606" s="43"/>
      <c r="K606" s="43"/>
      <c r="L606" s="43"/>
      <c r="M606" s="43"/>
      <c r="N606" s="43"/>
      <c r="O606" s="43"/>
      <c r="P606" s="43"/>
      <c r="Q606" s="43"/>
      <c r="R606" s="43"/>
    </row>
    <row r="607" spans="2:18" s="18" customFormat="1">
      <c r="B607" s="43"/>
      <c r="C607" s="43"/>
      <c r="D607" s="43"/>
      <c r="E607" s="43"/>
      <c r="F607" s="43"/>
      <c r="G607" s="43"/>
      <c r="H607" s="43"/>
      <c r="I607" s="43"/>
      <c r="J607" s="43"/>
      <c r="K607" s="43"/>
      <c r="L607" s="43"/>
      <c r="M607" s="43"/>
      <c r="N607" s="43"/>
      <c r="O607" s="43"/>
      <c r="P607" s="43"/>
      <c r="Q607" s="43"/>
      <c r="R607" s="43"/>
    </row>
    <row r="608" spans="2:18" s="18" customFormat="1">
      <c r="B608" s="43"/>
      <c r="C608" s="43"/>
      <c r="D608" s="43"/>
      <c r="E608" s="43"/>
      <c r="F608" s="43"/>
      <c r="G608" s="43"/>
      <c r="H608" s="43"/>
      <c r="I608" s="43"/>
      <c r="J608" s="43"/>
      <c r="K608" s="43"/>
      <c r="L608" s="43"/>
      <c r="M608" s="43"/>
      <c r="N608" s="43"/>
      <c r="O608" s="43"/>
      <c r="P608" s="43"/>
      <c r="Q608" s="43"/>
      <c r="R608" s="43"/>
    </row>
    <row r="609" spans="2:18" s="18" customFormat="1">
      <c r="B609" s="43"/>
      <c r="C609" s="43"/>
      <c r="D609" s="43"/>
      <c r="E609" s="43"/>
      <c r="F609" s="43"/>
      <c r="G609" s="43"/>
      <c r="H609" s="43"/>
      <c r="I609" s="43"/>
      <c r="J609" s="43"/>
      <c r="K609" s="43"/>
      <c r="L609" s="43"/>
      <c r="M609" s="43"/>
      <c r="N609" s="43"/>
      <c r="O609" s="43"/>
      <c r="P609" s="43"/>
      <c r="Q609" s="43"/>
      <c r="R609" s="43"/>
    </row>
    <row r="610" spans="2:18" s="18" customFormat="1">
      <c r="B610" s="43"/>
      <c r="C610" s="43"/>
      <c r="D610" s="43"/>
      <c r="E610" s="43"/>
      <c r="F610" s="43"/>
      <c r="G610" s="43"/>
      <c r="H610" s="43"/>
      <c r="I610" s="43"/>
      <c r="J610" s="43"/>
      <c r="K610" s="43"/>
      <c r="L610" s="43"/>
      <c r="M610" s="43"/>
      <c r="N610" s="43"/>
      <c r="O610" s="43"/>
      <c r="P610" s="43"/>
      <c r="Q610" s="43"/>
      <c r="R610" s="43"/>
    </row>
    <row r="611" spans="2:18" s="18" customFormat="1">
      <c r="B611" s="43"/>
      <c r="C611" s="43"/>
      <c r="D611" s="43"/>
      <c r="E611" s="43"/>
      <c r="F611" s="43"/>
      <c r="G611" s="43"/>
      <c r="H611" s="43"/>
      <c r="I611" s="43"/>
      <c r="J611" s="43"/>
      <c r="K611" s="43"/>
      <c r="L611" s="43"/>
      <c r="M611" s="43"/>
      <c r="N611" s="43"/>
      <c r="O611" s="43"/>
      <c r="P611" s="43"/>
      <c r="Q611" s="43"/>
      <c r="R611" s="43"/>
    </row>
    <row r="612" spans="2:18" s="18" customFormat="1">
      <c r="B612" s="43"/>
      <c r="C612" s="43"/>
      <c r="D612" s="43"/>
      <c r="E612" s="43"/>
      <c r="F612" s="43"/>
      <c r="G612" s="43"/>
      <c r="H612" s="43"/>
      <c r="I612" s="43"/>
      <c r="J612" s="43"/>
      <c r="K612" s="43"/>
      <c r="L612" s="43"/>
      <c r="M612" s="43"/>
      <c r="N612" s="43"/>
      <c r="O612" s="43"/>
      <c r="P612" s="43"/>
      <c r="Q612" s="43"/>
      <c r="R612" s="43"/>
    </row>
    <row r="613" spans="2:18" s="18" customFormat="1">
      <c r="B613" s="43"/>
      <c r="C613" s="43"/>
      <c r="D613" s="43"/>
      <c r="E613" s="43"/>
      <c r="F613" s="43"/>
      <c r="G613" s="43"/>
      <c r="H613" s="43"/>
      <c r="I613" s="43"/>
      <c r="J613" s="43"/>
      <c r="K613" s="43"/>
      <c r="L613" s="43"/>
      <c r="M613" s="43"/>
      <c r="N613" s="43"/>
      <c r="O613" s="43"/>
      <c r="P613" s="43"/>
      <c r="Q613" s="43"/>
      <c r="R613" s="43"/>
    </row>
    <row r="614" spans="2:18" s="18" customFormat="1">
      <c r="B614" s="43"/>
      <c r="C614" s="43"/>
      <c r="D614" s="43"/>
      <c r="E614" s="43"/>
      <c r="F614" s="43"/>
      <c r="G614" s="43"/>
      <c r="H614" s="43"/>
      <c r="I614" s="43"/>
      <c r="J614" s="43"/>
      <c r="K614" s="43"/>
      <c r="L614" s="43"/>
      <c r="M614" s="43"/>
      <c r="N614" s="43"/>
      <c r="O614" s="43"/>
      <c r="P614" s="43"/>
      <c r="Q614" s="43"/>
      <c r="R614" s="43"/>
    </row>
    <row r="615" spans="2:18" s="18" customFormat="1">
      <c r="B615" s="43"/>
      <c r="C615" s="43"/>
      <c r="D615" s="43"/>
      <c r="E615" s="43"/>
      <c r="F615" s="43"/>
      <c r="G615" s="43"/>
      <c r="H615" s="43"/>
      <c r="I615" s="43"/>
      <c r="J615" s="43"/>
      <c r="K615" s="43"/>
      <c r="L615" s="43"/>
      <c r="M615" s="43"/>
      <c r="N615" s="43"/>
      <c r="O615" s="43"/>
      <c r="P615" s="43"/>
      <c r="Q615" s="43"/>
      <c r="R615" s="43"/>
    </row>
    <row r="616" spans="2:18" s="18" customFormat="1">
      <c r="B616" s="43"/>
      <c r="C616" s="43"/>
      <c r="D616" s="43"/>
      <c r="E616" s="43"/>
      <c r="F616" s="43"/>
      <c r="G616" s="43"/>
      <c r="H616" s="43"/>
      <c r="I616" s="43"/>
      <c r="J616" s="43"/>
      <c r="K616" s="43"/>
      <c r="L616" s="43"/>
      <c r="M616" s="43"/>
      <c r="N616" s="43"/>
      <c r="O616" s="43"/>
      <c r="P616" s="43"/>
      <c r="Q616" s="43"/>
      <c r="R616" s="43"/>
    </row>
    <row r="617" spans="2:18" s="18" customFormat="1">
      <c r="B617" s="43"/>
      <c r="C617" s="43"/>
      <c r="D617" s="43"/>
      <c r="E617" s="43"/>
      <c r="F617" s="43"/>
      <c r="G617" s="43"/>
      <c r="H617" s="43"/>
      <c r="I617" s="43"/>
      <c r="J617" s="43"/>
      <c r="K617" s="43"/>
      <c r="L617" s="43"/>
      <c r="M617" s="43"/>
      <c r="N617" s="43"/>
      <c r="O617" s="43"/>
      <c r="P617" s="43"/>
      <c r="Q617" s="43"/>
      <c r="R617" s="43"/>
    </row>
    <row r="618" spans="2:18" s="18" customFormat="1">
      <c r="B618" s="43"/>
      <c r="C618" s="43"/>
      <c r="D618" s="43"/>
      <c r="E618" s="43"/>
      <c r="F618" s="43"/>
      <c r="G618" s="43"/>
      <c r="H618" s="43"/>
      <c r="I618" s="43"/>
      <c r="J618" s="43"/>
      <c r="K618" s="43"/>
      <c r="L618" s="43"/>
      <c r="M618" s="43"/>
      <c r="N618" s="43"/>
      <c r="O618" s="43"/>
      <c r="P618" s="43"/>
      <c r="Q618" s="43"/>
      <c r="R618" s="43"/>
    </row>
    <row r="619" spans="2:18" s="18" customFormat="1">
      <c r="B619" s="43"/>
      <c r="C619" s="43"/>
      <c r="D619" s="43"/>
      <c r="E619" s="43"/>
      <c r="F619" s="43"/>
      <c r="G619" s="43"/>
      <c r="H619" s="43"/>
      <c r="I619" s="43"/>
      <c r="J619" s="43"/>
      <c r="K619" s="43"/>
      <c r="L619" s="43"/>
      <c r="M619" s="43"/>
      <c r="N619" s="43"/>
      <c r="O619" s="43"/>
      <c r="P619" s="43"/>
      <c r="Q619" s="43"/>
      <c r="R619" s="43"/>
    </row>
    <row r="620" spans="2:18" s="18" customFormat="1">
      <c r="B620" s="43"/>
      <c r="C620" s="43"/>
      <c r="D620" s="43"/>
      <c r="E620" s="43"/>
      <c r="F620" s="43"/>
      <c r="G620" s="43"/>
      <c r="H620" s="43"/>
      <c r="I620" s="43"/>
      <c r="J620" s="43"/>
      <c r="K620" s="43"/>
      <c r="L620" s="43"/>
      <c r="M620" s="43"/>
      <c r="N620" s="43"/>
      <c r="O620" s="43"/>
      <c r="P620" s="43"/>
      <c r="Q620" s="43"/>
      <c r="R620" s="43"/>
    </row>
    <row r="621" spans="2:18" s="18" customFormat="1">
      <c r="B621" s="43"/>
      <c r="C621" s="43"/>
      <c r="D621" s="43"/>
      <c r="E621" s="43"/>
      <c r="F621" s="43"/>
      <c r="G621" s="43"/>
      <c r="H621" s="43"/>
      <c r="I621" s="43"/>
      <c r="J621" s="43"/>
      <c r="K621" s="43"/>
      <c r="L621" s="43"/>
      <c r="M621" s="43"/>
      <c r="N621" s="43"/>
      <c r="O621" s="43"/>
      <c r="P621" s="43"/>
      <c r="Q621" s="43"/>
      <c r="R621" s="43"/>
    </row>
    <row r="622" spans="2:18" s="18" customFormat="1">
      <c r="B622" s="43"/>
      <c r="C622" s="43"/>
      <c r="D622" s="43"/>
      <c r="E622" s="43"/>
      <c r="F622" s="43"/>
      <c r="G622" s="43"/>
      <c r="H622" s="43"/>
      <c r="I622" s="43"/>
      <c r="J622" s="43"/>
      <c r="K622" s="43"/>
      <c r="L622" s="43"/>
      <c r="M622" s="43"/>
      <c r="N622" s="43"/>
      <c r="O622" s="43"/>
      <c r="P622" s="43"/>
      <c r="Q622" s="43"/>
      <c r="R622" s="43"/>
    </row>
    <row r="623" spans="2:18" s="18" customFormat="1">
      <c r="B623" s="43"/>
      <c r="C623" s="43"/>
      <c r="D623" s="43"/>
      <c r="E623" s="43"/>
      <c r="F623" s="43"/>
      <c r="G623" s="43"/>
      <c r="H623" s="43"/>
      <c r="I623" s="43"/>
      <c r="J623" s="43"/>
      <c r="K623" s="43"/>
      <c r="L623" s="43"/>
      <c r="M623" s="43"/>
      <c r="N623" s="43"/>
      <c r="O623" s="43"/>
      <c r="P623" s="43"/>
      <c r="Q623" s="43"/>
      <c r="R623" s="43"/>
    </row>
    <row r="624" spans="2:18" s="18" customFormat="1">
      <c r="B624" s="43"/>
      <c r="C624" s="43"/>
      <c r="D624" s="43"/>
      <c r="E624" s="43"/>
      <c r="F624" s="43"/>
      <c r="G624" s="43"/>
      <c r="H624" s="43"/>
      <c r="I624" s="43"/>
      <c r="J624" s="43"/>
      <c r="K624" s="43"/>
      <c r="L624" s="43"/>
      <c r="M624" s="43"/>
      <c r="N624" s="43"/>
      <c r="O624" s="43"/>
      <c r="P624" s="43"/>
      <c r="Q624" s="43"/>
      <c r="R624" s="43"/>
    </row>
    <row r="625" spans="2:18" s="18" customFormat="1">
      <c r="B625" s="43"/>
      <c r="C625" s="43"/>
      <c r="D625" s="43"/>
      <c r="E625" s="43"/>
      <c r="F625" s="43"/>
      <c r="G625" s="43"/>
      <c r="H625" s="43"/>
      <c r="I625" s="43"/>
      <c r="J625" s="43"/>
      <c r="K625" s="43"/>
      <c r="L625" s="43"/>
      <c r="M625" s="43"/>
      <c r="N625" s="43"/>
      <c r="O625" s="43"/>
      <c r="P625" s="43"/>
      <c r="Q625" s="43"/>
      <c r="R625" s="43"/>
    </row>
    <row r="626" spans="2:18" s="18" customFormat="1">
      <c r="B626" s="43"/>
      <c r="C626" s="43"/>
      <c r="D626" s="43"/>
      <c r="E626" s="43"/>
      <c r="F626" s="43"/>
      <c r="G626" s="43"/>
      <c r="H626" s="43"/>
      <c r="I626" s="43"/>
      <c r="J626" s="43"/>
      <c r="K626" s="43"/>
      <c r="L626" s="43"/>
      <c r="M626" s="43"/>
      <c r="N626" s="43"/>
      <c r="O626" s="43"/>
      <c r="P626" s="43"/>
      <c r="Q626" s="43"/>
      <c r="R626" s="43"/>
    </row>
    <row r="627" spans="2:18" s="18" customFormat="1">
      <c r="B627" s="43"/>
      <c r="C627" s="43"/>
      <c r="D627" s="43"/>
      <c r="E627" s="43"/>
      <c r="F627" s="43"/>
      <c r="G627" s="43"/>
      <c r="H627" s="43"/>
      <c r="I627" s="43"/>
      <c r="J627" s="43"/>
      <c r="K627" s="43"/>
      <c r="L627" s="43"/>
      <c r="M627" s="43"/>
      <c r="N627" s="43"/>
      <c r="O627" s="43"/>
      <c r="P627" s="43"/>
      <c r="Q627" s="43"/>
      <c r="R627" s="43"/>
    </row>
    <row r="628" spans="2:18" s="18" customFormat="1">
      <c r="B628" s="43"/>
      <c r="C628" s="43"/>
      <c r="D628" s="43"/>
      <c r="E628" s="43"/>
      <c r="F628" s="43"/>
      <c r="G628" s="43"/>
      <c r="H628" s="43"/>
      <c r="I628" s="43"/>
      <c r="J628" s="43"/>
      <c r="K628" s="43"/>
      <c r="L628" s="43"/>
      <c r="M628" s="43"/>
      <c r="N628" s="43"/>
      <c r="O628" s="43"/>
      <c r="P628" s="43"/>
      <c r="Q628" s="43"/>
      <c r="R628" s="43"/>
    </row>
    <row r="629" spans="2:18" s="18" customFormat="1">
      <c r="B629" s="43"/>
      <c r="C629" s="43"/>
      <c r="D629" s="43"/>
      <c r="E629" s="43"/>
      <c r="F629" s="43"/>
      <c r="G629" s="43"/>
      <c r="H629" s="43"/>
      <c r="I629" s="43"/>
      <c r="J629" s="43"/>
      <c r="K629" s="43"/>
      <c r="L629" s="43"/>
      <c r="M629" s="43"/>
      <c r="N629" s="43"/>
      <c r="O629" s="43"/>
      <c r="P629" s="43"/>
      <c r="Q629" s="43"/>
      <c r="R629" s="43"/>
    </row>
    <row r="630" spans="2:18" s="18" customFormat="1">
      <c r="B630" s="43"/>
      <c r="C630" s="43"/>
      <c r="D630" s="43"/>
      <c r="E630" s="43"/>
      <c r="F630" s="43"/>
      <c r="G630" s="43"/>
      <c r="H630" s="43"/>
      <c r="I630" s="43"/>
      <c r="J630" s="43"/>
      <c r="K630" s="43"/>
      <c r="L630" s="43"/>
      <c r="M630" s="43"/>
      <c r="N630" s="43"/>
      <c r="O630" s="43"/>
      <c r="P630" s="43"/>
      <c r="Q630" s="43"/>
      <c r="R630" s="43"/>
    </row>
    <row r="631" spans="2:18" s="18" customFormat="1">
      <c r="B631" s="43"/>
      <c r="C631" s="43"/>
      <c r="D631" s="43"/>
      <c r="E631" s="43"/>
      <c r="F631" s="43"/>
      <c r="G631" s="43"/>
      <c r="H631" s="43"/>
      <c r="I631" s="43"/>
      <c r="J631" s="43"/>
      <c r="K631" s="43"/>
      <c r="L631" s="43"/>
      <c r="M631" s="43"/>
      <c r="N631" s="43"/>
      <c r="O631" s="43"/>
      <c r="P631" s="43"/>
      <c r="Q631" s="43"/>
      <c r="R631" s="43"/>
    </row>
    <row r="632" spans="2:18" s="18" customFormat="1">
      <c r="B632" s="43"/>
      <c r="C632" s="43"/>
      <c r="D632" s="43"/>
      <c r="E632" s="43"/>
      <c r="F632" s="43"/>
      <c r="G632" s="43"/>
      <c r="H632" s="43"/>
      <c r="I632" s="43"/>
      <c r="J632" s="43"/>
      <c r="K632" s="43"/>
      <c r="L632" s="43"/>
      <c r="M632" s="43"/>
      <c r="N632" s="43"/>
      <c r="O632" s="43"/>
      <c r="P632" s="43"/>
      <c r="Q632" s="43"/>
      <c r="R632" s="43"/>
    </row>
    <row r="633" spans="2:18" s="18" customFormat="1">
      <c r="B633" s="43"/>
      <c r="C633" s="43"/>
      <c r="D633" s="43"/>
      <c r="E633" s="43"/>
      <c r="F633" s="43"/>
      <c r="G633" s="43"/>
      <c r="H633" s="43"/>
      <c r="I633" s="43"/>
      <c r="J633" s="43"/>
      <c r="K633" s="43"/>
      <c r="L633" s="43"/>
      <c r="M633" s="43"/>
      <c r="N633" s="43"/>
      <c r="O633" s="43"/>
      <c r="P633" s="43"/>
      <c r="Q633" s="43"/>
      <c r="R633" s="43"/>
    </row>
    <row r="634" spans="2:18" s="18" customFormat="1">
      <c r="B634" s="43"/>
      <c r="C634" s="43"/>
      <c r="D634" s="43"/>
      <c r="E634" s="43"/>
      <c r="F634" s="43"/>
      <c r="G634" s="43"/>
      <c r="H634" s="43"/>
      <c r="I634" s="43"/>
      <c r="J634" s="43"/>
      <c r="K634" s="43"/>
      <c r="L634" s="43"/>
      <c r="M634" s="43"/>
      <c r="N634" s="43"/>
      <c r="O634" s="43"/>
      <c r="P634" s="43"/>
      <c r="Q634" s="43"/>
      <c r="R634" s="43"/>
    </row>
    <row r="635" spans="2:18" s="18" customFormat="1">
      <c r="B635" s="43"/>
      <c r="C635" s="43"/>
      <c r="D635" s="43"/>
      <c r="E635" s="43"/>
      <c r="F635" s="43"/>
      <c r="G635" s="43"/>
      <c r="H635" s="43"/>
      <c r="I635" s="43"/>
      <c r="J635" s="43"/>
      <c r="K635" s="43"/>
      <c r="L635" s="43"/>
      <c r="M635" s="43"/>
      <c r="N635" s="43"/>
      <c r="O635" s="43"/>
      <c r="P635" s="43"/>
      <c r="Q635" s="43"/>
      <c r="R635" s="43"/>
    </row>
    <row r="636" spans="2:18" s="18" customFormat="1">
      <c r="B636" s="43"/>
      <c r="C636" s="43"/>
      <c r="D636" s="43"/>
      <c r="E636" s="43"/>
      <c r="F636" s="43"/>
      <c r="G636" s="43"/>
      <c r="H636" s="43"/>
      <c r="I636" s="43"/>
      <c r="J636" s="43"/>
      <c r="K636" s="43"/>
      <c r="L636" s="43"/>
      <c r="M636" s="43"/>
      <c r="N636" s="43"/>
      <c r="O636" s="43"/>
      <c r="P636" s="43"/>
      <c r="Q636" s="43"/>
      <c r="R636" s="43"/>
    </row>
    <row r="637" spans="2:18" s="18" customFormat="1">
      <c r="B637" s="43"/>
      <c r="C637" s="43"/>
      <c r="D637" s="43"/>
      <c r="E637" s="43"/>
      <c r="F637" s="43"/>
      <c r="G637" s="43"/>
      <c r="H637" s="43"/>
      <c r="I637" s="43"/>
      <c r="J637" s="43"/>
      <c r="K637" s="43"/>
      <c r="L637" s="43"/>
      <c r="M637" s="43"/>
      <c r="N637" s="43"/>
      <c r="O637" s="43"/>
      <c r="P637" s="43"/>
      <c r="Q637" s="43"/>
      <c r="R637" s="43"/>
    </row>
    <row r="638" spans="2:18" s="18" customFormat="1">
      <c r="B638" s="43"/>
      <c r="C638" s="43"/>
      <c r="D638" s="43"/>
      <c r="E638" s="43"/>
      <c r="F638" s="43"/>
      <c r="G638" s="43"/>
      <c r="H638" s="43"/>
      <c r="I638" s="43"/>
      <c r="J638" s="43"/>
      <c r="K638" s="43"/>
      <c r="L638" s="43"/>
      <c r="M638" s="43"/>
      <c r="N638" s="43"/>
      <c r="O638" s="43"/>
      <c r="P638" s="43"/>
      <c r="Q638" s="43"/>
      <c r="R638" s="43"/>
    </row>
    <row r="639" spans="2:18" s="18" customFormat="1">
      <c r="B639" s="43"/>
      <c r="C639" s="43"/>
      <c r="D639" s="43"/>
      <c r="E639" s="43"/>
      <c r="F639" s="43"/>
      <c r="G639" s="43"/>
      <c r="H639" s="43"/>
      <c r="I639" s="43"/>
      <c r="J639" s="43"/>
      <c r="K639" s="43"/>
      <c r="L639" s="43"/>
      <c r="M639" s="43"/>
      <c r="N639" s="43"/>
      <c r="O639" s="43"/>
      <c r="P639" s="43"/>
      <c r="Q639" s="43"/>
      <c r="R639" s="43"/>
    </row>
    <row r="640" spans="2:18" s="18" customFormat="1">
      <c r="B640" s="43"/>
      <c r="C640" s="43"/>
      <c r="D640" s="43"/>
      <c r="E640" s="43"/>
      <c r="F640" s="43"/>
      <c r="G640" s="43"/>
      <c r="H640" s="43"/>
      <c r="I640" s="43"/>
      <c r="J640" s="43"/>
      <c r="K640" s="43"/>
      <c r="L640" s="43"/>
      <c r="M640" s="43"/>
      <c r="N640" s="43"/>
      <c r="O640" s="43"/>
      <c r="P640" s="43"/>
      <c r="Q640" s="43"/>
      <c r="R640" s="43"/>
    </row>
    <row r="641" spans="2:18" s="18" customFormat="1">
      <c r="B641" s="43"/>
      <c r="C641" s="43"/>
      <c r="D641" s="43"/>
      <c r="E641" s="43"/>
      <c r="F641" s="43"/>
      <c r="G641" s="43"/>
      <c r="H641" s="43"/>
      <c r="I641" s="43"/>
      <c r="J641" s="43"/>
      <c r="K641" s="43"/>
      <c r="L641" s="43"/>
      <c r="M641" s="43"/>
      <c r="N641" s="43"/>
      <c r="O641" s="43"/>
      <c r="P641" s="43"/>
      <c r="Q641" s="43"/>
      <c r="R641" s="43"/>
    </row>
    <row r="642" spans="2:18" s="18" customFormat="1">
      <c r="B642" s="43"/>
      <c r="C642" s="43"/>
      <c r="D642" s="43"/>
      <c r="E642" s="43"/>
      <c r="F642" s="43"/>
      <c r="G642" s="43"/>
      <c r="H642" s="43"/>
      <c r="I642" s="43"/>
      <c r="J642" s="43"/>
      <c r="K642" s="43"/>
      <c r="L642" s="43"/>
      <c r="M642" s="43"/>
      <c r="N642" s="43"/>
      <c r="O642" s="43"/>
      <c r="P642" s="43"/>
      <c r="Q642" s="43"/>
      <c r="R642" s="43"/>
    </row>
    <row r="643" spans="2:18" s="18" customFormat="1">
      <c r="B643" s="43"/>
      <c r="C643" s="43"/>
      <c r="D643" s="43"/>
      <c r="E643" s="43"/>
      <c r="F643" s="43"/>
      <c r="G643" s="43"/>
      <c r="H643" s="43"/>
      <c r="I643" s="43"/>
      <c r="J643" s="43"/>
      <c r="K643" s="43"/>
      <c r="L643" s="43"/>
      <c r="M643" s="43"/>
      <c r="N643" s="43"/>
      <c r="O643" s="43"/>
      <c r="P643" s="43"/>
      <c r="Q643" s="43"/>
      <c r="R643" s="43"/>
    </row>
    <row r="644" spans="2:18" s="18" customFormat="1">
      <c r="B644" s="43"/>
      <c r="C644" s="43"/>
      <c r="D644" s="43"/>
      <c r="E644" s="43"/>
      <c r="F644" s="43"/>
      <c r="G644" s="43"/>
      <c r="H644" s="43"/>
      <c r="I644" s="43"/>
      <c r="J644" s="43"/>
      <c r="K644" s="43"/>
      <c r="L644" s="43"/>
      <c r="M644" s="43"/>
      <c r="N644" s="43"/>
      <c r="O644" s="43"/>
      <c r="P644" s="43"/>
      <c r="Q644" s="43"/>
      <c r="R644" s="43"/>
    </row>
    <row r="645" spans="2:18" s="18" customFormat="1">
      <c r="B645" s="43"/>
      <c r="C645" s="43"/>
      <c r="D645" s="43"/>
      <c r="E645" s="43"/>
      <c r="F645" s="43"/>
      <c r="G645" s="43"/>
      <c r="H645" s="43"/>
      <c r="I645" s="43"/>
      <c r="J645" s="43"/>
      <c r="K645" s="43"/>
      <c r="L645" s="43"/>
      <c r="M645" s="43"/>
      <c r="N645" s="43"/>
      <c r="O645" s="43"/>
      <c r="P645" s="43"/>
      <c r="Q645" s="43"/>
      <c r="R645" s="43"/>
    </row>
    <row r="646" spans="2:18" s="18" customFormat="1">
      <c r="B646" s="43"/>
      <c r="C646" s="43"/>
      <c r="D646" s="43"/>
      <c r="E646" s="43"/>
      <c r="F646" s="43"/>
      <c r="G646" s="43"/>
      <c r="H646" s="43"/>
      <c r="I646" s="43"/>
      <c r="J646" s="43"/>
      <c r="K646" s="43"/>
      <c r="L646" s="43"/>
      <c r="M646" s="43"/>
      <c r="N646" s="43"/>
      <c r="O646" s="43"/>
      <c r="P646" s="43"/>
      <c r="Q646" s="43"/>
      <c r="R646" s="43"/>
    </row>
    <row r="647" spans="2:18" s="18" customFormat="1">
      <c r="B647" s="43"/>
      <c r="C647" s="43"/>
      <c r="D647" s="43"/>
      <c r="E647" s="43"/>
      <c r="F647" s="43"/>
      <c r="G647" s="43"/>
      <c r="H647" s="43"/>
      <c r="I647" s="43"/>
      <c r="J647" s="43"/>
      <c r="K647" s="43"/>
      <c r="L647" s="43"/>
      <c r="M647" s="43"/>
      <c r="N647" s="43"/>
      <c r="O647" s="43"/>
      <c r="P647" s="43"/>
      <c r="Q647" s="43"/>
      <c r="R647" s="43"/>
    </row>
    <row r="648" spans="2:18" s="18" customFormat="1">
      <c r="B648" s="43"/>
      <c r="C648" s="43"/>
      <c r="D648" s="43"/>
      <c r="E648" s="43"/>
      <c r="F648" s="43"/>
      <c r="G648" s="43"/>
      <c r="H648" s="43"/>
      <c r="I648" s="43"/>
      <c r="J648" s="43"/>
      <c r="K648" s="43"/>
      <c r="L648" s="43"/>
      <c r="M648" s="43"/>
      <c r="N648" s="43"/>
      <c r="O648" s="43"/>
      <c r="P648" s="43"/>
      <c r="Q648" s="43"/>
      <c r="R648" s="43"/>
    </row>
    <row r="649" spans="2:18" s="18" customFormat="1">
      <c r="B649" s="43"/>
      <c r="C649" s="43"/>
      <c r="D649" s="43"/>
      <c r="E649" s="43"/>
      <c r="F649" s="43"/>
      <c r="G649" s="43"/>
      <c r="H649" s="43"/>
      <c r="I649" s="43"/>
      <c r="J649" s="43"/>
      <c r="K649" s="43"/>
      <c r="L649" s="43"/>
      <c r="M649" s="43"/>
      <c r="N649" s="43"/>
      <c r="O649" s="43"/>
      <c r="P649" s="43"/>
      <c r="Q649" s="43"/>
      <c r="R649" s="43"/>
    </row>
    <row r="650" spans="2:18" s="18" customFormat="1">
      <c r="B650" s="43"/>
      <c r="C650" s="43"/>
      <c r="D650" s="43"/>
      <c r="E650" s="43"/>
      <c r="F650" s="43"/>
      <c r="G650" s="43"/>
      <c r="H650" s="43"/>
      <c r="I650" s="43"/>
      <c r="J650" s="43"/>
      <c r="K650" s="43"/>
      <c r="L650" s="43"/>
      <c r="M650" s="43"/>
      <c r="N650" s="43"/>
      <c r="O650" s="43"/>
      <c r="P650" s="43"/>
      <c r="Q650" s="43"/>
      <c r="R650" s="43"/>
    </row>
    <row r="651" spans="2:18" s="18" customFormat="1">
      <c r="B651" s="43"/>
      <c r="C651" s="43"/>
      <c r="D651" s="43"/>
      <c r="E651" s="43"/>
      <c r="F651" s="43"/>
      <c r="G651" s="43"/>
      <c r="H651" s="43"/>
      <c r="I651" s="43"/>
      <c r="J651" s="43"/>
      <c r="K651" s="43"/>
      <c r="L651" s="43"/>
      <c r="M651" s="43"/>
      <c r="N651" s="43"/>
      <c r="O651" s="43"/>
      <c r="P651" s="43"/>
      <c r="Q651" s="43"/>
      <c r="R651" s="43"/>
    </row>
    <row r="652" spans="2:18" s="18" customFormat="1">
      <c r="B652" s="43"/>
      <c r="C652" s="43"/>
      <c r="D652" s="43"/>
      <c r="E652" s="43"/>
      <c r="F652" s="43"/>
      <c r="G652" s="43"/>
      <c r="H652" s="43"/>
      <c r="I652" s="43"/>
      <c r="J652" s="43"/>
      <c r="K652" s="43"/>
      <c r="L652" s="43"/>
      <c r="M652" s="43"/>
      <c r="N652" s="43"/>
      <c r="O652" s="43"/>
      <c r="P652" s="43"/>
      <c r="Q652" s="43"/>
      <c r="R652" s="43"/>
    </row>
    <row r="653" spans="2:18" s="18" customFormat="1">
      <c r="B653" s="43"/>
      <c r="C653" s="43"/>
      <c r="D653" s="43"/>
      <c r="E653" s="43"/>
      <c r="F653" s="43"/>
      <c r="G653" s="43"/>
      <c r="H653" s="43"/>
      <c r="I653" s="43"/>
      <c r="J653" s="43"/>
      <c r="K653" s="43"/>
      <c r="L653" s="43"/>
      <c r="M653" s="43"/>
      <c r="N653" s="43"/>
      <c r="O653" s="43"/>
      <c r="P653" s="43"/>
      <c r="Q653" s="43"/>
      <c r="R653" s="43"/>
    </row>
    <row r="654" spans="2:18" s="18" customFormat="1">
      <c r="B654" s="43"/>
      <c r="C654" s="43"/>
      <c r="D654" s="43"/>
      <c r="E654" s="43"/>
      <c r="F654" s="43"/>
      <c r="G654" s="43"/>
      <c r="H654" s="43"/>
      <c r="I654" s="43"/>
      <c r="J654" s="43"/>
      <c r="K654" s="43"/>
      <c r="L654" s="43"/>
      <c r="M654" s="43"/>
      <c r="N654" s="43"/>
      <c r="O654" s="43"/>
      <c r="P654" s="43"/>
      <c r="Q654" s="43"/>
      <c r="R654" s="43"/>
    </row>
    <row r="655" spans="2:18" s="18" customFormat="1">
      <c r="B655" s="43"/>
      <c r="C655" s="43"/>
      <c r="D655" s="43"/>
      <c r="E655" s="43"/>
      <c r="F655" s="43"/>
      <c r="G655" s="43"/>
      <c r="H655" s="43"/>
      <c r="I655" s="43"/>
      <c r="J655" s="43"/>
      <c r="K655" s="43"/>
      <c r="L655" s="43"/>
      <c r="M655" s="43"/>
      <c r="N655" s="43"/>
      <c r="O655" s="43"/>
      <c r="P655" s="43"/>
      <c r="Q655" s="43"/>
      <c r="R655" s="43"/>
    </row>
    <row r="656" spans="2:18" s="18" customFormat="1">
      <c r="B656" s="43"/>
      <c r="C656" s="43"/>
      <c r="D656" s="43"/>
      <c r="E656" s="43"/>
      <c r="F656" s="43"/>
      <c r="G656" s="43"/>
      <c r="H656" s="43"/>
      <c r="I656" s="43"/>
      <c r="J656" s="43"/>
      <c r="K656" s="43"/>
      <c r="L656" s="43"/>
      <c r="M656" s="43"/>
      <c r="N656" s="43"/>
      <c r="O656" s="43"/>
      <c r="P656" s="43"/>
      <c r="Q656" s="43"/>
      <c r="R656" s="43"/>
    </row>
    <row r="657" spans="2:18" s="18" customFormat="1">
      <c r="B657" s="43"/>
      <c r="C657" s="43"/>
      <c r="D657" s="43"/>
      <c r="E657" s="43"/>
      <c r="F657" s="43"/>
      <c r="G657" s="43"/>
      <c r="H657" s="43"/>
      <c r="I657" s="43"/>
      <c r="J657" s="43"/>
      <c r="K657" s="43"/>
      <c r="L657" s="43"/>
      <c r="M657" s="43"/>
      <c r="N657" s="43"/>
      <c r="O657" s="43"/>
      <c r="P657" s="43"/>
      <c r="Q657" s="43"/>
      <c r="R657" s="43"/>
    </row>
    <row r="658" spans="2:18" s="18" customFormat="1">
      <c r="B658" s="43"/>
      <c r="C658" s="43"/>
      <c r="D658" s="43"/>
      <c r="E658" s="43"/>
      <c r="F658" s="43"/>
      <c r="G658" s="43"/>
      <c r="H658" s="43"/>
      <c r="I658" s="43"/>
      <c r="J658" s="43"/>
      <c r="K658" s="43"/>
      <c r="L658" s="43"/>
      <c r="M658" s="43"/>
      <c r="N658" s="43"/>
      <c r="O658" s="43"/>
      <c r="P658" s="43"/>
      <c r="Q658" s="43"/>
      <c r="R658" s="43"/>
    </row>
    <row r="659" spans="2:18" s="18" customFormat="1">
      <c r="B659" s="43"/>
      <c r="C659" s="43"/>
      <c r="D659" s="43"/>
      <c r="E659" s="43"/>
      <c r="F659" s="43"/>
      <c r="G659" s="43"/>
      <c r="H659" s="43"/>
      <c r="I659" s="43"/>
      <c r="J659" s="43"/>
      <c r="K659" s="43"/>
      <c r="L659" s="43"/>
      <c r="M659" s="43"/>
      <c r="N659" s="43"/>
      <c r="O659" s="43"/>
      <c r="P659" s="43"/>
      <c r="Q659" s="43"/>
      <c r="R659" s="43"/>
    </row>
    <row r="660" spans="2:18" s="18" customFormat="1">
      <c r="B660" s="43"/>
      <c r="C660" s="43"/>
      <c r="D660" s="43"/>
      <c r="E660" s="43"/>
      <c r="F660" s="43"/>
      <c r="G660" s="43"/>
      <c r="H660" s="43"/>
      <c r="I660" s="43"/>
      <c r="J660" s="43"/>
      <c r="K660" s="43"/>
      <c r="L660" s="43"/>
      <c r="M660" s="43"/>
      <c r="N660" s="43"/>
      <c r="O660" s="43"/>
      <c r="P660" s="43"/>
      <c r="Q660" s="43"/>
      <c r="R660" s="43"/>
    </row>
    <row r="661" spans="2:18" s="18" customFormat="1">
      <c r="B661" s="43"/>
      <c r="C661" s="43"/>
      <c r="D661" s="43"/>
      <c r="E661" s="43"/>
      <c r="F661" s="43"/>
      <c r="G661" s="43"/>
      <c r="H661" s="43"/>
      <c r="I661" s="43"/>
      <c r="J661" s="43"/>
      <c r="K661" s="43"/>
      <c r="L661" s="43"/>
      <c r="M661" s="43"/>
      <c r="N661" s="43"/>
      <c r="O661" s="43"/>
      <c r="P661" s="43"/>
      <c r="Q661" s="43"/>
      <c r="R661" s="43"/>
    </row>
    <row r="662" spans="2:18" s="18" customFormat="1">
      <c r="B662" s="43"/>
      <c r="C662" s="43"/>
      <c r="D662" s="43"/>
      <c r="E662" s="43"/>
      <c r="F662" s="43"/>
      <c r="G662" s="43"/>
      <c r="H662" s="43"/>
      <c r="I662" s="43"/>
      <c r="J662" s="43"/>
      <c r="K662" s="43"/>
      <c r="L662" s="43"/>
      <c r="M662" s="43"/>
      <c r="N662" s="43"/>
      <c r="O662" s="43"/>
      <c r="P662" s="43"/>
      <c r="Q662" s="43"/>
      <c r="R662" s="43"/>
    </row>
    <row r="663" spans="2:18" s="18" customFormat="1">
      <c r="B663" s="43"/>
      <c r="C663" s="43"/>
      <c r="D663" s="43"/>
      <c r="E663" s="43"/>
      <c r="F663" s="43"/>
      <c r="G663" s="43"/>
      <c r="H663" s="43"/>
      <c r="I663" s="43"/>
      <c r="J663" s="43"/>
      <c r="K663" s="43"/>
      <c r="L663" s="43"/>
      <c r="M663" s="43"/>
      <c r="N663" s="43"/>
      <c r="O663" s="43"/>
      <c r="P663" s="43"/>
      <c r="Q663" s="43"/>
      <c r="R663" s="43"/>
    </row>
    <row r="664" spans="2:18" s="18" customFormat="1">
      <c r="B664" s="43"/>
      <c r="C664" s="43"/>
      <c r="D664" s="43"/>
      <c r="E664" s="43"/>
      <c r="F664" s="43"/>
      <c r="G664" s="43"/>
      <c r="H664" s="43"/>
      <c r="I664" s="43"/>
      <c r="J664" s="43"/>
      <c r="K664" s="43"/>
      <c r="L664" s="43"/>
      <c r="M664" s="43"/>
      <c r="N664" s="43"/>
      <c r="O664" s="43"/>
      <c r="P664" s="43"/>
      <c r="Q664" s="43"/>
      <c r="R664" s="43"/>
    </row>
    <row r="665" spans="2:18" s="18" customFormat="1">
      <c r="B665" s="43"/>
      <c r="C665" s="43"/>
      <c r="D665" s="43"/>
      <c r="E665" s="43"/>
      <c r="F665" s="43"/>
      <c r="G665" s="43"/>
      <c r="H665" s="43"/>
      <c r="I665" s="43"/>
      <c r="J665" s="43"/>
      <c r="K665" s="43"/>
      <c r="L665" s="43"/>
      <c r="M665" s="43"/>
      <c r="N665" s="43"/>
      <c r="O665" s="43"/>
      <c r="P665" s="43"/>
      <c r="Q665" s="43"/>
      <c r="R665" s="43"/>
    </row>
    <row r="666" spans="2:18" s="18" customFormat="1">
      <c r="B666" s="43"/>
      <c r="C666" s="43"/>
      <c r="D666" s="43"/>
      <c r="E666" s="43"/>
      <c r="F666" s="43"/>
      <c r="G666" s="43"/>
      <c r="H666" s="43"/>
      <c r="I666" s="43"/>
      <c r="J666" s="43"/>
      <c r="K666" s="43"/>
      <c r="L666" s="43"/>
      <c r="M666" s="43"/>
      <c r="N666" s="43"/>
      <c r="O666" s="43"/>
      <c r="P666" s="43"/>
      <c r="Q666" s="43"/>
      <c r="R666" s="43"/>
    </row>
    <row r="667" spans="2:18" s="18" customFormat="1">
      <c r="B667" s="43"/>
      <c r="C667" s="43"/>
      <c r="D667" s="43"/>
      <c r="E667" s="43"/>
      <c r="F667" s="43"/>
      <c r="G667" s="43"/>
      <c r="H667" s="43"/>
      <c r="I667" s="43"/>
      <c r="J667" s="43"/>
      <c r="K667" s="43"/>
      <c r="L667" s="43"/>
      <c r="M667" s="43"/>
      <c r="N667" s="43"/>
      <c r="O667" s="43"/>
      <c r="P667" s="43"/>
      <c r="Q667" s="43"/>
      <c r="R667" s="43"/>
    </row>
    <row r="668" spans="2:18" s="18" customFormat="1">
      <c r="B668" s="43"/>
      <c r="C668" s="43"/>
      <c r="D668" s="43"/>
      <c r="E668" s="43"/>
      <c r="F668" s="43"/>
      <c r="G668" s="43"/>
      <c r="H668" s="43"/>
      <c r="I668" s="43"/>
      <c r="J668" s="43"/>
      <c r="K668" s="43"/>
      <c r="L668" s="43"/>
      <c r="M668" s="43"/>
      <c r="N668" s="43"/>
      <c r="O668" s="43"/>
      <c r="P668" s="43"/>
      <c r="Q668" s="43"/>
      <c r="R668" s="43"/>
    </row>
    <row r="669" spans="2:18" s="18" customFormat="1">
      <c r="B669" s="43"/>
      <c r="C669" s="43"/>
      <c r="D669" s="43"/>
      <c r="E669" s="43"/>
      <c r="F669" s="43"/>
      <c r="G669" s="43"/>
      <c r="H669" s="43"/>
      <c r="I669" s="43"/>
      <c r="J669" s="43"/>
      <c r="K669" s="43"/>
      <c r="L669" s="43"/>
      <c r="M669" s="43"/>
      <c r="N669" s="43"/>
      <c r="O669" s="43"/>
      <c r="P669" s="43"/>
      <c r="Q669" s="43"/>
      <c r="R669" s="43"/>
    </row>
    <row r="670" spans="2:18" s="18" customFormat="1">
      <c r="B670" s="43"/>
      <c r="C670" s="43"/>
      <c r="D670" s="43"/>
      <c r="E670" s="43"/>
      <c r="F670" s="43"/>
      <c r="G670" s="43"/>
      <c r="H670" s="43"/>
      <c r="I670" s="43"/>
      <c r="J670" s="43"/>
      <c r="K670" s="43"/>
      <c r="L670" s="43"/>
      <c r="M670" s="43"/>
      <c r="N670" s="43"/>
      <c r="O670" s="43"/>
      <c r="P670" s="43"/>
      <c r="Q670" s="43"/>
      <c r="R670" s="43"/>
    </row>
    <row r="671" spans="2:18" s="18" customFormat="1">
      <c r="B671" s="43"/>
      <c r="C671" s="43"/>
      <c r="D671" s="43"/>
      <c r="E671" s="43"/>
      <c r="F671" s="43"/>
      <c r="G671" s="43"/>
      <c r="H671" s="43"/>
      <c r="I671" s="43"/>
      <c r="J671" s="43"/>
      <c r="K671" s="43"/>
      <c r="L671" s="43"/>
      <c r="M671" s="43"/>
      <c r="N671" s="43"/>
      <c r="O671" s="43"/>
      <c r="P671" s="43"/>
      <c r="Q671" s="43"/>
      <c r="R671" s="43"/>
    </row>
    <row r="672" spans="2:18" s="18" customFormat="1">
      <c r="B672" s="43"/>
      <c r="C672" s="43"/>
      <c r="D672" s="43"/>
      <c r="E672" s="43"/>
      <c r="F672" s="43"/>
      <c r="G672" s="43"/>
      <c r="H672" s="43"/>
      <c r="I672" s="43"/>
      <c r="J672" s="43"/>
      <c r="K672" s="43"/>
      <c r="L672" s="43"/>
      <c r="M672" s="43"/>
      <c r="N672" s="43"/>
      <c r="O672" s="43"/>
      <c r="P672" s="43"/>
      <c r="Q672" s="43"/>
      <c r="R672" s="43"/>
    </row>
    <row r="673" spans="2:18" s="18" customFormat="1">
      <c r="B673" s="43"/>
      <c r="C673" s="43"/>
      <c r="D673" s="43"/>
      <c r="E673" s="43"/>
      <c r="F673" s="43"/>
      <c r="G673" s="43"/>
      <c r="H673" s="43"/>
      <c r="I673" s="43"/>
      <c r="J673" s="43"/>
      <c r="K673" s="43"/>
      <c r="L673" s="43"/>
      <c r="M673" s="43"/>
      <c r="N673" s="43"/>
      <c r="O673" s="43"/>
      <c r="P673" s="43"/>
      <c r="Q673" s="43"/>
      <c r="R673" s="43"/>
    </row>
    <row r="674" spans="2:18" s="18" customFormat="1">
      <c r="B674" s="43"/>
      <c r="C674" s="43"/>
      <c r="D674" s="43"/>
      <c r="E674" s="43"/>
      <c r="F674" s="43"/>
      <c r="G674" s="43"/>
      <c r="H674" s="43"/>
      <c r="I674" s="43"/>
      <c r="J674" s="43"/>
      <c r="K674" s="43"/>
      <c r="L674" s="43"/>
      <c r="M674" s="43"/>
      <c r="N674" s="43"/>
      <c r="O674" s="43"/>
      <c r="P674" s="43"/>
      <c r="Q674" s="43"/>
      <c r="R674" s="43"/>
    </row>
    <row r="675" spans="2:18" s="18" customFormat="1">
      <c r="B675" s="43"/>
      <c r="C675" s="43"/>
      <c r="D675" s="43"/>
      <c r="E675" s="43"/>
      <c r="F675" s="43"/>
      <c r="G675" s="43"/>
      <c r="H675" s="43"/>
      <c r="I675" s="43"/>
      <c r="J675" s="43"/>
      <c r="K675" s="43"/>
      <c r="L675" s="43"/>
      <c r="M675" s="43"/>
      <c r="N675" s="43"/>
      <c r="O675" s="43"/>
      <c r="P675" s="43"/>
      <c r="Q675" s="43"/>
      <c r="R675" s="43"/>
    </row>
    <row r="676" spans="2:18" s="18" customFormat="1">
      <c r="B676" s="43"/>
      <c r="C676" s="43"/>
      <c r="D676" s="43"/>
      <c r="E676" s="43"/>
      <c r="F676" s="43"/>
      <c r="G676" s="43"/>
      <c r="H676" s="43"/>
      <c r="I676" s="43"/>
      <c r="J676" s="43"/>
      <c r="K676" s="43"/>
      <c r="L676" s="43"/>
      <c r="M676" s="43"/>
      <c r="N676" s="43"/>
      <c r="O676" s="43"/>
      <c r="P676" s="43"/>
      <c r="Q676" s="43"/>
      <c r="R676" s="43"/>
    </row>
    <row r="677" spans="2:18" s="18" customFormat="1">
      <c r="B677" s="43"/>
      <c r="C677" s="43"/>
      <c r="D677" s="43"/>
      <c r="E677" s="43"/>
      <c r="F677" s="43"/>
      <c r="G677" s="43"/>
      <c r="H677" s="43"/>
      <c r="I677" s="43"/>
      <c r="J677" s="43"/>
      <c r="K677" s="43"/>
      <c r="L677" s="43"/>
      <c r="M677" s="43"/>
      <c r="N677" s="43"/>
      <c r="O677" s="43"/>
      <c r="P677" s="43"/>
      <c r="Q677" s="43"/>
      <c r="R677" s="43"/>
    </row>
    <row r="678" spans="2:18" s="18" customFormat="1">
      <c r="B678" s="43"/>
      <c r="C678" s="43"/>
      <c r="D678" s="43"/>
      <c r="E678" s="43"/>
      <c r="F678" s="43"/>
      <c r="G678" s="43"/>
      <c r="H678" s="43"/>
      <c r="I678" s="43"/>
      <c r="J678" s="43"/>
      <c r="K678" s="43"/>
      <c r="L678" s="43"/>
      <c r="M678" s="43"/>
      <c r="N678" s="43"/>
      <c r="O678" s="43"/>
      <c r="P678" s="43"/>
      <c r="Q678" s="43"/>
      <c r="R678" s="43"/>
    </row>
    <row r="679" spans="2:18" s="18" customFormat="1">
      <c r="B679" s="43"/>
      <c r="C679" s="43"/>
      <c r="D679" s="43"/>
      <c r="E679" s="43"/>
      <c r="F679" s="43"/>
      <c r="G679" s="43"/>
      <c r="H679" s="43"/>
      <c r="I679" s="43"/>
      <c r="J679" s="43"/>
      <c r="K679" s="43"/>
      <c r="L679" s="43"/>
      <c r="M679" s="43"/>
      <c r="N679" s="43"/>
      <c r="O679" s="43"/>
      <c r="P679" s="43"/>
      <c r="Q679" s="43"/>
      <c r="R679" s="43"/>
    </row>
    <row r="680" spans="2:18" s="18" customFormat="1">
      <c r="B680" s="43"/>
      <c r="C680" s="43"/>
      <c r="D680" s="43"/>
      <c r="E680" s="43"/>
      <c r="F680" s="43"/>
      <c r="G680" s="43"/>
      <c r="H680" s="43"/>
      <c r="I680" s="43"/>
      <c r="J680" s="43"/>
      <c r="K680" s="43"/>
      <c r="L680" s="43"/>
      <c r="M680" s="43"/>
      <c r="N680" s="43"/>
      <c r="O680" s="43"/>
      <c r="P680" s="43"/>
      <c r="Q680" s="43"/>
      <c r="R680" s="43"/>
    </row>
    <row r="681" spans="2:18" s="18" customFormat="1">
      <c r="B681" s="43"/>
      <c r="C681" s="43"/>
      <c r="D681" s="43"/>
      <c r="E681" s="43"/>
      <c r="F681" s="43"/>
      <c r="G681" s="43"/>
      <c r="H681" s="43"/>
      <c r="I681" s="43"/>
      <c r="J681" s="43"/>
      <c r="K681" s="43"/>
      <c r="L681" s="43"/>
      <c r="M681" s="43"/>
      <c r="N681" s="43"/>
      <c r="O681" s="43"/>
      <c r="P681" s="43"/>
      <c r="Q681" s="43"/>
      <c r="R681" s="43"/>
    </row>
    <row r="682" spans="2:18" s="18" customFormat="1">
      <c r="B682" s="43"/>
      <c r="C682" s="43"/>
      <c r="D682" s="43"/>
      <c r="E682" s="43"/>
      <c r="F682" s="43"/>
      <c r="G682" s="43"/>
      <c r="H682" s="43"/>
      <c r="I682" s="43"/>
      <c r="J682" s="43"/>
      <c r="K682" s="43"/>
      <c r="L682" s="43"/>
      <c r="M682" s="43"/>
      <c r="N682" s="43"/>
      <c r="O682" s="43"/>
      <c r="P682" s="43"/>
      <c r="Q682" s="43"/>
      <c r="R682" s="43"/>
    </row>
    <row r="683" spans="2:18" s="18" customFormat="1">
      <c r="B683" s="43"/>
      <c r="C683" s="43"/>
      <c r="D683" s="43"/>
      <c r="E683" s="43"/>
      <c r="F683" s="43"/>
      <c r="G683" s="43"/>
      <c r="H683" s="43"/>
      <c r="I683" s="43"/>
      <c r="J683" s="43"/>
      <c r="K683" s="43"/>
      <c r="L683" s="43"/>
      <c r="M683" s="43"/>
      <c r="N683" s="43"/>
      <c r="O683" s="43"/>
      <c r="P683" s="43"/>
      <c r="Q683" s="43"/>
      <c r="R683" s="43"/>
    </row>
    <row r="684" spans="2:18" s="18" customFormat="1">
      <c r="B684" s="43"/>
      <c r="C684" s="43"/>
      <c r="D684" s="43"/>
      <c r="E684" s="43"/>
      <c r="F684" s="43"/>
      <c r="G684" s="43"/>
      <c r="H684" s="43"/>
      <c r="I684" s="43"/>
      <c r="J684" s="43"/>
      <c r="K684" s="43"/>
      <c r="L684" s="43"/>
      <c r="M684" s="43"/>
      <c r="N684" s="43"/>
      <c r="O684" s="43"/>
      <c r="P684" s="43"/>
      <c r="Q684" s="43"/>
      <c r="R684" s="43"/>
    </row>
    <row r="685" spans="2:18" s="18" customFormat="1">
      <c r="B685" s="43"/>
      <c r="C685" s="43"/>
      <c r="D685" s="43"/>
      <c r="E685" s="43"/>
      <c r="F685" s="43"/>
      <c r="G685" s="43"/>
      <c r="H685" s="43"/>
      <c r="I685" s="43"/>
      <c r="J685" s="43"/>
      <c r="K685" s="43"/>
      <c r="L685" s="43"/>
      <c r="M685" s="43"/>
      <c r="N685" s="43"/>
      <c r="O685" s="43"/>
      <c r="P685" s="43"/>
      <c r="Q685" s="43"/>
      <c r="R685" s="43"/>
    </row>
    <row r="686" spans="2:18" s="18" customFormat="1">
      <c r="B686" s="43"/>
      <c r="C686" s="43"/>
      <c r="D686" s="43"/>
      <c r="E686" s="43"/>
      <c r="F686" s="43"/>
      <c r="G686" s="43"/>
      <c r="H686" s="43"/>
      <c r="I686" s="43"/>
      <c r="J686" s="43"/>
      <c r="K686" s="43"/>
      <c r="L686" s="43"/>
      <c r="M686" s="43"/>
      <c r="N686" s="43"/>
      <c r="O686" s="43"/>
      <c r="P686" s="43"/>
      <c r="Q686" s="43"/>
      <c r="R686" s="43"/>
    </row>
    <row r="687" spans="2:18" s="18" customFormat="1">
      <c r="B687" s="43"/>
      <c r="C687" s="43"/>
      <c r="D687" s="43"/>
      <c r="E687" s="43"/>
      <c r="F687" s="43"/>
      <c r="G687" s="43"/>
      <c r="H687" s="43"/>
      <c r="I687" s="43"/>
      <c r="J687" s="43"/>
      <c r="K687" s="43"/>
      <c r="L687" s="43"/>
      <c r="M687" s="43"/>
      <c r="N687" s="43"/>
      <c r="O687" s="43"/>
      <c r="P687" s="43"/>
      <c r="Q687" s="43"/>
      <c r="R687" s="43"/>
    </row>
    <row r="688" spans="2:18" s="18" customFormat="1">
      <c r="B688" s="43"/>
      <c r="C688" s="43"/>
      <c r="D688" s="43"/>
      <c r="E688" s="43"/>
      <c r="F688" s="43"/>
      <c r="G688" s="43"/>
      <c r="H688" s="43"/>
      <c r="I688" s="43"/>
      <c r="J688" s="43"/>
      <c r="K688" s="43"/>
      <c r="L688" s="43"/>
      <c r="M688" s="43"/>
      <c r="N688" s="43"/>
      <c r="O688" s="43"/>
      <c r="P688" s="43"/>
      <c r="Q688" s="43"/>
      <c r="R688" s="43"/>
    </row>
    <row r="689" spans="2:18" s="18" customFormat="1">
      <c r="B689" s="43"/>
      <c r="C689" s="43"/>
      <c r="D689" s="43"/>
      <c r="E689" s="43"/>
      <c r="F689" s="43"/>
      <c r="G689" s="43"/>
      <c r="H689" s="43"/>
      <c r="I689" s="43"/>
      <c r="J689" s="43"/>
      <c r="K689" s="43"/>
      <c r="L689" s="43"/>
      <c r="M689" s="43"/>
      <c r="N689" s="43"/>
      <c r="O689" s="43"/>
      <c r="P689" s="43"/>
      <c r="Q689" s="43"/>
      <c r="R689" s="43"/>
    </row>
    <row r="690" spans="2:18" s="18" customFormat="1">
      <c r="B690" s="43"/>
      <c r="C690" s="43"/>
      <c r="D690" s="43"/>
      <c r="E690" s="43"/>
      <c r="F690" s="43"/>
      <c r="G690" s="43"/>
      <c r="H690" s="43"/>
      <c r="I690" s="43"/>
      <c r="J690" s="43"/>
      <c r="K690" s="43"/>
      <c r="L690" s="43"/>
      <c r="M690" s="43"/>
      <c r="N690" s="43"/>
      <c r="O690" s="43"/>
      <c r="P690" s="43"/>
      <c r="Q690" s="43"/>
      <c r="R690" s="43"/>
    </row>
    <row r="691" spans="2:18" s="18" customFormat="1">
      <c r="B691" s="43"/>
      <c r="C691" s="43"/>
      <c r="D691" s="43"/>
      <c r="E691" s="43"/>
      <c r="F691" s="43"/>
      <c r="G691" s="43"/>
      <c r="H691" s="43"/>
      <c r="I691" s="43"/>
      <c r="J691" s="43"/>
      <c r="K691" s="43"/>
      <c r="L691" s="43"/>
      <c r="M691" s="43"/>
      <c r="N691" s="43"/>
      <c r="O691" s="43"/>
      <c r="P691" s="43"/>
      <c r="Q691" s="43"/>
      <c r="R691" s="43"/>
    </row>
    <row r="692" spans="2:18" s="18" customFormat="1">
      <c r="B692" s="43"/>
      <c r="C692" s="43"/>
      <c r="D692" s="43"/>
      <c r="E692" s="43"/>
      <c r="F692" s="43"/>
      <c r="G692" s="43"/>
      <c r="H692" s="43"/>
      <c r="I692" s="43"/>
      <c r="J692" s="43"/>
      <c r="K692" s="43"/>
      <c r="L692" s="43"/>
      <c r="M692" s="43"/>
      <c r="N692" s="43"/>
      <c r="O692" s="43"/>
      <c r="P692" s="43"/>
      <c r="Q692" s="43"/>
      <c r="R692" s="43"/>
    </row>
    <row r="693" spans="2:18" s="18" customFormat="1">
      <c r="B693" s="43"/>
      <c r="C693" s="43"/>
      <c r="D693" s="43"/>
      <c r="E693" s="43"/>
      <c r="F693" s="43"/>
      <c r="G693" s="43"/>
      <c r="H693" s="43"/>
      <c r="I693" s="43"/>
      <c r="J693" s="43"/>
      <c r="K693" s="43"/>
      <c r="L693" s="43"/>
      <c r="M693" s="43"/>
      <c r="N693" s="43"/>
      <c r="O693" s="43"/>
      <c r="P693" s="43"/>
      <c r="Q693" s="43"/>
      <c r="R693" s="43"/>
    </row>
    <row r="694" spans="2:18" s="18" customFormat="1">
      <c r="B694" s="43"/>
      <c r="C694" s="43"/>
      <c r="D694" s="43"/>
      <c r="E694" s="43"/>
      <c r="F694" s="43"/>
      <c r="G694" s="43"/>
      <c r="H694" s="43"/>
      <c r="I694" s="43"/>
      <c r="J694" s="43"/>
      <c r="K694" s="43"/>
      <c r="L694" s="43"/>
      <c r="M694" s="43"/>
      <c r="N694" s="43"/>
      <c r="O694" s="43"/>
      <c r="P694" s="43"/>
      <c r="Q694" s="43"/>
      <c r="R694" s="43"/>
    </row>
    <row r="695" spans="2:18" s="18" customFormat="1">
      <c r="B695" s="43"/>
      <c r="C695" s="43"/>
      <c r="D695" s="43"/>
      <c r="E695" s="43"/>
      <c r="F695" s="43"/>
      <c r="G695" s="43"/>
      <c r="H695" s="43"/>
      <c r="I695" s="43"/>
      <c r="J695" s="43"/>
      <c r="K695" s="43"/>
      <c r="L695" s="43"/>
      <c r="M695" s="43"/>
      <c r="N695" s="43"/>
      <c r="O695" s="43"/>
      <c r="P695" s="43"/>
      <c r="Q695" s="43"/>
      <c r="R695" s="43"/>
    </row>
    <row r="696" spans="2:18" s="18" customFormat="1">
      <c r="B696" s="43"/>
      <c r="C696" s="43"/>
      <c r="D696" s="43"/>
      <c r="E696" s="43"/>
      <c r="F696" s="43"/>
      <c r="G696" s="43"/>
      <c r="H696" s="43"/>
      <c r="I696" s="43"/>
      <c r="J696" s="43"/>
      <c r="K696" s="43"/>
      <c r="L696" s="43"/>
      <c r="M696" s="43"/>
      <c r="N696" s="43"/>
      <c r="O696" s="43"/>
      <c r="P696" s="43"/>
      <c r="Q696" s="43"/>
      <c r="R696" s="43"/>
    </row>
    <row r="697" spans="2:18" s="18" customFormat="1">
      <c r="B697" s="43"/>
      <c r="C697" s="43"/>
      <c r="D697" s="43"/>
      <c r="E697" s="43"/>
      <c r="F697" s="43"/>
      <c r="G697" s="43"/>
      <c r="H697" s="43"/>
      <c r="I697" s="43"/>
      <c r="J697" s="43"/>
      <c r="K697" s="43"/>
      <c r="L697" s="43"/>
      <c r="M697" s="43"/>
      <c r="N697" s="43"/>
      <c r="O697" s="43"/>
      <c r="P697" s="43"/>
      <c r="Q697" s="43"/>
      <c r="R697" s="43"/>
    </row>
    <row r="698" spans="2:18" s="18" customFormat="1">
      <c r="B698" s="43"/>
      <c r="C698" s="43"/>
      <c r="D698" s="43"/>
      <c r="E698" s="43"/>
      <c r="F698" s="43"/>
      <c r="G698" s="43"/>
      <c r="H698" s="43"/>
      <c r="I698" s="43"/>
      <c r="J698" s="43"/>
      <c r="K698" s="43"/>
      <c r="L698" s="43"/>
      <c r="M698" s="43"/>
      <c r="N698" s="43"/>
      <c r="O698" s="43"/>
      <c r="P698" s="43"/>
      <c r="Q698" s="43"/>
      <c r="R698" s="43"/>
    </row>
    <row r="699" spans="2:18" s="18" customFormat="1">
      <c r="B699" s="43"/>
      <c r="C699" s="43"/>
      <c r="D699" s="43"/>
      <c r="E699" s="43"/>
      <c r="F699" s="43"/>
      <c r="G699" s="43"/>
      <c r="H699" s="43"/>
      <c r="I699" s="43"/>
      <c r="J699" s="43"/>
      <c r="K699" s="43"/>
      <c r="L699" s="43"/>
      <c r="M699" s="43"/>
      <c r="N699" s="43"/>
      <c r="O699" s="43"/>
      <c r="P699" s="43"/>
      <c r="Q699" s="43"/>
      <c r="R699" s="43"/>
    </row>
    <row r="700" spans="2:18" s="18" customFormat="1">
      <c r="B700" s="43"/>
      <c r="C700" s="43"/>
      <c r="D700" s="43"/>
      <c r="E700" s="43"/>
      <c r="F700" s="43"/>
      <c r="G700" s="43"/>
      <c r="H700" s="43"/>
      <c r="I700" s="43"/>
      <c r="J700" s="43"/>
      <c r="K700" s="43"/>
      <c r="L700" s="43"/>
      <c r="M700" s="43"/>
      <c r="N700" s="43"/>
      <c r="O700" s="43"/>
      <c r="P700" s="43"/>
      <c r="Q700" s="43"/>
      <c r="R700" s="43"/>
    </row>
    <row r="701" spans="2:18" s="18" customFormat="1">
      <c r="B701" s="43"/>
      <c r="C701" s="43"/>
      <c r="D701" s="43"/>
      <c r="E701" s="43"/>
      <c r="F701" s="43"/>
      <c r="G701" s="43"/>
      <c r="H701" s="43"/>
      <c r="I701" s="43"/>
      <c r="J701" s="43"/>
      <c r="K701" s="43"/>
      <c r="L701" s="43"/>
      <c r="M701" s="43"/>
      <c r="N701" s="43"/>
      <c r="O701" s="43"/>
      <c r="P701" s="43"/>
      <c r="Q701" s="43"/>
      <c r="R701" s="43"/>
    </row>
    <row r="702" spans="2:18" s="18" customFormat="1">
      <c r="B702" s="43"/>
      <c r="C702" s="43"/>
      <c r="D702" s="43"/>
      <c r="E702" s="43"/>
      <c r="F702" s="43"/>
      <c r="G702" s="43"/>
      <c r="H702" s="43"/>
      <c r="I702" s="43"/>
      <c r="J702" s="43"/>
      <c r="K702" s="43"/>
      <c r="L702" s="43"/>
      <c r="M702" s="43"/>
      <c r="N702" s="43"/>
      <c r="O702" s="43"/>
      <c r="P702" s="43"/>
      <c r="Q702" s="43"/>
      <c r="R702" s="43"/>
    </row>
    <row r="703" spans="2:18" s="18" customFormat="1">
      <c r="B703" s="43"/>
      <c r="C703" s="43"/>
      <c r="D703" s="43"/>
      <c r="E703" s="43"/>
      <c r="F703" s="43"/>
      <c r="G703" s="43"/>
      <c r="H703" s="43"/>
      <c r="I703" s="43"/>
      <c r="J703" s="43"/>
      <c r="K703" s="43"/>
      <c r="L703" s="43"/>
      <c r="M703" s="43"/>
      <c r="N703" s="43"/>
      <c r="O703" s="43"/>
      <c r="P703" s="43"/>
      <c r="Q703" s="43"/>
      <c r="R703" s="43"/>
    </row>
    <row r="704" spans="2:18" s="18" customFormat="1">
      <c r="B704" s="43"/>
      <c r="C704" s="43"/>
      <c r="D704" s="43"/>
      <c r="E704" s="43"/>
      <c r="F704" s="43"/>
      <c r="G704" s="43"/>
      <c r="H704" s="43"/>
      <c r="I704" s="43"/>
      <c r="J704" s="43"/>
      <c r="K704" s="43"/>
      <c r="L704" s="43"/>
      <c r="M704" s="43"/>
      <c r="N704" s="43"/>
      <c r="O704" s="43"/>
      <c r="P704" s="43"/>
      <c r="Q704" s="43"/>
      <c r="R704" s="43"/>
    </row>
    <row r="705" spans="2:18" s="18" customFormat="1">
      <c r="B705" s="43"/>
      <c r="C705" s="43"/>
      <c r="D705" s="43"/>
      <c r="E705" s="43"/>
      <c r="F705" s="43"/>
      <c r="G705" s="43"/>
      <c r="H705" s="43"/>
      <c r="I705" s="43"/>
      <c r="J705" s="43"/>
      <c r="K705" s="43"/>
      <c r="L705" s="43"/>
      <c r="M705" s="43"/>
      <c r="N705" s="43"/>
      <c r="O705" s="43"/>
      <c r="P705" s="43"/>
      <c r="Q705" s="43"/>
      <c r="R705" s="43"/>
    </row>
    <row r="706" spans="2:18" s="18" customFormat="1">
      <c r="B706" s="43"/>
      <c r="C706" s="43"/>
      <c r="D706" s="43"/>
      <c r="E706" s="43"/>
      <c r="F706" s="43"/>
      <c r="G706" s="43"/>
      <c r="H706" s="43"/>
      <c r="I706" s="43"/>
      <c r="J706" s="43"/>
      <c r="K706" s="43"/>
      <c r="L706" s="43"/>
      <c r="M706" s="43"/>
      <c r="N706" s="43"/>
      <c r="O706" s="43"/>
      <c r="P706" s="43"/>
      <c r="Q706" s="43"/>
      <c r="R706" s="43"/>
    </row>
    <row r="707" spans="2:18" s="18" customFormat="1">
      <c r="B707" s="43"/>
      <c r="C707" s="43"/>
      <c r="D707" s="43"/>
      <c r="E707" s="43"/>
      <c r="F707" s="43"/>
      <c r="G707" s="43"/>
      <c r="H707" s="43"/>
      <c r="I707" s="43"/>
      <c r="J707" s="43"/>
      <c r="K707" s="43"/>
      <c r="L707" s="43"/>
      <c r="M707" s="43"/>
      <c r="N707" s="43"/>
      <c r="O707" s="43"/>
      <c r="P707" s="43"/>
      <c r="Q707" s="43"/>
      <c r="R707" s="43"/>
    </row>
    <row r="708" spans="2:18" s="18" customFormat="1">
      <c r="B708" s="43"/>
      <c r="C708" s="43"/>
      <c r="D708" s="43"/>
      <c r="E708" s="43"/>
      <c r="F708" s="43"/>
      <c r="G708" s="43"/>
      <c r="H708" s="43"/>
      <c r="I708" s="43"/>
      <c r="J708" s="43"/>
      <c r="K708" s="43"/>
      <c r="L708" s="43"/>
      <c r="M708" s="43"/>
      <c r="N708" s="43"/>
      <c r="O708" s="43"/>
      <c r="P708" s="43"/>
      <c r="Q708" s="43"/>
      <c r="R708" s="43"/>
    </row>
    <row r="709" spans="2:18" s="18" customFormat="1">
      <c r="B709" s="43"/>
      <c r="C709" s="43"/>
      <c r="D709" s="43"/>
      <c r="E709" s="43"/>
      <c r="F709" s="43"/>
      <c r="G709" s="43"/>
      <c r="H709" s="43"/>
      <c r="I709" s="43"/>
      <c r="J709" s="43"/>
      <c r="K709" s="43"/>
      <c r="L709" s="43"/>
      <c r="M709" s="43"/>
      <c r="N709" s="43"/>
      <c r="O709" s="43"/>
      <c r="P709" s="43"/>
      <c r="Q709" s="43"/>
      <c r="R709" s="43"/>
    </row>
    <row r="710" spans="2:18" s="18" customFormat="1">
      <c r="B710" s="43"/>
      <c r="C710" s="43"/>
      <c r="D710" s="43"/>
      <c r="E710" s="43"/>
      <c r="F710" s="43"/>
      <c r="G710" s="43"/>
      <c r="H710" s="43"/>
      <c r="I710" s="43"/>
      <c r="J710" s="43"/>
      <c r="K710" s="43"/>
      <c r="L710" s="43"/>
      <c r="M710" s="43"/>
      <c r="N710" s="43"/>
      <c r="O710" s="43"/>
      <c r="P710" s="43"/>
      <c r="Q710" s="43"/>
      <c r="R710" s="43"/>
    </row>
    <row r="711" spans="2:18" s="18" customFormat="1">
      <c r="B711" s="43"/>
      <c r="C711" s="43"/>
      <c r="D711" s="43"/>
      <c r="E711" s="43"/>
      <c r="F711" s="43"/>
      <c r="G711" s="43"/>
      <c r="H711" s="43"/>
      <c r="I711" s="43"/>
      <c r="J711" s="43"/>
      <c r="K711" s="43"/>
      <c r="L711" s="43"/>
      <c r="M711" s="43"/>
      <c r="N711" s="43"/>
      <c r="O711" s="43"/>
      <c r="P711" s="43"/>
      <c r="Q711" s="43"/>
      <c r="R711" s="43"/>
    </row>
    <row r="712" spans="2:18" s="18" customFormat="1">
      <c r="B712" s="43"/>
      <c r="C712" s="43"/>
      <c r="D712" s="43"/>
      <c r="E712" s="43"/>
      <c r="F712" s="43"/>
      <c r="G712" s="43"/>
      <c r="H712" s="43"/>
      <c r="I712" s="43"/>
      <c r="J712" s="43"/>
      <c r="K712" s="43"/>
      <c r="L712" s="43"/>
      <c r="M712" s="43"/>
      <c r="N712" s="43"/>
      <c r="O712" s="43"/>
      <c r="P712" s="43"/>
      <c r="Q712" s="43"/>
      <c r="R712" s="43"/>
    </row>
    <row r="713" spans="2:18" s="18" customFormat="1">
      <c r="B713" s="43"/>
      <c r="C713" s="43"/>
      <c r="D713" s="43"/>
      <c r="E713" s="43"/>
      <c r="F713" s="43"/>
      <c r="G713" s="43"/>
      <c r="H713" s="43"/>
      <c r="I713" s="43"/>
      <c r="J713" s="43"/>
      <c r="K713" s="43"/>
      <c r="L713" s="43"/>
      <c r="M713" s="43"/>
      <c r="N713" s="43"/>
      <c r="O713" s="43"/>
      <c r="P713" s="43"/>
      <c r="Q713" s="43"/>
      <c r="R713" s="43"/>
    </row>
    <row r="714" spans="2:18" s="18" customFormat="1">
      <c r="B714" s="43"/>
      <c r="C714" s="43"/>
      <c r="D714" s="43"/>
      <c r="E714" s="43"/>
      <c r="F714" s="43"/>
      <c r="G714" s="43"/>
      <c r="H714" s="43"/>
      <c r="I714" s="43"/>
      <c r="J714" s="43"/>
      <c r="K714" s="43"/>
      <c r="L714" s="43"/>
      <c r="M714" s="43"/>
      <c r="N714" s="43"/>
      <c r="O714" s="43"/>
      <c r="P714" s="43"/>
      <c r="Q714" s="43"/>
      <c r="R714" s="43"/>
    </row>
    <row r="715" spans="2:18" s="18" customFormat="1">
      <c r="B715" s="43"/>
      <c r="C715" s="43"/>
      <c r="D715" s="43"/>
      <c r="E715" s="43"/>
      <c r="F715" s="43"/>
      <c r="G715" s="43"/>
      <c r="H715" s="43"/>
      <c r="I715" s="43"/>
      <c r="J715" s="43"/>
      <c r="K715" s="43"/>
      <c r="L715" s="43"/>
      <c r="M715" s="43"/>
      <c r="N715" s="43"/>
      <c r="O715" s="43"/>
      <c r="P715" s="43"/>
      <c r="Q715" s="43"/>
      <c r="R715" s="43"/>
    </row>
    <row r="716" spans="2:18" s="18" customFormat="1">
      <c r="B716" s="43"/>
      <c r="C716" s="43"/>
      <c r="D716" s="43"/>
      <c r="E716" s="43"/>
      <c r="F716" s="43"/>
      <c r="G716" s="43"/>
      <c r="H716" s="43"/>
      <c r="I716" s="43"/>
      <c r="J716" s="43"/>
      <c r="K716" s="43"/>
      <c r="L716" s="43"/>
      <c r="M716" s="43"/>
      <c r="N716" s="43"/>
      <c r="O716" s="43"/>
      <c r="P716" s="43"/>
      <c r="Q716" s="43"/>
      <c r="R716" s="43"/>
    </row>
    <row r="717" spans="2:18" s="18" customFormat="1">
      <c r="B717" s="43"/>
      <c r="C717" s="43"/>
      <c r="D717" s="43"/>
      <c r="E717" s="43"/>
      <c r="F717" s="43"/>
      <c r="G717" s="43"/>
      <c r="H717" s="43"/>
      <c r="I717" s="43"/>
      <c r="J717" s="43"/>
      <c r="K717" s="43"/>
      <c r="L717" s="43"/>
      <c r="M717" s="43"/>
      <c r="N717" s="43"/>
      <c r="O717" s="43"/>
      <c r="P717" s="43"/>
      <c r="Q717" s="43"/>
      <c r="R717" s="43"/>
    </row>
    <row r="718" spans="2:18" s="18" customFormat="1">
      <c r="B718" s="43"/>
      <c r="C718" s="43"/>
      <c r="D718" s="43"/>
      <c r="E718" s="43"/>
      <c r="F718" s="43"/>
      <c r="G718" s="43"/>
      <c r="H718" s="43"/>
      <c r="I718" s="43"/>
      <c r="J718" s="43"/>
      <c r="K718" s="43"/>
      <c r="L718" s="43"/>
      <c r="M718" s="43"/>
      <c r="N718" s="43"/>
      <c r="O718" s="43"/>
      <c r="P718" s="43"/>
      <c r="Q718" s="43"/>
      <c r="R718" s="43"/>
    </row>
    <row r="719" spans="2:18" s="18" customFormat="1">
      <c r="B719" s="43"/>
      <c r="C719" s="43"/>
      <c r="D719" s="43"/>
      <c r="E719" s="43"/>
      <c r="F719" s="43"/>
      <c r="G719" s="43"/>
      <c r="H719" s="43"/>
      <c r="I719" s="43"/>
      <c r="J719" s="43"/>
      <c r="K719" s="43"/>
      <c r="L719" s="43"/>
      <c r="M719" s="43"/>
      <c r="N719" s="43"/>
      <c r="O719" s="43"/>
      <c r="P719" s="43"/>
      <c r="Q719" s="43"/>
      <c r="R719" s="43"/>
    </row>
    <row r="720" spans="2:18" s="18" customFormat="1">
      <c r="B720" s="43"/>
      <c r="C720" s="43"/>
      <c r="D720" s="43"/>
      <c r="E720" s="43"/>
      <c r="F720" s="43"/>
      <c r="G720" s="43"/>
      <c r="H720" s="43"/>
      <c r="I720" s="43"/>
      <c r="J720" s="43"/>
      <c r="K720" s="43"/>
      <c r="L720" s="43"/>
      <c r="M720" s="43"/>
      <c r="N720" s="43"/>
      <c r="O720" s="43"/>
      <c r="P720" s="43"/>
      <c r="Q720" s="43"/>
      <c r="R720" s="43"/>
    </row>
    <row r="721" spans="2:18" s="18" customFormat="1">
      <c r="B721" s="43"/>
      <c r="C721" s="43"/>
      <c r="D721" s="43"/>
      <c r="E721" s="43"/>
      <c r="F721" s="43"/>
      <c r="G721" s="43"/>
      <c r="H721" s="43"/>
      <c r="I721" s="43"/>
      <c r="J721" s="43"/>
      <c r="K721" s="43"/>
      <c r="L721" s="43"/>
      <c r="M721" s="43"/>
      <c r="N721" s="43"/>
      <c r="O721" s="43"/>
      <c r="P721" s="43"/>
      <c r="Q721" s="43"/>
      <c r="R721" s="43"/>
    </row>
    <row r="722" spans="2:18" s="18" customFormat="1">
      <c r="B722" s="43"/>
      <c r="C722" s="43"/>
      <c r="D722" s="43"/>
      <c r="E722" s="43"/>
      <c r="F722" s="43"/>
      <c r="G722" s="43"/>
      <c r="H722" s="43"/>
      <c r="I722" s="43"/>
      <c r="J722" s="43"/>
      <c r="K722" s="43"/>
      <c r="L722" s="43"/>
      <c r="M722" s="43"/>
      <c r="N722" s="43"/>
      <c r="O722" s="43"/>
      <c r="P722" s="43"/>
      <c r="Q722" s="43"/>
      <c r="R722" s="43"/>
    </row>
    <row r="723" spans="2:18" s="18" customFormat="1">
      <c r="B723" s="43"/>
      <c r="C723" s="43"/>
      <c r="D723" s="43"/>
      <c r="E723" s="43"/>
      <c r="F723" s="43"/>
      <c r="G723" s="43"/>
      <c r="H723" s="43"/>
      <c r="I723" s="43"/>
      <c r="J723" s="43"/>
      <c r="K723" s="43"/>
      <c r="L723" s="43"/>
      <c r="M723" s="43"/>
      <c r="N723" s="43"/>
      <c r="O723" s="43"/>
      <c r="P723" s="43"/>
      <c r="Q723" s="43"/>
      <c r="R723" s="43"/>
    </row>
    <row r="724" spans="2:18" s="18" customFormat="1">
      <c r="B724" s="43"/>
      <c r="C724" s="43"/>
      <c r="D724" s="43"/>
      <c r="E724" s="43"/>
      <c r="F724" s="43"/>
      <c r="G724" s="43"/>
      <c r="H724" s="43"/>
      <c r="I724" s="43"/>
      <c r="J724" s="43"/>
      <c r="K724" s="43"/>
      <c r="L724" s="43"/>
      <c r="M724" s="43"/>
      <c r="N724" s="43"/>
      <c r="O724" s="43"/>
      <c r="P724" s="43"/>
      <c r="Q724" s="43"/>
      <c r="R724" s="43"/>
    </row>
    <row r="725" spans="2:18" s="18" customFormat="1">
      <c r="B725" s="43"/>
      <c r="C725" s="43"/>
      <c r="D725" s="43"/>
      <c r="E725" s="43"/>
      <c r="F725" s="43"/>
      <c r="G725" s="43"/>
      <c r="H725" s="43"/>
      <c r="I725" s="43"/>
      <c r="J725" s="43"/>
      <c r="K725" s="43"/>
      <c r="L725" s="43"/>
      <c r="M725" s="43"/>
      <c r="N725" s="43"/>
      <c r="O725" s="43"/>
      <c r="P725" s="43"/>
      <c r="Q725" s="43"/>
      <c r="R725" s="43"/>
    </row>
    <row r="726" spans="2:18" s="18" customFormat="1">
      <c r="B726" s="43"/>
      <c r="C726" s="43"/>
      <c r="D726" s="43"/>
      <c r="E726" s="43"/>
      <c r="F726" s="43"/>
      <c r="G726" s="43"/>
      <c r="H726" s="43"/>
      <c r="I726" s="43"/>
      <c r="J726" s="43"/>
      <c r="K726" s="43"/>
      <c r="L726" s="43"/>
      <c r="M726" s="43"/>
      <c r="N726" s="43"/>
      <c r="O726" s="43"/>
      <c r="P726" s="43"/>
      <c r="Q726" s="43"/>
      <c r="R726" s="43"/>
    </row>
    <row r="727" spans="2:18" s="18" customFormat="1">
      <c r="B727" s="43"/>
      <c r="C727" s="43"/>
      <c r="D727" s="43"/>
      <c r="E727" s="43"/>
      <c r="F727" s="43"/>
      <c r="G727" s="43"/>
      <c r="H727" s="43"/>
      <c r="I727" s="43"/>
      <c r="J727" s="43"/>
      <c r="K727" s="43"/>
      <c r="L727" s="43"/>
      <c r="M727" s="43"/>
      <c r="N727" s="43"/>
      <c r="O727" s="43"/>
      <c r="P727" s="43"/>
      <c r="Q727" s="43"/>
      <c r="R727" s="43"/>
    </row>
    <row r="728" spans="2:18" s="18" customFormat="1">
      <c r="B728" s="43"/>
      <c r="C728" s="43"/>
      <c r="D728" s="43"/>
      <c r="E728" s="43"/>
      <c r="F728" s="43"/>
      <c r="G728" s="43"/>
      <c r="H728" s="43"/>
      <c r="I728" s="43"/>
      <c r="J728" s="43"/>
      <c r="K728" s="43"/>
      <c r="L728" s="43"/>
      <c r="M728" s="43"/>
      <c r="N728" s="43"/>
      <c r="O728" s="43"/>
      <c r="P728" s="43"/>
      <c r="Q728" s="43"/>
      <c r="R728" s="43"/>
    </row>
    <row r="729" spans="2:18" s="18" customFormat="1">
      <c r="B729" s="43"/>
      <c r="C729" s="43"/>
      <c r="D729" s="43"/>
      <c r="E729" s="43"/>
      <c r="F729" s="43"/>
      <c r="G729" s="43"/>
      <c r="H729" s="43"/>
      <c r="I729" s="43"/>
      <c r="J729" s="43"/>
      <c r="K729" s="43"/>
      <c r="L729" s="43"/>
      <c r="M729" s="43"/>
      <c r="N729" s="43"/>
      <c r="O729" s="43"/>
      <c r="P729" s="43"/>
      <c r="Q729" s="43"/>
      <c r="R729" s="43"/>
    </row>
    <row r="730" spans="2:18" s="18" customFormat="1">
      <c r="B730" s="43"/>
      <c r="C730" s="43"/>
      <c r="D730" s="43"/>
      <c r="E730" s="43"/>
      <c r="F730" s="43"/>
      <c r="G730" s="43"/>
      <c r="H730" s="43"/>
      <c r="I730" s="43"/>
      <c r="J730" s="43"/>
      <c r="K730" s="43"/>
      <c r="L730" s="43"/>
      <c r="M730" s="43"/>
      <c r="N730" s="43"/>
      <c r="O730" s="43"/>
      <c r="P730" s="43"/>
      <c r="Q730" s="43"/>
      <c r="R730" s="43"/>
    </row>
    <row r="731" spans="2:18" s="18" customFormat="1">
      <c r="B731" s="43"/>
      <c r="C731" s="43"/>
      <c r="D731" s="43"/>
      <c r="E731" s="43"/>
      <c r="F731" s="43"/>
      <c r="G731" s="43"/>
      <c r="H731" s="43"/>
      <c r="I731" s="43"/>
      <c r="J731" s="43"/>
      <c r="K731" s="43"/>
      <c r="L731" s="43"/>
      <c r="M731" s="43"/>
      <c r="N731" s="43"/>
      <c r="O731" s="43"/>
      <c r="P731" s="43"/>
      <c r="Q731" s="43"/>
      <c r="R731" s="43"/>
    </row>
    <row r="732" spans="2:18" s="18" customFormat="1">
      <c r="B732" s="43"/>
      <c r="C732" s="43"/>
      <c r="D732" s="43"/>
      <c r="E732" s="43"/>
      <c r="F732" s="43"/>
      <c r="G732" s="43"/>
      <c r="H732" s="43"/>
      <c r="I732" s="43"/>
      <c r="J732" s="43"/>
      <c r="K732" s="43"/>
      <c r="L732" s="43"/>
      <c r="M732" s="43"/>
      <c r="N732" s="43"/>
      <c r="O732" s="43"/>
      <c r="P732" s="43"/>
      <c r="Q732" s="43"/>
      <c r="R732" s="43"/>
    </row>
    <row r="733" spans="2:18" s="18" customFormat="1">
      <c r="B733" s="43"/>
      <c r="C733" s="43"/>
      <c r="D733" s="43"/>
      <c r="E733" s="43"/>
      <c r="F733" s="43"/>
      <c r="G733" s="43"/>
      <c r="H733" s="43"/>
      <c r="I733" s="43"/>
      <c r="J733" s="43"/>
      <c r="K733" s="43"/>
      <c r="L733" s="43"/>
      <c r="M733" s="43"/>
      <c r="N733" s="43"/>
      <c r="O733" s="43"/>
      <c r="P733" s="43"/>
      <c r="Q733" s="43"/>
      <c r="R733" s="43"/>
    </row>
    <row r="734" spans="2:18" s="18" customFormat="1">
      <c r="B734" s="43"/>
      <c r="C734" s="43"/>
      <c r="D734" s="43"/>
      <c r="E734" s="43"/>
      <c r="F734" s="43"/>
      <c r="G734" s="43"/>
      <c r="H734" s="43"/>
      <c r="I734" s="43"/>
      <c r="J734" s="43"/>
      <c r="K734" s="43"/>
      <c r="L734" s="43"/>
      <c r="M734" s="43"/>
      <c r="N734" s="43"/>
      <c r="O734" s="43"/>
      <c r="P734" s="43"/>
      <c r="Q734" s="43"/>
      <c r="R734" s="43"/>
    </row>
    <row r="735" spans="2:18" s="18" customFormat="1">
      <c r="B735" s="43"/>
      <c r="C735" s="43"/>
      <c r="D735" s="43"/>
      <c r="E735" s="43"/>
      <c r="F735" s="43"/>
      <c r="G735" s="43"/>
      <c r="H735" s="43"/>
      <c r="I735" s="43"/>
      <c r="J735" s="43"/>
      <c r="K735" s="43"/>
      <c r="L735" s="43"/>
      <c r="M735" s="43"/>
      <c r="N735" s="43"/>
      <c r="O735" s="43"/>
      <c r="P735" s="43"/>
      <c r="Q735" s="43"/>
      <c r="R735" s="43"/>
    </row>
    <row r="736" spans="2:18" s="18" customFormat="1">
      <c r="B736" s="43"/>
      <c r="C736" s="43"/>
      <c r="D736" s="43"/>
      <c r="E736" s="43"/>
      <c r="F736" s="43"/>
      <c r="G736" s="43"/>
      <c r="H736" s="43"/>
      <c r="I736" s="43"/>
      <c r="J736" s="43"/>
      <c r="K736" s="43"/>
      <c r="L736" s="43"/>
      <c r="M736" s="43"/>
      <c r="N736" s="43"/>
      <c r="O736" s="43"/>
      <c r="P736" s="43"/>
      <c r="Q736" s="43"/>
      <c r="R736" s="43"/>
    </row>
    <row r="737" spans="2:18" s="18" customFormat="1">
      <c r="B737" s="43"/>
      <c r="C737" s="43"/>
      <c r="D737" s="43"/>
      <c r="E737" s="43"/>
      <c r="F737" s="43"/>
      <c r="G737" s="43"/>
      <c r="H737" s="43"/>
      <c r="I737" s="43"/>
      <c r="J737" s="43"/>
      <c r="K737" s="43"/>
      <c r="L737" s="43"/>
      <c r="M737" s="43"/>
      <c r="N737" s="43"/>
      <c r="O737" s="43"/>
      <c r="P737" s="43"/>
      <c r="Q737" s="43"/>
      <c r="R737" s="43"/>
    </row>
    <row r="738" spans="2:18" s="18" customFormat="1">
      <c r="B738" s="43"/>
      <c r="C738" s="43"/>
      <c r="D738" s="43"/>
      <c r="E738" s="43"/>
      <c r="F738" s="43"/>
      <c r="G738" s="43"/>
      <c r="H738" s="43"/>
      <c r="I738" s="43"/>
      <c r="J738" s="43"/>
      <c r="K738" s="43"/>
      <c r="L738" s="43"/>
      <c r="M738" s="43"/>
      <c r="N738" s="43"/>
      <c r="O738" s="43"/>
      <c r="P738" s="43"/>
      <c r="Q738" s="43"/>
      <c r="R738" s="43"/>
    </row>
    <row r="739" spans="2:18" s="18" customFormat="1">
      <c r="B739" s="43"/>
      <c r="C739" s="43"/>
      <c r="D739" s="43"/>
      <c r="E739" s="43"/>
      <c r="F739" s="43"/>
      <c r="G739" s="43"/>
      <c r="H739" s="43"/>
      <c r="I739" s="43"/>
      <c r="J739" s="43"/>
      <c r="K739" s="43"/>
      <c r="L739" s="43"/>
      <c r="M739" s="43"/>
      <c r="N739" s="43"/>
      <c r="O739" s="43"/>
      <c r="P739" s="43"/>
      <c r="Q739" s="43"/>
      <c r="R739" s="43"/>
    </row>
    <row r="740" spans="2:18" s="18" customFormat="1">
      <c r="B740" s="43"/>
      <c r="C740" s="43"/>
      <c r="D740" s="43"/>
      <c r="E740" s="43"/>
      <c r="F740" s="43"/>
      <c r="G740" s="43"/>
      <c r="H740" s="43"/>
      <c r="I740" s="43"/>
      <c r="J740" s="43"/>
      <c r="K740" s="43"/>
      <c r="L740" s="43"/>
      <c r="M740" s="43"/>
      <c r="N740" s="43"/>
      <c r="O740" s="43"/>
      <c r="P740" s="43"/>
      <c r="Q740" s="43"/>
      <c r="R740" s="43"/>
    </row>
    <row r="741" spans="2:18" s="18" customFormat="1">
      <c r="B741" s="43"/>
      <c r="C741" s="43"/>
      <c r="D741" s="43"/>
      <c r="E741" s="43"/>
      <c r="F741" s="43"/>
      <c r="G741" s="43"/>
      <c r="H741" s="43"/>
      <c r="I741" s="43"/>
      <c r="J741" s="43"/>
      <c r="K741" s="43"/>
      <c r="L741" s="43"/>
      <c r="M741" s="43"/>
      <c r="N741" s="43"/>
      <c r="O741" s="43"/>
      <c r="P741" s="43"/>
      <c r="Q741" s="43"/>
      <c r="R741" s="43"/>
    </row>
    <row r="742" spans="2:18" s="18" customFormat="1">
      <c r="B742" s="43"/>
      <c r="C742" s="43"/>
      <c r="D742" s="43"/>
      <c r="E742" s="43"/>
      <c r="F742" s="43"/>
      <c r="G742" s="43"/>
      <c r="H742" s="43"/>
      <c r="I742" s="43"/>
      <c r="J742" s="43"/>
      <c r="K742" s="43"/>
      <c r="L742" s="43"/>
      <c r="M742" s="43"/>
      <c r="N742" s="43"/>
      <c r="O742" s="43"/>
      <c r="P742" s="43"/>
      <c r="Q742" s="43"/>
      <c r="R742" s="43"/>
    </row>
    <row r="743" spans="2:18" s="18" customFormat="1">
      <c r="B743" s="43"/>
      <c r="C743" s="43"/>
      <c r="D743" s="43"/>
      <c r="E743" s="43"/>
      <c r="F743" s="43"/>
      <c r="G743" s="43"/>
      <c r="H743" s="43"/>
      <c r="I743" s="43"/>
      <c r="J743" s="43"/>
      <c r="K743" s="43"/>
      <c r="L743" s="43"/>
      <c r="M743" s="43"/>
      <c r="N743" s="43"/>
      <c r="O743" s="43"/>
      <c r="P743" s="43"/>
      <c r="Q743" s="43"/>
      <c r="R743" s="43"/>
    </row>
    <row r="744" spans="2:18" s="18" customFormat="1">
      <c r="B744" s="43"/>
      <c r="C744" s="43"/>
      <c r="D744" s="43"/>
      <c r="E744" s="43"/>
      <c r="F744" s="43"/>
      <c r="G744" s="43"/>
      <c r="H744" s="43"/>
      <c r="I744" s="43"/>
      <c r="J744" s="43"/>
      <c r="K744" s="43"/>
      <c r="L744" s="43"/>
      <c r="M744" s="43"/>
      <c r="N744" s="43"/>
      <c r="O744" s="43"/>
      <c r="P744" s="43"/>
      <c r="Q744" s="43"/>
      <c r="R744" s="43"/>
    </row>
    <row r="745" spans="2:18" s="18" customFormat="1">
      <c r="B745" s="43"/>
      <c r="C745" s="43"/>
      <c r="D745" s="43"/>
      <c r="E745" s="43"/>
      <c r="F745" s="43"/>
      <c r="G745" s="43"/>
      <c r="H745" s="43"/>
      <c r="I745" s="43"/>
      <c r="J745" s="43"/>
      <c r="K745" s="43"/>
      <c r="L745" s="43"/>
      <c r="M745" s="43"/>
      <c r="N745" s="43"/>
      <c r="O745" s="43"/>
      <c r="P745" s="43"/>
      <c r="Q745" s="43"/>
      <c r="R745" s="43"/>
    </row>
    <row r="746" spans="2:18" s="18" customFormat="1">
      <c r="B746" s="43"/>
      <c r="C746" s="43"/>
      <c r="D746" s="43"/>
      <c r="E746" s="43"/>
      <c r="F746" s="43"/>
      <c r="G746" s="43"/>
      <c r="H746" s="43"/>
      <c r="I746" s="43"/>
      <c r="J746" s="43"/>
      <c r="K746" s="43"/>
      <c r="L746" s="43"/>
      <c r="M746" s="43"/>
      <c r="N746" s="43"/>
      <c r="O746" s="43"/>
      <c r="P746" s="43"/>
      <c r="Q746" s="43"/>
      <c r="R746" s="43"/>
    </row>
    <row r="747" spans="2:18" s="18" customFormat="1">
      <c r="B747" s="43"/>
      <c r="C747" s="43"/>
      <c r="D747" s="43"/>
      <c r="E747" s="43"/>
      <c r="F747" s="43"/>
      <c r="G747" s="43"/>
      <c r="H747" s="43"/>
      <c r="I747" s="43"/>
      <c r="J747" s="43"/>
      <c r="K747" s="43"/>
      <c r="L747" s="43"/>
      <c r="M747" s="43"/>
      <c r="N747" s="43"/>
      <c r="O747" s="43"/>
      <c r="P747" s="43"/>
      <c r="Q747" s="43"/>
      <c r="R747" s="43"/>
    </row>
    <row r="748" spans="2:18" s="18" customFormat="1">
      <c r="B748" s="43"/>
      <c r="C748" s="43"/>
      <c r="D748" s="43"/>
      <c r="E748" s="43"/>
      <c r="F748" s="43"/>
      <c r="G748" s="43"/>
      <c r="H748" s="43"/>
      <c r="I748" s="43"/>
      <c r="J748" s="43"/>
      <c r="K748" s="43"/>
      <c r="L748" s="43"/>
      <c r="M748" s="43"/>
      <c r="N748" s="43"/>
      <c r="O748" s="43"/>
      <c r="P748" s="43"/>
      <c r="Q748" s="43"/>
      <c r="R748" s="43"/>
    </row>
    <row r="749" spans="2:18" s="18" customFormat="1">
      <c r="B749" s="43"/>
      <c r="C749" s="43"/>
      <c r="D749" s="43"/>
      <c r="E749" s="43"/>
      <c r="F749" s="43"/>
      <c r="G749" s="43"/>
      <c r="H749" s="43"/>
      <c r="I749" s="43"/>
      <c r="J749" s="43"/>
      <c r="K749" s="43"/>
      <c r="L749" s="43"/>
      <c r="M749" s="43"/>
      <c r="N749" s="43"/>
      <c r="O749" s="43"/>
      <c r="P749" s="43"/>
      <c r="Q749" s="43"/>
      <c r="R749" s="43"/>
    </row>
    <row r="750" spans="2:18" s="18" customFormat="1">
      <c r="B750" s="43"/>
      <c r="C750" s="43"/>
      <c r="D750" s="43"/>
      <c r="E750" s="43"/>
      <c r="F750" s="43"/>
      <c r="G750" s="43"/>
      <c r="H750" s="43"/>
      <c r="I750" s="43"/>
      <c r="J750" s="43"/>
      <c r="K750" s="43"/>
      <c r="L750" s="43"/>
      <c r="M750" s="43"/>
      <c r="N750" s="43"/>
      <c r="O750" s="43"/>
      <c r="P750" s="43"/>
      <c r="Q750" s="43"/>
      <c r="R750" s="43"/>
    </row>
    <row r="751" spans="2:18" s="18" customFormat="1">
      <c r="B751" s="43"/>
      <c r="C751" s="43"/>
      <c r="D751" s="43"/>
      <c r="E751" s="43"/>
      <c r="F751" s="43"/>
      <c r="G751" s="43"/>
      <c r="H751" s="43"/>
      <c r="I751" s="43"/>
      <c r="J751" s="43"/>
      <c r="K751" s="43"/>
      <c r="L751" s="43"/>
      <c r="M751" s="43"/>
      <c r="N751" s="43"/>
      <c r="O751" s="43"/>
      <c r="P751" s="43"/>
      <c r="Q751" s="43"/>
      <c r="R751" s="43"/>
    </row>
    <row r="752" spans="2:18" s="18" customFormat="1">
      <c r="B752" s="43"/>
      <c r="C752" s="43"/>
      <c r="D752" s="43"/>
      <c r="E752" s="43"/>
      <c r="F752" s="43"/>
      <c r="G752" s="43"/>
      <c r="H752" s="43"/>
      <c r="I752" s="43"/>
      <c r="J752" s="43"/>
      <c r="K752" s="43"/>
      <c r="L752" s="43"/>
      <c r="M752" s="43"/>
      <c r="N752" s="43"/>
      <c r="O752" s="43"/>
      <c r="P752" s="43"/>
      <c r="Q752" s="43"/>
      <c r="R752" s="43"/>
    </row>
    <row r="753" spans="2:18" s="18" customFormat="1">
      <c r="B753" s="43"/>
      <c r="C753" s="43"/>
      <c r="D753" s="43"/>
      <c r="E753" s="43"/>
      <c r="F753" s="43"/>
      <c r="G753" s="43"/>
      <c r="H753" s="43"/>
      <c r="I753" s="43"/>
      <c r="J753" s="43"/>
      <c r="K753" s="43"/>
      <c r="L753" s="43"/>
      <c r="M753" s="43"/>
      <c r="N753" s="43"/>
      <c r="O753" s="43"/>
      <c r="P753" s="43"/>
      <c r="Q753" s="43"/>
      <c r="R753" s="43"/>
    </row>
    <row r="754" spans="2:18" s="18" customFormat="1">
      <c r="B754" s="43"/>
      <c r="C754" s="43"/>
      <c r="D754" s="43"/>
      <c r="E754" s="43"/>
      <c r="F754" s="43"/>
      <c r="G754" s="43"/>
      <c r="H754" s="43"/>
      <c r="I754" s="43"/>
      <c r="J754" s="43"/>
      <c r="K754" s="43"/>
      <c r="L754" s="43"/>
      <c r="M754" s="43"/>
      <c r="N754" s="43"/>
      <c r="O754" s="43"/>
      <c r="P754" s="43"/>
      <c r="Q754" s="43"/>
      <c r="R754" s="43"/>
    </row>
    <row r="755" spans="2:18" s="18" customFormat="1">
      <c r="B755" s="43"/>
      <c r="C755" s="43"/>
      <c r="D755" s="43"/>
      <c r="E755" s="43"/>
      <c r="F755" s="43"/>
      <c r="G755" s="43"/>
      <c r="H755" s="43"/>
      <c r="I755" s="43"/>
      <c r="J755" s="43"/>
      <c r="K755" s="43"/>
      <c r="L755" s="43"/>
      <c r="M755" s="43"/>
      <c r="N755" s="43"/>
      <c r="O755" s="43"/>
      <c r="P755" s="43"/>
      <c r="Q755" s="43"/>
      <c r="R755" s="43"/>
    </row>
    <row r="756" spans="2:18" s="18" customFormat="1">
      <c r="B756" s="43"/>
      <c r="C756" s="43"/>
      <c r="D756" s="43"/>
      <c r="E756" s="43"/>
      <c r="F756" s="43"/>
      <c r="G756" s="43"/>
      <c r="H756" s="43"/>
      <c r="I756" s="43"/>
      <c r="J756" s="43"/>
      <c r="K756" s="43"/>
      <c r="L756" s="43"/>
      <c r="M756" s="43"/>
      <c r="N756" s="43"/>
      <c r="O756" s="43"/>
      <c r="P756" s="43"/>
      <c r="Q756" s="43"/>
      <c r="R756" s="43"/>
    </row>
    <row r="757" spans="2:18" s="18" customFormat="1">
      <c r="B757" s="43"/>
      <c r="C757" s="43"/>
      <c r="D757" s="43"/>
      <c r="E757" s="43"/>
      <c r="F757" s="43"/>
      <c r="G757" s="43"/>
      <c r="H757" s="43"/>
      <c r="I757" s="43"/>
      <c r="J757" s="43"/>
      <c r="K757" s="43"/>
      <c r="L757" s="43"/>
      <c r="M757" s="43"/>
      <c r="N757" s="43"/>
      <c r="O757" s="43"/>
      <c r="P757" s="43"/>
      <c r="Q757" s="43"/>
      <c r="R757" s="43"/>
    </row>
    <row r="758" spans="2:18" s="18" customFormat="1">
      <c r="B758" s="43"/>
      <c r="C758" s="43"/>
      <c r="D758" s="43"/>
      <c r="E758" s="43"/>
      <c r="F758" s="43"/>
      <c r="G758" s="43"/>
      <c r="H758" s="43"/>
      <c r="I758" s="43"/>
      <c r="J758" s="43"/>
      <c r="K758" s="43"/>
      <c r="L758" s="43"/>
      <c r="M758" s="43"/>
      <c r="N758" s="43"/>
      <c r="O758" s="43"/>
      <c r="P758" s="43"/>
      <c r="Q758" s="43"/>
      <c r="R758" s="43"/>
    </row>
    <row r="759" spans="2:18" s="18" customFormat="1">
      <c r="B759" s="43"/>
      <c r="C759" s="43"/>
      <c r="D759" s="43"/>
      <c r="E759" s="43"/>
      <c r="F759" s="43"/>
      <c r="G759" s="43"/>
      <c r="H759" s="43"/>
      <c r="I759" s="43"/>
      <c r="J759" s="43"/>
      <c r="K759" s="43"/>
      <c r="L759" s="43"/>
      <c r="M759" s="43"/>
      <c r="N759" s="43"/>
      <c r="O759" s="43"/>
      <c r="P759" s="43"/>
      <c r="Q759" s="43"/>
      <c r="R759" s="43"/>
    </row>
    <row r="760" spans="2:18" s="18" customFormat="1">
      <c r="B760" s="43"/>
      <c r="C760" s="43"/>
      <c r="D760" s="43"/>
      <c r="E760" s="43"/>
      <c r="F760" s="43"/>
      <c r="G760" s="43"/>
      <c r="H760" s="43"/>
      <c r="I760" s="43"/>
      <c r="J760" s="43"/>
      <c r="K760" s="43"/>
      <c r="L760" s="43"/>
      <c r="M760" s="43"/>
      <c r="N760" s="43"/>
      <c r="O760" s="43"/>
      <c r="P760" s="43"/>
      <c r="Q760" s="43"/>
      <c r="R760" s="43"/>
    </row>
    <row r="761" spans="2:18" s="18" customFormat="1">
      <c r="B761" s="43"/>
      <c r="C761" s="43"/>
      <c r="D761" s="43"/>
      <c r="E761" s="43"/>
      <c r="F761" s="43"/>
      <c r="G761" s="43"/>
      <c r="H761" s="43"/>
      <c r="I761" s="43"/>
      <c r="J761" s="43"/>
      <c r="K761" s="43"/>
      <c r="L761" s="43"/>
      <c r="M761" s="43"/>
      <c r="N761" s="43"/>
      <c r="O761" s="43"/>
      <c r="P761" s="43"/>
      <c r="Q761" s="43"/>
      <c r="R761" s="43"/>
    </row>
    <row r="762" spans="2:18" s="18" customFormat="1">
      <c r="B762" s="43"/>
      <c r="C762" s="43"/>
      <c r="D762" s="43"/>
      <c r="E762" s="43"/>
      <c r="F762" s="43"/>
      <c r="G762" s="43"/>
      <c r="H762" s="43"/>
      <c r="I762" s="43"/>
      <c r="J762" s="43"/>
      <c r="K762" s="43"/>
      <c r="L762" s="43"/>
      <c r="M762" s="43"/>
      <c r="N762" s="43"/>
      <c r="O762" s="43"/>
      <c r="P762" s="43"/>
      <c r="Q762" s="43"/>
      <c r="R762" s="43"/>
    </row>
    <row r="763" spans="2:18" s="18" customFormat="1">
      <c r="B763" s="43"/>
      <c r="C763" s="43"/>
      <c r="D763" s="43"/>
      <c r="E763" s="43"/>
      <c r="F763" s="43"/>
      <c r="G763" s="43"/>
      <c r="H763" s="43"/>
      <c r="I763" s="43"/>
      <c r="J763" s="43"/>
      <c r="K763" s="43"/>
      <c r="L763" s="43"/>
      <c r="M763" s="43"/>
      <c r="N763" s="43"/>
      <c r="O763" s="43"/>
      <c r="P763" s="43"/>
      <c r="Q763" s="43"/>
      <c r="R763" s="43"/>
    </row>
    <row r="764" spans="2:18" s="18" customFormat="1">
      <c r="B764" s="43"/>
      <c r="C764" s="43"/>
      <c r="D764" s="43"/>
      <c r="E764" s="43"/>
      <c r="F764" s="43"/>
      <c r="G764" s="43"/>
      <c r="H764" s="43"/>
      <c r="I764" s="43"/>
      <c r="J764" s="43"/>
      <c r="K764" s="43"/>
      <c r="L764" s="43"/>
      <c r="M764" s="43"/>
      <c r="N764" s="43"/>
      <c r="O764" s="43"/>
      <c r="P764" s="43"/>
      <c r="Q764" s="43"/>
      <c r="R764" s="43"/>
    </row>
    <row r="765" spans="2:18" s="18" customFormat="1">
      <c r="B765" s="43"/>
      <c r="C765" s="43"/>
      <c r="D765" s="43"/>
      <c r="E765" s="43"/>
      <c r="F765" s="43"/>
      <c r="G765" s="43"/>
      <c r="H765" s="43"/>
      <c r="I765" s="43"/>
      <c r="J765" s="43"/>
      <c r="K765" s="43"/>
      <c r="L765" s="43"/>
      <c r="M765" s="43"/>
      <c r="N765" s="43"/>
      <c r="O765" s="43"/>
      <c r="P765" s="43"/>
      <c r="Q765" s="43"/>
      <c r="R765" s="43"/>
    </row>
    <row r="766" spans="2:18" s="18" customFormat="1">
      <c r="B766" s="43"/>
      <c r="C766" s="43"/>
      <c r="D766" s="43"/>
      <c r="E766" s="43"/>
      <c r="F766" s="43"/>
      <c r="G766" s="43"/>
      <c r="H766" s="43"/>
      <c r="I766" s="43"/>
      <c r="J766" s="43"/>
      <c r="K766" s="43"/>
      <c r="L766" s="43"/>
      <c r="M766" s="43"/>
      <c r="N766" s="43"/>
      <c r="O766" s="43"/>
      <c r="P766" s="43"/>
      <c r="Q766" s="43"/>
      <c r="R766" s="43"/>
    </row>
    <row r="767" spans="2:18" s="18" customFormat="1">
      <c r="B767" s="43"/>
      <c r="C767" s="43"/>
      <c r="D767" s="43"/>
      <c r="E767" s="43"/>
      <c r="F767" s="43"/>
      <c r="G767" s="43"/>
      <c r="H767" s="43"/>
      <c r="I767" s="43"/>
      <c r="J767" s="43"/>
      <c r="K767" s="43"/>
      <c r="L767" s="43"/>
      <c r="M767" s="43"/>
      <c r="N767" s="43"/>
      <c r="O767" s="43"/>
      <c r="P767" s="43"/>
      <c r="Q767" s="43"/>
      <c r="R767" s="43"/>
    </row>
    <row r="768" spans="2:18" s="18" customFormat="1">
      <c r="B768" s="43"/>
      <c r="C768" s="43"/>
      <c r="D768" s="43"/>
      <c r="E768" s="43"/>
      <c r="F768" s="43"/>
      <c r="G768" s="43"/>
      <c r="H768" s="43"/>
      <c r="I768" s="43"/>
      <c r="J768" s="43"/>
      <c r="K768" s="43"/>
      <c r="L768" s="43"/>
      <c r="M768" s="43"/>
      <c r="N768" s="43"/>
      <c r="O768" s="43"/>
      <c r="P768" s="43"/>
      <c r="Q768" s="43"/>
      <c r="R768" s="43"/>
    </row>
    <row r="769" spans="2:18" s="18" customFormat="1">
      <c r="B769" s="43"/>
      <c r="C769" s="43"/>
      <c r="D769" s="43"/>
      <c r="E769" s="43"/>
      <c r="F769" s="43"/>
      <c r="G769" s="43"/>
      <c r="H769" s="43"/>
      <c r="I769" s="43"/>
      <c r="J769" s="43"/>
      <c r="K769" s="43"/>
      <c r="L769" s="43"/>
      <c r="M769" s="43"/>
      <c r="N769" s="43"/>
      <c r="O769" s="43"/>
      <c r="P769" s="43"/>
      <c r="Q769" s="43"/>
      <c r="R769" s="43"/>
    </row>
    <row r="770" spans="2:18" s="18" customFormat="1">
      <c r="B770" s="43"/>
      <c r="C770" s="43"/>
      <c r="D770" s="43"/>
      <c r="E770" s="43"/>
      <c r="F770" s="43"/>
      <c r="G770" s="43"/>
      <c r="H770" s="43"/>
      <c r="I770" s="43"/>
      <c r="J770" s="43"/>
      <c r="K770" s="43"/>
      <c r="L770" s="43"/>
      <c r="M770" s="43"/>
      <c r="N770" s="43"/>
      <c r="O770" s="43"/>
      <c r="P770" s="43"/>
      <c r="Q770" s="43"/>
      <c r="R770" s="43"/>
    </row>
    <row r="771" spans="2:18" s="18" customFormat="1">
      <c r="B771" s="43"/>
      <c r="C771" s="43"/>
      <c r="D771" s="43"/>
      <c r="E771" s="43"/>
      <c r="F771" s="43"/>
      <c r="G771" s="43"/>
      <c r="H771" s="43"/>
      <c r="I771" s="43"/>
      <c r="J771" s="43"/>
      <c r="K771" s="43"/>
      <c r="L771" s="43"/>
      <c r="M771" s="43"/>
      <c r="N771" s="43"/>
      <c r="O771" s="43"/>
      <c r="P771" s="43"/>
      <c r="Q771" s="43"/>
      <c r="R771" s="43"/>
    </row>
    <row r="772" spans="2:18" s="18" customFormat="1">
      <c r="B772" s="43"/>
      <c r="C772" s="43"/>
      <c r="D772" s="43"/>
      <c r="E772" s="43"/>
      <c r="F772" s="43"/>
      <c r="G772" s="43"/>
      <c r="H772" s="43"/>
      <c r="I772" s="43"/>
      <c r="J772" s="43"/>
      <c r="K772" s="43"/>
      <c r="L772" s="43"/>
      <c r="M772" s="43"/>
      <c r="N772" s="43"/>
      <c r="O772" s="43"/>
      <c r="P772" s="43"/>
      <c r="Q772" s="43"/>
      <c r="R772" s="43"/>
    </row>
    <row r="773" spans="2:18" s="18" customFormat="1">
      <c r="B773" s="43"/>
      <c r="C773" s="43"/>
      <c r="D773" s="43"/>
      <c r="E773" s="43"/>
      <c r="F773" s="43"/>
      <c r="G773" s="43"/>
      <c r="H773" s="43"/>
      <c r="I773" s="43"/>
      <c r="J773" s="43"/>
      <c r="K773" s="43"/>
      <c r="L773" s="43"/>
      <c r="M773" s="43"/>
      <c r="N773" s="43"/>
      <c r="O773" s="43"/>
      <c r="P773" s="43"/>
      <c r="Q773" s="43"/>
      <c r="R773" s="43"/>
    </row>
    <row r="774" spans="2:18" s="18" customFormat="1">
      <c r="B774" s="43"/>
      <c r="C774" s="43"/>
      <c r="D774" s="43"/>
      <c r="E774" s="43"/>
      <c r="F774" s="43"/>
      <c r="G774" s="43"/>
      <c r="H774" s="43"/>
      <c r="I774" s="43"/>
      <c r="J774" s="43"/>
      <c r="K774" s="43"/>
      <c r="L774" s="43"/>
      <c r="M774" s="43"/>
      <c r="N774" s="43"/>
      <c r="O774" s="43"/>
      <c r="P774" s="43"/>
      <c r="Q774" s="43"/>
      <c r="R774" s="43"/>
    </row>
    <row r="775" spans="2:18" s="18" customFormat="1">
      <c r="B775" s="43"/>
      <c r="C775" s="43"/>
      <c r="D775" s="43"/>
      <c r="E775" s="43"/>
      <c r="F775" s="43"/>
      <c r="G775" s="43"/>
      <c r="H775" s="43"/>
      <c r="I775" s="43"/>
      <c r="J775" s="43"/>
      <c r="K775" s="43"/>
      <c r="L775" s="43"/>
      <c r="M775" s="43"/>
      <c r="N775" s="43"/>
      <c r="O775" s="43"/>
      <c r="P775" s="43"/>
      <c r="Q775" s="43"/>
      <c r="R775" s="43"/>
    </row>
    <row r="776" spans="2:18" s="18" customFormat="1">
      <c r="B776" s="43"/>
      <c r="C776" s="43"/>
      <c r="D776" s="43"/>
      <c r="E776" s="43"/>
      <c r="F776" s="43"/>
      <c r="G776" s="43"/>
      <c r="H776" s="43"/>
      <c r="I776" s="43"/>
      <c r="J776" s="43"/>
      <c r="K776" s="43"/>
      <c r="L776" s="43"/>
      <c r="M776" s="43"/>
      <c r="N776" s="43"/>
      <c r="O776" s="43"/>
      <c r="P776" s="43"/>
      <c r="Q776" s="43"/>
      <c r="R776" s="43"/>
    </row>
    <row r="777" spans="2:18" s="18" customFormat="1">
      <c r="B777" s="43"/>
      <c r="C777" s="43"/>
      <c r="D777" s="43"/>
      <c r="E777" s="43"/>
      <c r="F777" s="43"/>
      <c r="G777" s="43"/>
      <c r="H777" s="43"/>
      <c r="I777" s="43"/>
      <c r="J777" s="43"/>
      <c r="K777" s="43"/>
      <c r="L777" s="43"/>
      <c r="M777" s="43"/>
      <c r="N777" s="43"/>
      <c r="O777" s="43"/>
      <c r="P777" s="43"/>
      <c r="Q777" s="43"/>
      <c r="R777" s="43"/>
    </row>
    <row r="778" spans="2:18" s="18" customFormat="1">
      <c r="B778" s="43"/>
      <c r="C778" s="43"/>
      <c r="D778" s="43"/>
      <c r="E778" s="43"/>
      <c r="F778" s="43"/>
      <c r="G778" s="43"/>
      <c r="H778" s="43"/>
      <c r="I778" s="43"/>
      <c r="J778" s="43"/>
      <c r="K778" s="43"/>
      <c r="L778" s="43"/>
      <c r="M778" s="43"/>
      <c r="N778" s="43"/>
      <c r="O778" s="43"/>
      <c r="P778" s="43"/>
      <c r="Q778" s="43"/>
      <c r="R778" s="43"/>
    </row>
    <row r="779" spans="2:18" s="18" customFormat="1">
      <c r="B779" s="43"/>
      <c r="C779" s="43"/>
      <c r="D779" s="43"/>
      <c r="E779" s="43"/>
      <c r="F779" s="43"/>
      <c r="G779" s="43"/>
      <c r="H779" s="43"/>
      <c r="I779" s="43"/>
      <c r="J779" s="43"/>
      <c r="K779" s="43"/>
      <c r="L779" s="43"/>
      <c r="M779" s="43"/>
      <c r="N779" s="43"/>
      <c r="O779" s="43"/>
      <c r="P779" s="43"/>
      <c r="Q779" s="43"/>
      <c r="R779" s="43"/>
    </row>
    <row r="780" spans="2:18" s="18" customFormat="1">
      <c r="B780" s="43"/>
      <c r="C780" s="43"/>
      <c r="D780" s="43"/>
      <c r="E780" s="43"/>
      <c r="F780" s="43"/>
      <c r="G780" s="43"/>
      <c r="H780" s="43"/>
      <c r="I780" s="43"/>
      <c r="J780" s="43"/>
      <c r="K780" s="43"/>
      <c r="L780" s="43"/>
      <c r="M780" s="43"/>
      <c r="N780" s="43"/>
      <c r="O780" s="43"/>
      <c r="P780" s="43"/>
      <c r="Q780" s="43"/>
      <c r="R780" s="43"/>
    </row>
    <row r="781" spans="2:18" s="18" customFormat="1">
      <c r="B781" s="43"/>
      <c r="C781" s="43"/>
      <c r="D781" s="43"/>
      <c r="E781" s="43"/>
      <c r="F781" s="43"/>
      <c r="G781" s="43"/>
      <c r="H781" s="43"/>
      <c r="I781" s="43"/>
      <c r="J781" s="43"/>
      <c r="K781" s="43"/>
      <c r="L781" s="43"/>
      <c r="M781" s="43"/>
      <c r="N781" s="43"/>
      <c r="O781" s="43"/>
      <c r="P781" s="43"/>
      <c r="Q781" s="43"/>
      <c r="R781" s="43"/>
    </row>
    <row r="782" spans="2:18" s="18" customFormat="1">
      <c r="B782" s="43"/>
      <c r="C782" s="43"/>
      <c r="D782" s="43"/>
      <c r="E782" s="43"/>
      <c r="F782" s="43"/>
      <c r="G782" s="43"/>
      <c r="H782" s="43"/>
      <c r="I782" s="43"/>
      <c r="J782" s="43"/>
      <c r="K782" s="43"/>
      <c r="L782" s="43"/>
      <c r="M782" s="43"/>
      <c r="N782" s="43"/>
      <c r="O782" s="43"/>
      <c r="P782" s="43"/>
      <c r="Q782" s="43"/>
      <c r="R782" s="43"/>
    </row>
    <row r="783" spans="2:18" s="18" customFormat="1">
      <c r="B783" s="43"/>
      <c r="C783" s="43"/>
      <c r="D783" s="43"/>
      <c r="E783" s="43"/>
      <c r="F783" s="43"/>
      <c r="G783" s="43"/>
      <c r="H783" s="43"/>
      <c r="I783" s="43"/>
      <c r="J783" s="43"/>
      <c r="K783" s="43"/>
      <c r="L783" s="43"/>
      <c r="M783" s="43"/>
      <c r="N783" s="43"/>
      <c r="O783" s="43"/>
      <c r="P783" s="43"/>
      <c r="Q783" s="43"/>
      <c r="R783" s="43"/>
    </row>
    <row r="784" spans="2:18" s="18" customFormat="1">
      <c r="B784" s="43"/>
      <c r="C784" s="43"/>
      <c r="D784" s="43"/>
      <c r="E784" s="43"/>
      <c r="F784" s="43"/>
      <c r="G784" s="43"/>
      <c r="H784" s="43"/>
      <c r="I784" s="43"/>
      <c r="J784" s="43"/>
      <c r="K784" s="43"/>
      <c r="L784" s="43"/>
      <c r="M784" s="43"/>
      <c r="N784" s="43"/>
      <c r="O784" s="43"/>
      <c r="P784" s="43"/>
      <c r="Q784" s="43"/>
      <c r="R784" s="43"/>
    </row>
    <row r="785" spans="2:18" s="18" customFormat="1">
      <c r="B785" s="43"/>
      <c r="C785" s="43"/>
      <c r="D785" s="43"/>
      <c r="E785" s="43"/>
      <c r="F785" s="43"/>
      <c r="G785" s="43"/>
      <c r="H785" s="43"/>
      <c r="I785" s="43"/>
      <c r="J785" s="43"/>
      <c r="K785" s="43"/>
      <c r="L785" s="43"/>
      <c r="M785" s="43"/>
      <c r="N785" s="43"/>
      <c r="O785" s="43"/>
      <c r="P785" s="43"/>
      <c r="Q785" s="43"/>
      <c r="R785" s="43"/>
    </row>
    <row r="786" spans="2:18" s="18" customFormat="1">
      <c r="B786" s="43"/>
      <c r="C786" s="43"/>
      <c r="D786" s="43"/>
      <c r="E786" s="43"/>
      <c r="F786" s="43"/>
      <c r="G786" s="43"/>
      <c r="H786" s="43"/>
      <c r="I786" s="43"/>
      <c r="J786" s="43"/>
      <c r="K786" s="43"/>
      <c r="L786" s="43"/>
      <c r="M786" s="43"/>
      <c r="N786" s="43"/>
      <c r="O786" s="43"/>
      <c r="P786" s="43"/>
      <c r="Q786" s="43"/>
      <c r="R786" s="43"/>
    </row>
    <row r="787" spans="2:18" s="18" customFormat="1">
      <c r="B787" s="43"/>
      <c r="C787" s="43"/>
      <c r="D787" s="43"/>
      <c r="E787" s="43"/>
      <c r="F787" s="43"/>
      <c r="G787" s="43"/>
      <c r="H787" s="43"/>
      <c r="I787" s="43"/>
      <c r="J787" s="43"/>
      <c r="K787" s="43"/>
      <c r="L787" s="43"/>
      <c r="M787" s="43"/>
      <c r="N787" s="43"/>
      <c r="O787" s="43"/>
      <c r="P787" s="43"/>
      <c r="Q787" s="43"/>
      <c r="R787" s="43"/>
    </row>
    <row r="788" spans="2:18" s="18" customFormat="1">
      <c r="B788" s="43"/>
      <c r="C788" s="43"/>
      <c r="D788" s="43"/>
      <c r="E788" s="43"/>
      <c r="F788" s="43"/>
      <c r="G788" s="43"/>
      <c r="H788" s="43"/>
      <c r="I788" s="43"/>
      <c r="J788" s="43"/>
      <c r="K788" s="43"/>
      <c r="L788" s="43"/>
      <c r="M788" s="43"/>
      <c r="N788" s="43"/>
      <c r="O788" s="43"/>
      <c r="P788" s="43"/>
      <c r="Q788" s="43"/>
      <c r="R788" s="43"/>
    </row>
    <row r="789" spans="2:18" s="18" customFormat="1">
      <c r="B789" s="43"/>
      <c r="C789" s="43"/>
      <c r="D789" s="43"/>
      <c r="E789" s="43"/>
      <c r="F789" s="43"/>
      <c r="G789" s="43"/>
      <c r="H789" s="43"/>
      <c r="I789" s="43"/>
      <c r="J789" s="43"/>
      <c r="K789" s="43"/>
      <c r="L789" s="43"/>
      <c r="M789" s="43"/>
      <c r="N789" s="43"/>
      <c r="O789" s="43"/>
      <c r="P789" s="43"/>
      <c r="Q789" s="43"/>
      <c r="R789" s="43"/>
    </row>
    <row r="790" spans="2:18" s="18" customFormat="1">
      <c r="B790" s="43"/>
      <c r="C790" s="43"/>
      <c r="D790" s="43"/>
      <c r="E790" s="43"/>
      <c r="F790" s="43"/>
      <c r="G790" s="43"/>
      <c r="H790" s="43"/>
      <c r="I790" s="43"/>
      <c r="J790" s="43"/>
      <c r="K790" s="43"/>
      <c r="L790" s="43"/>
      <c r="M790" s="43"/>
      <c r="N790" s="43"/>
      <c r="O790" s="43"/>
      <c r="P790" s="43"/>
      <c r="Q790" s="43"/>
      <c r="R790" s="43"/>
    </row>
    <row r="791" spans="2:18" s="18" customFormat="1">
      <c r="B791" s="43"/>
      <c r="C791" s="43"/>
      <c r="D791" s="43"/>
      <c r="E791" s="43"/>
      <c r="F791" s="43"/>
      <c r="G791" s="43"/>
      <c r="H791" s="43"/>
      <c r="I791" s="43"/>
      <c r="J791" s="43"/>
      <c r="K791" s="43"/>
      <c r="L791" s="43"/>
      <c r="M791" s="43"/>
      <c r="N791" s="43"/>
      <c r="O791" s="43"/>
      <c r="P791" s="43"/>
      <c r="Q791" s="43"/>
      <c r="R791" s="43"/>
    </row>
    <row r="792" spans="2:18" s="18" customFormat="1">
      <c r="B792" s="43"/>
      <c r="C792" s="43"/>
      <c r="D792" s="43"/>
      <c r="E792" s="43"/>
      <c r="F792" s="43"/>
      <c r="G792" s="43"/>
      <c r="H792" s="43"/>
      <c r="I792" s="43"/>
      <c r="J792" s="43"/>
      <c r="K792" s="43"/>
      <c r="L792" s="43"/>
      <c r="M792" s="43"/>
      <c r="N792" s="43"/>
      <c r="O792" s="43"/>
      <c r="P792" s="43"/>
      <c r="Q792" s="43"/>
      <c r="R792" s="43"/>
    </row>
    <row r="793" spans="2:18" s="18" customFormat="1">
      <c r="B793" s="43"/>
      <c r="C793" s="43"/>
      <c r="D793" s="43"/>
      <c r="E793" s="43"/>
      <c r="F793" s="43"/>
      <c r="G793" s="43"/>
      <c r="H793" s="43"/>
      <c r="I793" s="43"/>
      <c r="J793" s="43"/>
      <c r="K793" s="43"/>
      <c r="L793" s="43"/>
      <c r="M793" s="43"/>
      <c r="N793" s="43"/>
      <c r="O793" s="43"/>
      <c r="P793" s="43"/>
      <c r="Q793" s="43"/>
      <c r="R793" s="43"/>
    </row>
    <row r="794" spans="2:18" s="18" customFormat="1">
      <c r="B794" s="43"/>
      <c r="C794" s="43"/>
      <c r="D794" s="43"/>
      <c r="E794" s="43"/>
      <c r="F794" s="43"/>
      <c r="G794" s="43"/>
      <c r="H794" s="43"/>
      <c r="I794" s="43"/>
      <c r="J794" s="43"/>
      <c r="K794" s="43"/>
      <c r="L794" s="43"/>
      <c r="M794" s="43"/>
      <c r="N794" s="43"/>
      <c r="O794" s="43"/>
      <c r="P794" s="43"/>
      <c r="Q794" s="43"/>
      <c r="R794" s="43"/>
    </row>
    <row r="795" spans="2:18" s="18" customFormat="1">
      <c r="B795" s="43"/>
      <c r="C795" s="43"/>
      <c r="D795" s="43"/>
      <c r="E795" s="43"/>
      <c r="F795" s="43"/>
      <c r="G795" s="43"/>
      <c r="H795" s="43"/>
      <c r="I795" s="43"/>
      <c r="J795" s="43"/>
      <c r="K795" s="43"/>
      <c r="L795" s="43"/>
      <c r="M795" s="43"/>
      <c r="N795" s="43"/>
      <c r="O795" s="43"/>
      <c r="P795" s="43"/>
      <c r="Q795" s="43"/>
      <c r="R795" s="43"/>
    </row>
    <row r="796" spans="2:18" s="18" customFormat="1">
      <c r="B796" s="43"/>
      <c r="C796" s="43"/>
      <c r="D796" s="43"/>
      <c r="E796" s="43"/>
      <c r="F796" s="43"/>
      <c r="G796" s="43"/>
      <c r="H796" s="43"/>
      <c r="I796" s="43"/>
      <c r="J796" s="43"/>
      <c r="K796" s="43"/>
      <c r="L796" s="43"/>
      <c r="M796" s="43"/>
      <c r="N796" s="43"/>
      <c r="O796" s="43"/>
      <c r="P796" s="43"/>
      <c r="Q796" s="43"/>
      <c r="R796" s="43"/>
    </row>
    <row r="797" spans="2:18" s="18" customFormat="1">
      <c r="B797" s="43"/>
      <c r="C797" s="43"/>
      <c r="D797" s="43"/>
      <c r="E797" s="43"/>
      <c r="F797" s="43"/>
      <c r="G797" s="43"/>
      <c r="H797" s="43"/>
      <c r="I797" s="43"/>
      <c r="J797" s="43"/>
      <c r="K797" s="43"/>
      <c r="L797" s="43"/>
      <c r="M797" s="43"/>
      <c r="N797" s="43"/>
      <c r="O797" s="43"/>
      <c r="P797" s="43"/>
      <c r="Q797" s="43"/>
      <c r="R797" s="43"/>
    </row>
    <row r="798" spans="2:18" s="18" customFormat="1">
      <c r="B798" s="43"/>
      <c r="C798" s="43"/>
      <c r="D798" s="43"/>
      <c r="E798" s="43"/>
      <c r="F798" s="43"/>
      <c r="G798" s="43"/>
      <c r="H798" s="43"/>
      <c r="I798" s="43"/>
      <c r="J798" s="43"/>
      <c r="K798" s="43"/>
      <c r="L798" s="43"/>
      <c r="M798" s="43"/>
      <c r="N798" s="43"/>
      <c r="O798" s="43"/>
      <c r="P798" s="43"/>
      <c r="Q798" s="43"/>
      <c r="R798" s="43"/>
    </row>
    <row r="799" spans="2:18" s="18" customFormat="1">
      <c r="B799" s="43"/>
      <c r="C799" s="43"/>
      <c r="D799" s="43"/>
      <c r="E799" s="43"/>
      <c r="F799" s="43"/>
      <c r="G799" s="43"/>
      <c r="H799" s="43"/>
      <c r="I799" s="43"/>
      <c r="J799" s="43"/>
      <c r="K799" s="43"/>
      <c r="L799" s="43"/>
      <c r="M799" s="43"/>
      <c r="N799" s="43"/>
      <c r="O799" s="43"/>
      <c r="P799" s="43"/>
      <c r="Q799" s="43"/>
      <c r="R799" s="43"/>
    </row>
    <row r="800" spans="2:18" s="18" customFormat="1">
      <c r="B800" s="43"/>
      <c r="C800" s="43"/>
      <c r="D800" s="43"/>
      <c r="E800" s="43"/>
      <c r="F800" s="43"/>
      <c r="G800" s="43"/>
      <c r="H800" s="43"/>
      <c r="I800" s="43"/>
      <c r="J800" s="43"/>
      <c r="K800" s="43"/>
      <c r="L800" s="43"/>
      <c r="M800" s="43"/>
      <c r="N800" s="43"/>
      <c r="O800" s="43"/>
      <c r="P800" s="43"/>
      <c r="Q800" s="43"/>
      <c r="R800" s="43"/>
    </row>
    <row r="801" spans="2:18" s="18" customFormat="1">
      <c r="B801" s="43"/>
      <c r="C801" s="43"/>
      <c r="D801" s="43"/>
      <c r="E801" s="43"/>
      <c r="F801" s="43"/>
      <c r="G801" s="43"/>
      <c r="H801" s="43"/>
      <c r="I801" s="43"/>
      <c r="J801" s="43"/>
      <c r="K801" s="43"/>
      <c r="L801" s="43"/>
      <c r="M801" s="43"/>
      <c r="N801" s="43"/>
      <c r="O801" s="43"/>
      <c r="P801" s="43"/>
      <c r="Q801" s="43"/>
      <c r="R801" s="43"/>
    </row>
    <row r="802" spans="2:18" s="18" customFormat="1">
      <c r="B802" s="43"/>
      <c r="C802" s="43"/>
      <c r="D802" s="43"/>
      <c r="E802" s="43"/>
      <c r="F802" s="43"/>
      <c r="G802" s="43"/>
      <c r="H802" s="43"/>
      <c r="I802" s="43"/>
      <c r="J802" s="43"/>
      <c r="K802" s="43"/>
      <c r="L802" s="43"/>
      <c r="M802" s="43"/>
      <c r="N802" s="43"/>
      <c r="O802" s="43"/>
      <c r="P802" s="43"/>
      <c r="Q802" s="43"/>
      <c r="R802" s="43"/>
    </row>
    <row r="803" spans="2:18" s="18" customFormat="1">
      <c r="B803" s="43"/>
      <c r="C803" s="43"/>
      <c r="D803" s="43"/>
      <c r="E803" s="43"/>
      <c r="F803" s="43"/>
      <c r="G803" s="43"/>
      <c r="H803" s="43"/>
      <c r="I803" s="43"/>
      <c r="J803" s="43"/>
      <c r="K803" s="43"/>
      <c r="L803" s="43"/>
      <c r="M803" s="43"/>
      <c r="N803" s="43"/>
      <c r="O803" s="43"/>
      <c r="P803" s="43"/>
      <c r="Q803" s="43"/>
      <c r="R803" s="43"/>
    </row>
    <row r="804" spans="2:18" s="18" customFormat="1">
      <c r="B804" s="43"/>
      <c r="C804" s="43"/>
      <c r="D804" s="43"/>
      <c r="E804" s="43"/>
      <c r="F804" s="43"/>
      <c r="G804" s="43"/>
      <c r="H804" s="43"/>
      <c r="I804" s="43"/>
      <c r="J804" s="43"/>
      <c r="K804" s="43"/>
      <c r="L804" s="43"/>
      <c r="M804" s="43"/>
      <c r="N804" s="43"/>
      <c r="O804" s="43"/>
      <c r="P804" s="43"/>
      <c r="Q804" s="43"/>
      <c r="R804" s="43"/>
    </row>
    <row r="805" spans="2:18" s="18" customFormat="1">
      <c r="B805" s="43"/>
      <c r="C805" s="43"/>
      <c r="D805" s="43"/>
      <c r="E805" s="43"/>
      <c r="F805" s="43"/>
      <c r="G805" s="43"/>
      <c r="H805" s="43"/>
      <c r="I805" s="43"/>
      <c r="J805" s="43"/>
      <c r="K805" s="43"/>
      <c r="L805" s="43"/>
      <c r="M805" s="43"/>
      <c r="N805" s="43"/>
      <c r="O805" s="43"/>
      <c r="P805" s="43"/>
      <c r="Q805" s="43"/>
      <c r="R805" s="43"/>
    </row>
    <row r="806" spans="2:18" s="18" customFormat="1">
      <c r="B806" s="43"/>
      <c r="C806" s="43"/>
      <c r="D806" s="43"/>
      <c r="E806" s="43"/>
      <c r="F806" s="43"/>
      <c r="G806" s="43"/>
      <c r="H806" s="43"/>
      <c r="I806" s="43"/>
      <c r="J806" s="43"/>
      <c r="K806" s="43"/>
      <c r="L806" s="43"/>
      <c r="M806" s="43"/>
      <c r="N806" s="43"/>
      <c r="O806" s="43"/>
      <c r="P806" s="43"/>
      <c r="Q806" s="43"/>
      <c r="R806" s="43"/>
    </row>
    <row r="807" spans="2:18" s="18" customFormat="1">
      <c r="B807" s="43"/>
      <c r="C807" s="43"/>
      <c r="D807" s="43"/>
      <c r="E807" s="43"/>
      <c r="F807" s="43"/>
      <c r="G807" s="43"/>
      <c r="H807" s="43"/>
      <c r="I807" s="43"/>
      <c r="J807" s="43"/>
      <c r="K807" s="43"/>
      <c r="L807" s="43"/>
      <c r="M807" s="43"/>
      <c r="N807" s="43"/>
      <c r="O807" s="43"/>
      <c r="P807" s="43"/>
      <c r="Q807" s="43"/>
      <c r="R807" s="43"/>
    </row>
    <row r="808" spans="2:18" s="18" customFormat="1">
      <c r="B808" s="43"/>
      <c r="C808" s="43"/>
      <c r="D808" s="43"/>
      <c r="E808" s="43"/>
      <c r="F808" s="43"/>
      <c r="G808" s="43"/>
      <c r="H808" s="43"/>
      <c r="I808" s="43"/>
      <c r="J808" s="43"/>
      <c r="K808" s="43"/>
      <c r="L808" s="43"/>
      <c r="M808" s="43"/>
      <c r="N808" s="43"/>
      <c r="O808" s="43"/>
      <c r="P808" s="43"/>
      <c r="Q808" s="43"/>
      <c r="R808" s="43"/>
    </row>
    <row r="809" spans="2:18" s="18" customFormat="1">
      <c r="B809" s="43"/>
      <c r="C809" s="43"/>
      <c r="D809" s="43"/>
      <c r="E809" s="43"/>
      <c r="F809" s="43"/>
      <c r="G809" s="43"/>
      <c r="H809" s="43"/>
      <c r="I809" s="43"/>
      <c r="J809" s="43"/>
      <c r="K809" s="43"/>
      <c r="L809" s="43"/>
      <c r="M809" s="43"/>
      <c r="N809" s="43"/>
      <c r="O809" s="43"/>
      <c r="P809" s="43"/>
      <c r="Q809" s="43"/>
      <c r="R809" s="43"/>
    </row>
    <row r="810" spans="2:18" s="18" customFormat="1">
      <c r="B810" s="43"/>
      <c r="C810" s="43"/>
      <c r="D810" s="43"/>
      <c r="E810" s="43"/>
      <c r="F810" s="43"/>
      <c r="G810" s="43"/>
      <c r="H810" s="43"/>
      <c r="I810" s="43"/>
      <c r="J810" s="43"/>
      <c r="K810" s="43"/>
      <c r="L810" s="43"/>
      <c r="M810" s="43"/>
      <c r="N810" s="43"/>
      <c r="O810" s="43"/>
      <c r="P810" s="43"/>
      <c r="Q810" s="43"/>
      <c r="R810" s="43"/>
    </row>
    <row r="811" spans="2:18" s="18" customFormat="1">
      <c r="B811" s="43"/>
      <c r="C811" s="43"/>
      <c r="D811" s="43"/>
      <c r="E811" s="43"/>
      <c r="F811" s="43"/>
      <c r="G811" s="43"/>
      <c r="H811" s="43"/>
      <c r="I811" s="43"/>
      <c r="J811" s="43"/>
      <c r="K811" s="43"/>
      <c r="L811" s="43"/>
      <c r="M811" s="43"/>
      <c r="N811" s="43"/>
      <c r="O811" s="43"/>
      <c r="P811" s="43"/>
      <c r="Q811" s="43"/>
      <c r="R811" s="43"/>
    </row>
    <row r="812" spans="2:18" s="18" customFormat="1">
      <c r="B812" s="43"/>
      <c r="C812" s="43"/>
      <c r="D812" s="43"/>
      <c r="E812" s="43"/>
      <c r="F812" s="43"/>
      <c r="G812" s="43"/>
      <c r="H812" s="43"/>
      <c r="I812" s="43"/>
      <c r="J812" s="43"/>
      <c r="K812" s="43"/>
      <c r="L812" s="43"/>
      <c r="M812" s="43"/>
      <c r="N812" s="43"/>
      <c r="O812" s="43"/>
      <c r="P812" s="43"/>
      <c r="Q812" s="43"/>
      <c r="R812" s="43"/>
    </row>
    <row r="813" spans="2:18" s="18" customFormat="1">
      <c r="B813" s="43"/>
      <c r="C813" s="43"/>
      <c r="D813" s="43"/>
      <c r="E813" s="43"/>
      <c r="F813" s="43"/>
      <c r="G813" s="43"/>
      <c r="H813" s="43"/>
      <c r="I813" s="43"/>
      <c r="J813" s="43"/>
      <c r="K813" s="43"/>
      <c r="L813" s="43"/>
      <c r="M813" s="43"/>
      <c r="N813" s="43"/>
      <c r="O813" s="43"/>
      <c r="P813" s="43"/>
      <c r="Q813" s="43"/>
      <c r="R813" s="43"/>
    </row>
    <row r="814" spans="2:18" s="18" customFormat="1">
      <c r="B814" s="43"/>
      <c r="C814" s="43"/>
      <c r="D814" s="43"/>
      <c r="E814" s="43"/>
      <c r="F814" s="43"/>
      <c r="G814" s="43"/>
      <c r="H814" s="43"/>
      <c r="I814" s="43"/>
      <c r="J814" s="43"/>
      <c r="K814" s="43"/>
      <c r="L814" s="43"/>
      <c r="M814" s="43"/>
      <c r="N814" s="43"/>
      <c r="O814" s="43"/>
      <c r="P814" s="43"/>
      <c r="Q814" s="43"/>
      <c r="R814" s="43"/>
    </row>
    <row r="815" spans="2:18" s="18" customFormat="1">
      <c r="B815" s="43"/>
      <c r="C815" s="43"/>
      <c r="D815" s="43"/>
      <c r="E815" s="43"/>
      <c r="F815" s="43"/>
      <c r="G815" s="43"/>
      <c r="H815" s="43"/>
      <c r="I815" s="43"/>
      <c r="J815" s="43"/>
      <c r="K815" s="43"/>
      <c r="L815" s="43"/>
      <c r="M815" s="43"/>
      <c r="N815" s="43"/>
      <c r="O815" s="43"/>
      <c r="P815" s="43"/>
      <c r="Q815" s="43"/>
      <c r="R815" s="43"/>
    </row>
    <row r="816" spans="2:18" s="18" customFormat="1">
      <c r="B816" s="43"/>
      <c r="C816" s="43"/>
      <c r="D816" s="43"/>
      <c r="E816" s="43"/>
      <c r="F816" s="43"/>
      <c r="G816" s="43"/>
      <c r="H816" s="43"/>
      <c r="I816" s="43"/>
      <c r="J816" s="43"/>
      <c r="K816" s="43"/>
      <c r="L816" s="43"/>
      <c r="M816" s="43"/>
      <c r="N816" s="43"/>
      <c r="O816" s="43"/>
      <c r="P816" s="43"/>
      <c r="Q816" s="43"/>
      <c r="R816" s="43"/>
    </row>
    <row r="817" spans="2:18" s="18" customFormat="1">
      <c r="B817" s="43"/>
      <c r="C817" s="43"/>
      <c r="D817" s="43"/>
      <c r="E817" s="43"/>
      <c r="F817" s="43"/>
      <c r="G817" s="43"/>
      <c r="H817" s="43"/>
      <c r="I817" s="43"/>
      <c r="J817" s="43"/>
      <c r="K817" s="43"/>
      <c r="L817" s="43"/>
      <c r="M817" s="43"/>
      <c r="N817" s="43"/>
      <c r="O817" s="43"/>
      <c r="P817" s="43"/>
      <c r="Q817" s="43"/>
      <c r="R817" s="43"/>
    </row>
    <row r="818" spans="2:18" s="18" customFormat="1">
      <c r="B818" s="43"/>
      <c r="C818" s="43"/>
      <c r="D818" s="43"/>
      <c r="E818" s="43"/>
      <c r="F818" s="43"/>
      <c r="G818" s="43"/>
      <c r="H818" s="43"/>
      <c r="I818" s="43"/>
      <c r="J818" s="43"/>
      <c r="K818" s="43"/>
      <c r="L818" s="43"/>
      <c r="M818" s="43"/>
      <c r="N818" s="43"/>
      <c r="O818" s="43"/>
      <c r="P818" s="43"/>
      <c r="Q818" s="43"/>
      <c r="R818" s="43"/>
    </row>
    <row r="819" spans="2:18" s="18" customFormat="1">
      <c r="B819" s="43"/>
      <c r="C819" s="43"/>
      <c r="D819" s="43"/>
      <c r="E819" s="43"/>
      <c r="F819" s="43"/>
      <c r="G819" s="43"/>
      <c r="H819" s="43"/>
      <c r="I819" s="43"/>
      <c r="J819" s="43"/>
      <c r="K819" s="43"/>
      <c r="L819" s="43"/>
      <c r="M819" s="43"/>
      <c r="N819" s="43"/>
      <c r="O819" s="43"/>
      <c r="P819" s="43"/>
      <c r="Q819" s="43"/>
      <c r="R819" s="43"/>
    </row>
    <row r="820" spans="2:18" s="18" customFormat="1">
      <c r="B820" s="43"/>
      <c r="C820" s="43"/>
      <c r="D820" s="43"/>
      <c r="E820" s="43"/>
      <c r="F820" s="43"/>
      <c r="G820" s="43"/>
      <c r="H820" s="43"/>
      <c r="I820" s="43"/>
      <c r="J820" s="43"/>
      <c r="K820" s="43"/>
      <c r="L820" s="43"/>
      <c r="M820" s="43"/>
      <c r="N820" s="43"/>
      <c r="O820" s="43"/>
      <c r="P820" s="43"/>
      <c r="Q820" s="43"/>
      <c r="R820" s="43"/>
    </row>
    <row r="821" spans="2:18" s="18" customFormat="1">
      <c r="B821" s="43"/>
      <c r="C821" s="43"/>
      <c r="D821" s="43"/>
      <c r="E821" s="43"/>
      <c r="F821" s="43"/>
      <c r="G821" s="43"/>
      <c r="H821" s="43"/>
      <c r="I821" s="43"/>
      <c r="J821" s="43"/>
      <c r="K821" s="43"/>
      <c r="L821" s="43"/>
      <c r="M821" s="43"/>
      <c r="N821" s="43"/>
      <c r="O821" s="43"/>
      <c r="P821" s="43"/>
      <c r="Q821" s="43"/>
      <c r="R821" s="43"/>
    </row>
    <row r="822" spans="2:18" s="18" customFormat="1">
      <c r="B822" s="43"/>
      <c r="C822" s="43"/>
      <c r="D822" s="43"/>
      <c r="E822" s="43"/>
      <c r="F822" s="43"/>
      <c r="G822" s="43"/>
      <c r="H822" s="43"/>
      <c r="I822" s="43"/>
      <c r="J822" s="43"/>
      <c r="K822" s="43"/>
      <c r="L822" s="43"/>
      <c r="M822" s="43"/>
      <c r="N822" s="43"/>
      <c r="O822" s="43"/>
      <c r="P822" s="43"/>
      <c r="Q822" s="43"/>
      <c r="R822" s="43"/>
    </row>
    <row r="823" spans="2:18" s="18" customFormat="1">
      <c r="B823" s="43"/>
      <c r="C823" s="43"/>
      <c r="D823" s="43"/>
      <c r="E823" s="43"/>
      <c r="F823" s="43"/>
      <c r="G823" s="43"/>
      <c r="H823" s="43"/>
      <c r="I823" s="43"/>
      <c r="J823" s="43"/>
      <c r="K823" s="43"/>
      <c r="L823" s="43"/>
      <c r="M823" s="43"/>
      <c r="N823" s="43"/>
      <c r="O823" s="43"/>
      <c r="P823" s="43"/>
      <c r="Q823" s="43"/>
      <c r="R823" s="43"/>
    </row>
    <row r="824" spans="2:18" s="18" customFormat="1">
      <c r="B824" s="43"/>
      <c r="C824" s="43"/>
      <c r="D824" s="43"/>
      <c r="E824" s="43"/>
      <c r="F824" s="43"/>
      <c r="G824" s="43"/>
      <c r="H824" s="43"/>
      <c r="I824" s="43"/>
      <c r="J824" s="43"/>
      <c r="K824" s="43"/>
      <c r="L824" s="43"/>
      <c r="M824" s="43"/>
      <c r="N824" s="43"/>
      <c r="O824" s="43"/>
      <c r="P824" s="43"/>
      <c r="Q824" s="43"/>
      <c r="R824" s="43"/>
    </row>
    <row r="825" spans="2:18" s="18" customFormat="1">
      <c r="B825" s="43"/>
      <c r="C825" s="43"/>
      <c r="D825" s="43"/>
      <c r="E825" s="43"/>
      <c r="F825" s="43"/>
      <c r="G825" s="43"/>
      <c r="H825" s="43"/>
      <c r="I825" s="43"/>
      <c r="J825" s="43"/>
      <c r="K825" s="43"/>
      <c r="L825" s="43"/>
      <c r="M825" s="43"/>
      <c r="N825" s="43"/>
      <c r="O825" s="43"/>
      <c r="P825" s="43"/>
      <c r="Q825" s="43"/>
      <c r="R825" s="43"/>
    </row>
    <row r="826" spans="2:18" s="18" customFormat="1">
      <c r="B826" s="43"/>
      <c r="C826" s="43"/>
      <c r="D826" s="43"/>
      <c r="E826" s="43"/>
      <c r="F826" s="43"/>
      <c r="G826" s="43"/>
      <c r="H826" s="43"/>
      <c r="I826" s="43"/>
      <c r="J826" s="43"/>
      <c r="K826" s="43"/>
      <c r="L826" s="43"/>
      <c r="M826" s="43"/>
      <c r="N826" s="43"/>
      <c r="O826" s="43"/>
      <c r="P826" s="43"/>
      <c r="Q826" s="43"/>
      <c r="R826" s="43"/>
    </row>
    <row r="827" spans="2:18" s="18" customFormat="1">
      <c r="B827" s="43"/>
      <c r="C827" s="43"/>
      <c r="D827" s="43"/>
      <c r="E827" s="43"/>
      <c r="F827" s="43"/>
      <c r="G827" s="43"/>
      <c r="H827" s="43"/>
      <c r="I827" s="43"/>
      <c r="J827" s="43"/>
      <c r="K827" s="43"/>
      <c r="L827" s="43"/>
      <c r="M827" s="43"/>
      <c r="N827" s="43"/>
      <c r="O827" s="43"/>
      <c r="P827" s="43"/>
      <c r="Q827" s="43"/>
      <c r="R827" s="43"/>
    </row>
    <row r="828" spans="2:18" s="18" customFormat="1">
      <c r="B828" s="43"/>
      <c r="C828" s="43"/>
      <c r="D828" s="43"/>
      <c r="E828" s="43"/>
      <c r="F828" s="43"/>
      <c r="G828" s="43"/>
      <c r="H828" s="43"/>
      <c r="I828" s="43"/>
      <c r="J828" s="43"/>
      <c r="K828" s="43"/>
      <c r="L828" s="43"/>
      <c r="M828" s="43"/>
      <c r="N828" s="43"/>
      <c r="O828" s="43"/>
      <c r="P828" s="43"/>
      <c r="Q828" s="43"/>
      <c r="R828" s="43"/>
    </row>
    <row r="829" spans="2:18" s="18" customFormat="1">
      <c r="B829" s="43"/>
      <c r="C829" s="43"/>
      <c r="D829" s="43"/>
      <c r="E829" s="43"/>
      <c r="F829" s="43"/>
      <c r="G829" s="43"/>
      <c r="H829" s="43"/>
      <c r="I829" s="43"/>
      <c r="J829" s="43"/>
      <c r="K829" s="43"/>
      <c r="L829" s="43"/>
      <c r="M829" s="43"/>
      <c r="N829" s="43"/>
      <c r="O829" s="43"/>
      <c r="P829" s="43"/>
      <c r="Q829" s="43"/>
      <c r="R829" s="43"/>
    </row>
    <row r="830" spans="2:18" s="18" customFormat="1">
      <c r="B830" s="43"/>
      <c r="C830" s="43"/>
      <c r="D830" s="43"/>
      <c r="E830" s="43"/>
      <c r="F830" s="43"/>
      <c r="G830" s="43"/>
      <c r="H830" s="43"/>
      <c r="I830" s="43"/>
      <c r="J830" s="43"/>
      <c r="K830" s="43"/>
      <c r="L830" s="43"/>
      <c r="M830" s="43"/>
      <c r="N830" s="43"/>
      <c r="O830" s="43"/>
      <c r="P830" s="43"/>
      <c r="Q830" s="43"/>
      <c r="R830" s="43"/>
    </row>
    <row r="831" spans="2:18" s="18" customFormat="1">
      <c r="B831" s="43"/>
      <c r="C831" s="43"/>
      <c r="D831" s="43"/>
      <c r="E831" s="43"/>
      <c r="F831" s="43"/>
      <c r="G831" s="43"/>
      <c r="H831" s="43"/>
      <c r="I831" s="43"/>
      <c r="J831" s="43"/>
      <c r="K831" s="43"/>
      <c r="L831" s="43"/>
      <c r="M831" s="43"/>
      <c r="N831" s="43"/>
      <c r="O831" s="43"/>
      <c r="P831" s="43"/>
      <c r="Q831" s="43"/>
      <c r="R831" s="43"/>
    </row>
    <row r="832" spans="2:18" s="18" customFormat="1">
      <c r="B832" s="43"/>
      <c r="C832" s="43"/>
      <c r="D832" s="43"/>
      <c r="E832" s="43"/>
      <c r="F832" s="43"/>
      <c r="G832" s="43"/>
      <c r="H832" s="43"/>
      <c r="I832" s="43"/>
      <c r="J832" s="43"/>
      <c r="K832" s="43"/>
      <c r="L832" s="43"/>
      <c r="M832" s="43"/>
      <c r="N832" s="43"/>
      <c r="O832" s="43"/>
      <c r="P832" s="43"/>
      <c r="Q832" s="43"/>
      <c r="R832" s="43"/>
    </row>
    <row r="833" spans="2:18" s="18" customFormat="1">
      <c r="B833" s="43"/>
      <c r="C833" s="43"/>
      <c r="D833" s="43"/>
      <c r="E833" s="43"/>
      <c r="F833" s="43"/>
      <c r="G833" s="43"/>
      <c r="H833" s="43"/>
      <c r="I833" s="43"/>
      <c r="J833" s="43"/>
      <c r="K833" s="43"/>
      <c r="L833" s="43"/>
      <c r="M833" s="43"/>
      <c r="N833" s="43"/>
      <c r="O833" s="43"/>
      <c r="P833" s="43"/>
      <c r="Q833" s="43"/>
      <c r="R833" s="43"/>
    </row>
    <row r="834" spans="2:18" s="18" customFormat="1">
      <c r="B834" s="43"/>
      <c r="C834" s="43"/>
      <c r="D834" s="43"/>
      <c r="E834" s="43"/>
      <c r="F834" s="43"/>
      <c r="G834" s="43"/>
      <c r="H834" s="43"/>
      <c r="I834" s="43"/>
      <c r="J834" s="43"/>
      <c r="K834" s="43"/>
      <c r="L834" s="43"/>
      <c r="M834" s="43"/>
      <c r="N834" s="43"/>
      <c r="O834" s="43"/>
      <c r="P834" s="43"/>
      <c r="Q834" s="43"/>
      <c r="R834" s="43"/>
    </row>
    <row r="835" spans="2:18" s="18" customFormat="1">
      <c r="B835" s="43"/>
      <c r="C835" s="43"/>
      <c r="D835" s="43"/>
      <c r="E835" s="43"/>
      <c r="F835" s="43"/>
      <c r="G835" s="43"/>
      <c r="H835" s="43"/>
      <c r="I835" s="43"/>
      <c r="J835" s="43"/>
      <c r="K835" s="43"/>
      <c r="L835" s="43"/>
      <c r="M835" s="43"/>
      <c r="N835" s="43"/>
      <c r="O835" s="43"/>
      <c r="P835" s="43"/>
      <c r="Q835" s="43"/>
      <c r="R835" s="43"/>
    </row>
    <row r="836" spans="2:18" s="18" customFormat="1">
      <c r="B836" s="43"/>
      <c r="C836" s="43"/>
      <c r="D836" s="43"/>
      <c r="E836" s="43"/>
      <c r="F836" s="43"/>
      <c r="G836" s="43"/>
      <c r="H836" s="43"/>
      <c r="I836" s="43"/>
      <c r="J836" s="43"/>
      <c r="K836" s="43"/>
      <c r="L836" s="43"/>
      <c r="M836" s="43"/>
      <c r="N836" s="43"/>
      <c r="O836" s="43"/>
      <c r="P836" s="43"/>
      <c r="Q836" s="43"/>
      <c r="R836" s="43"/>
    </row>
    <row r="837" spans="2:18" s="18" customFormat="1">
      <c r="B837" s="43"/>
      <c r="C837" s="43"/>
      <c r="D837" s="43"/>
      <c r="E837" s="43"/>
      <c r="F837" s="43"/>
      <c r="G837" s="43"/>
      <c r="H837" s="43"/>
      <c r="I837" s="43"/>
      <c r="J837" s="43"/>
      <c r="K837" s="43"/>
      <c r="L837" s="43"/>
      <c r="M837" s="43"/>
      <c r="N837" s="43"/>
      <c r="O837" s="43"/>
      <c r="P837" s="43"/>
      <c r="Q837" s="43"/>
      <c r="R837" s="43"/>
    </row>
    <row r="838" spans="2:18" s="18" customFormat="1">
      <c r="B838" s="43"/>
      <c r="C838" s="43"/>
      <c r="D838" s="43"/>
      <c r="E838" s="43"/>
      <c r="F838" s="43"/>
      <c r="G838" s="43"/>
      <c r="H838" s="43"/>
      <c r="I838" s="43"/>
      <c r="J838" s="43"/>
      <c r="K838" s="43"/>
      <c r="L838" s="43"/>
      <c r="M838" s="43"/>
      <c r="N838" s="43"/>
      <c r="O838" s="43"/>
      <c r="P838" s="43"/>
      <c r="Q838" s="43"/>
      <c r="R838" s="43"/>
    </row>
    <row r="839" spans="2:18" s="18" customFormat="1">
      <c r="B839" s="43"/>
      <c r="C839" s="43"/>
      <c r="D839" s="43"/>
      <c r="E839" s="43"/>
      <c r="F839" s="43"/>
      <c r="G839" s="43"/>
      <c r="H839" s="43"/>
      <c r="I839" s="43"/>
      <c r="J839" s="43"/>
      <c r="K839" s="43"/>
      <c r="L839" s="43"/>
      <c r="M839" s="43"/>
      <c r="N839" s="43"/>
      <c r="O839" s="43"/>
      <c r="P839" s="43"/>
      <c r="Q839" s="43"/>
      <c r="R839" s="43"/>
    </row>
    <row r="840" spans="2:18" s="18" customFormat="1">
      <c r="B840" s="43"/>
      <c r="C840" s="43"/>
      <c r="D840" s="43"/>
      <c r="E840" s="43"/>
      <c r="F840" s="43"/>
      <c r="G840" s="43"/>
      <c r="H840" s="43"/>
      <c r="I840" s="43"/>
      <c r="J840" s="43"/>
      <c r="K840" s="43"/>
      <c r="L840" s="43"/>
      <c r="M840" s="43"/>
      <c r="N840" s="43"/>
      <c r="O840" s="43"/>
      <c r="P840" s="43"/>
      <c r="Q840" s="43"/>
      <c r="R840" s="43"/>
    </row>
    <row r="841" spans="2:18" s="18" customFormat="1">
      <c r="B841" s="43"/>
      <c r="C841" s="43"/>
      <c r="D841" s="43"/>
      <c r="E841" s="43"/>
      <c r="F841" s="43"/>
      <c r="G841" s="43"/>
      <c r="H841" s="43"/>
      <c r="I841" s="43"/>
      <c r="J841" s="43"/>
      <c r="K841" s="43"/>
      <c r="L841" s="43"/>
      <c r="M841" s="43"/>
      <c r="N841" s="43"/>
      <c r="O841" s="43"/>
      <c r="P841" s="43"/>
      <c r="Q841" s="43"/>
      <c r="R841" s="43"/>
    </row>
    <row r="842" spans="2:18" s="18" customFormat="1">
      <c r="B842" s="43"/>
      <c r="C842" s="43"/>
      <c r="D842" s="43"/>
      <c r="E842" s="43"/>
      <c r="F842" s="43"/>
      <c r="G842" s="43"/>
      <c r="H842" s="43"/>
      <c r="I842" s="43"/>
      <c r="J842" s="43"/>
      <c r="K842" s="43"/>
      <c r="L842" s="43"/>
      <c r="M842" s="43"/>
      <c r="N842" s="43"/>
      <c r="O842" s="43"/>
      <c r="P842" s="43"/>
      <c r="Q842" s="43"/>
      <c r="R842" s="43"/>
    </row>
    <row r="843" spans="2:18" s="18" customFormat="1">
      <c r="B843" s="43"/>
      <c r="C843" s="43"/>
      <c r="D843" s="43"/>
      <c r="E843" s="43"/>
      <c r="F843" s="43"/>
      <c r="G843" s="43"/>
      <c r="H843" s="43"/>
      <c r="I843" s="43"/>
      <c r="J843" s="43"/>
      <c r="K843" s="43"/>
      <c r="L843" s="43"/>
      <c r="M843" s="43"/>
      <c r="N843" s="43"/>
      <c r="O843" s="43"/>
      <c r="P843" s="43"/>
      <c r="Q843" s="43"/>
      <c r="R843" s="43"/>
    </row>
    <row r="844" spans="2:18" s="18" customFormat="1">
      <c r="B844" s="43"/>
      <c r="C844" s="43"/>
      <c r="D844" s="43"/>
      <c r="E844" s="43"/>
      <c r="F844" s="43"/>
      <c r="G844" s="43"/>
      <c r="H844" s="43"/>
      <c r="I844" s="43"/>
      <c r="J844" s="43"/>
      <c r="K844" s="43"/>
      <c r="L844" s="43"/>
      <c r="M844" s="43"/>
      <c r="N844" s="43"/>
      <c r="O844" s="43"/>
      <c r="P844" s="43"/>
      <c r="Q844" s="43"/>
      <c r="R844" s="43"/>
    </row>
    <row r="845" spans="2:18" s="18" customFormat="1">
      <c r="B845" s="43"/>
      <c r="C845" s="43"/>
      <c r="D845" s="43"/>
      <c r="E845" s="43"/>
      <c r="F845" s="43"/>
      <c r="G845" s="43"/>
      <c r="H845" s="43"/>
      <c r="I845" s="43"/>
      <c r="J845" s="43"/>
      <c r="K845" s="43"/>
      <c r="L845" s="43"/>
      <c r="M845" s="43"/>
      <c r="N845" s="43"/>
      <c r="O845" s="43"/>
      <c r="P845" s="43"/>
      <c r="Q845" s="43"/>
      <c r="R845" s="43"/>
    </row>
    <row r="846" spans="2:18" s="18" customFormat="1">
      <c r="B846" s="43"/>
      <c r="C846" s="43"/>
      <c r="D846" s="43"/>
      <c r="E846" s="43"/>
      <c r="F846" s="43"/>
      <c r="G846" s="43"/>
      <c r="H846" s="43"/>
      <c r="I846" s="43"/>
      <c r="J846" s="43"/>
      <c r="K846" s="43"/>
      <c r="L846" s="43"/>
      <c r="M846" s="43"/>
      <c r="N846" s="43"/>
      <c r="O846" s="43"/>
      <c r="P846" s="43"/>
      <c r="Q846" s="43"/>
      <c r="R846" s="43"/>
    </row>
    <row r="847" spans="2:18" s="18" customFormat="1">
      <c r="B847" s="43"/>
      <c r="C847" s="43"/>
      <c r="D847" s="43"/>
      <c r="E847" s="43"/>
      <c r="F847" s="43"/>
      <c r="G847" s="43"/>
      <c r="H847" s="43"/>
      <c r="I847" s="43"/>
      <c r="J847" s="43"/>
      <c r="K847" s="43"/>
      <c r="L847" s="43"/>
      <c r="M847" s="43"/>
      <c r="N847" s="43"/>
      <c r="O847" s="43"/>
      <c r="P847" s="43"/>
      <c r="Q847" s="43"/>
      <c r="R847" s="43"/>
    </row>
    <row r="848" spans="2:18" s="18" customFormat="1">
      <c r="B848" s="43"/>
      <c r="C848" s="43"/>
      <c r="D848" s="43"/>
      <c r="E848" s="43"/>
      <c r="F848" s="43"/>
      <c r="G848" s="43"/>
      <c r="H848" s="43"/>
      <c r="I848" s="43"/>
      <c r="J848" s="43"/>
      <c r="K848" s="43"/>
      <c r="L848" s="43"/>
      <c r="M848" s="43"/>
      <c r="N848" s="43"/>
      <c r="O848" s="43"/>
      <c r="P848" s="43"/>
      <c r="Q848" s="43"/>
      <c r="R848" s="43"/>
    </row>
    <row r="849" spans="2:18" s="18" customFormat="1">
      <c r="B849" s="43"/>
      <c r="C849" s="43"/>
      <c r="D849" s="43"/>
      <c r="E849" s="43"/>
      <c r="F849" s="43"/>
      <c r="G849" s="43"/>
      <c r="H849" s="43"/>
      <c r="I849" s="43"/>
      <c r="J849" s="43"/>
      <c r="K849" s="43"/>
      <c r="L849" s="43"/>
      <c r="M849" s="43"/>
      <c r="N849" s="43"/>
      <c r="O849" s="43"/>
      <c r="P849" s="43"/>
      <c r="Q849" s="43"/>
      <c r="R849" s="43"/>
    </row>
    <row r="850" spans="2:18" s="18" customFormat="1">
      <c r="B850" s="43"/>
      <c r="C850" s="43"/>
      <c r="D850" s="43"/>
      <c r="E850" s="43"/>
      <c r="F850" s="43"/>
      <c r="G850" s="43"/>
      <c r="H850" s="43"/>
      <c r="I850" s="43"/>
      <c r="J850" s="43"/>
      <c r="K850" s="43"/>
      <c r="L850" s="43"/>
      <c r="M850" s="43"/>
      <c r="N850" s="43"/>
      <c r="O850" s="43"/>
      <c r="P850" s="43"/>
      <c r="Q850" s="43"/>
      <c r="R850" s="43"/>
    </row>
    <row r="851" spans="2:18" s="18" customFormat="1">
      <c r="B851" s="43"/>
      <c r="C851" s="43"/>
      <c r="D851" s="43"/>
      <c r="E851" s="43"/>
      <c r="F851" s="43"/>
      <c r="G851" s="43"/>
      <c r="H851" s="43"/>
      <c r="I851" s="43"/>
      <c r="J851" s="43"/>
      <c r="K851" s="43"/>
      <c r="L851" s="43"/>
      <c r="M851" s="43"/>
      <c r="N851" s="43"/>
      <c r="O851" s="43"/>
      <c r="P851" s="43"/>
      <c r="Q851" s="43"/>
      <c r="R851" s="43"/>
    </row>
    <row r="852" spans="2:18" s="18" customFormat="1">
      <c r="B852" s="43"/>
      <c r="C852" s="43"/>
      <c r="D852" s="43"/>
      <c r="E852" s="43"/>
      <c r="F852" s="43"/>
      <c r="G852" s="43"/>
      <c r="H852" s="43"/>
      <c r="I852" s="43"/>
      <c r="J852" s="43"/>
      <c r="K852" s="43"/>
      <c r="L852" s="43"/>
      <c r="M852" s="43"/>
      <c r="N852" s="43"/>
      <c r="O852" s="43"/>
      <c r="P852" s="43"/>
      <c r="Q852" s="43"/>
      <c r="R852" s="43"/>
    </row>
    <row r="853" spans="2:18" s="18" customFormat="1">
      <c r="B853" s="43"/>
      <c r="C853" s="43"/>
      <c r="D853" s="43"/>
      <c r="E853" s="43"/>
      <c r="F853" s="43"/>
      <c r="G853" s="43"/>
      <c r="H853" s="43"/>
      <c r="I853" s="43"/>
      <c r="J853" s="43"/>
      <c r="K853" s="43"/>
      <c r="L853" s="43"/>
      <c r="M853" s="43"/>
      <c r="N853" s="43"/>
      <c r="O853" s="43"/>
      <c r="P853" s="43"/>
      <c r="Q853" s="43"/>
      <c r="R853" s="43"/>
    </row>
    <row r="854" spans="2:18" s="18" customFormat="1">
      <c r="B854" s="43"/>
      <c r="C854" s="43"/>
      <c r="D854" s="43"/>
      <c r="E854" s="43"/>
      <c r="F854" s="43"/>
      <c r="G854" s="43"/>
      <c r="H854" s="43"/>
      <c r="I854" s="43"/>
      <c r="J854" s="43"/>
      <c r="K854" s="43"/>
      <c r="L854" s="43"/>
      <c r="M854" s="43"/>
      <c r="N854" s="43"/>
      <c r="O854" s="43"/>
      <c r="P854" s="43"/>
      <c r="Q854" s="43"/>
      <c r="R854" s="43"/>
    </row>
    <row r="855" spans="2:18" s="18" customFormat="1">
      <c r="B855" s="43"/>
      <c r="C855" s="43"/>
      <c r="D855" s="43"/>
      <c r="E855" s="43"/>
      <c r="F855" s="43"/>
      <c r="G855" s="43"/>
      <c r="H855" s="43"/>
      <c r="I855" s="43"/>
      <c r="J855" s="43"/>
      <c r="K855" s="43"/>
      <c r="L855" s="43"/>
      <c r="M855" s="43"/>
      <c r="N855" s="43"/>
      <c r="O855" s="43"/>
      <c r="P855" s="43"/>
      <c r="Q855" s="43"/>
      <c r="R855" s="43"/>
    </row>
    <row r="856" spans="2:18" s="18" customFormat="1">
      <c r="B856" s="43"/>
      <c r="C856" s="43"/>
      <c r="D856" s="43"/>
      <c r="E856" s="43"/>
      <c r="F856" s="43"/>
      <c r="G856" s="43"/>
      <c r="H856" s="43"/>
      <c r="I856" s="43"/>
      <c r="J856" s="43"/>
      <c r="K856" s="43"/>
      <c r="L856" s="43"/>
      <c r="M856" s="43"/>
      <c r="N856" s="43"/>
      <c r="O856" s="43"/>
      <c r="P856" s="43"/>
      <c r="Q856" s="43"/>
      <c r="R856" s="43"/>
    </row>
    <row r="857" spans="2:18" s="18" customFormat="1">
      <c r="B857" s="43"/>
      <c r="C857" s="43"/>
      <c r="D857" s="43"/>
      <c r="E857" s="43"/>
      <c r="F857" s="43"/>
      <c r="G857" s="43"/>
      <c r="H857" s="43"/>
      <c r="I857" s="43"/>
      <c r="J857" s="43"/>
      <c r="K857" s="43"/>
      <c r="L857" s="43"/>
      <c r="M857" s="43"/>
      <c r="N857" s="43"/>
      <c r="O857" s="43"/>
      <c r="P857" s="43"/>
      <c r="Q857" s="43"/>
      <c r="R857" s="43"/>
    </row>
    <row r="858" spans="2:18" s="18" customFormat="1">
      <c r="B858" s="43"/>
      <c r="C858" s="43"/>
      <c r="D858" s="43"/>
      <c r="E858" s="43"/>
      <c r="F858" s="43"/>
      <c r="G858" s="43"/>
      <c r="H858" s="43"/>
      <c r="I858" s="43"/>
      <c r="J858" s="43"/>
      <c r="K858" s="43"/>
      <c r="L858" s="43"/>
      <c r="M858" s="43"/>
      <c r="N858" s="43"/>
      <c r="O858" s="43"/>
      <c r="P858" s="43"/>
      <c r="Q858" s="43"/>
      <c r="R858" s="43"/>
    </row>
    <row r="859" spans="2:18" s="18" customFormat="1">
      <c r="B859" s="43"/>
      <c r="C859" s="43"/>
      <c r="D859" s="43"/>
      <c r="E859" s="43"/>
      <c r="F859" s="43"/>
      <c r="G859" s="43"/>
      <c r="H859" s="43"/>
      <c r="I859" s="43"/>
      <c r="J859" s="43"/>
      <c r="K859" s="43"/>
      <c r="L859" s="43"/>
      <c r="M859" s="43"/>
      <c r="N859" s="43"/>
      <c r="O859" s="43"/>
      <c r="P859" s="43"/>
      <c r="Q859" s="43"/>
      <c r="R859" s="43"/>
    </row>
    <row r="860" spans="2:18" s="18" customFormat="1">
      <c r="B860" s="43"/>
      <c r="C860" s="43"/>
      <c r="D860" s="43"/>
      <c r="E860" s="43"/>
      <c r="F860" s="43"/>
      <c r="G860" s="43"/>
      <c r="H860" s="43"/>
      <c r="I860" s="43"/>
      <c r="J860" s="43"/>
      <c r="K860" s="43"/>
      <c r="L860" s="43"/>
      <c r="M860" s="43"/>
      <c r="N860" s="43"/>
      <c r="O860" s="43"/>
      <c r="P860" s="43"/>
      <c r="Q860" s="43"/>
      <c r="R860" s="43"/>
    </row>
    <row r="861" spans="2:18" s="18" customFormat="1">
      <c r="B861" s="43"/>
      <c r="C861" s="43"/>
      <c r="D861" s="43"/>
      <c r="E861" s="43"/>
      <c r="F861" s="43"/>
      <c r="G861" s="43"/>
      <c r="H861" s="43"/>
      <c r="I861" s="43"/>
      <c r="J861" s="43"/>
      <c r="K861" s="43"/>
      <c r="L861" s="43"/>
      <c r="M861" s="43"/>
      <c r="N861" s="43"/>
      <c r="O861" s="43"/>
      <c r="P861" s="43"/>
      <c r="Q861" s="43"/>
      <c r="R861" s="43"/>
    </row>
    <row r="862" spans="2:18" s="18" customFormat="1">
      <c r="B862" s="43"/>
      <c r="C862" s="43"/>
      <c r="D862" s="43"/>
      <c r="E862" s="43"/>
      <c r="F862" s="43"/>
      <c r="G862" s="43"/>
      <c r="H862" s="43"/>
      <c r="I862" s="43"/>
      <c r="J862" s="43"/>
      <c r="K862" s="43"/>
      <c r="L862" s="43"/>
      <c r="M862" s="43"/>
      <c r="N862" s="43"/>
      <c r="O862" s="43"/>
      <c r="P862" s="43"/>
      <c r="Q862" s="43"/>
      <c r="R862" s="43"/>
    </row>
    <row r="863" spans="2:18" s="18" customFormat="1">
      <c r="B863" s="43"/>
      <c r="C863" s="43"/>
      <c r="D863" s="43"/>
      <c r="E863" s="43"/>
      <c r="F863" s="43"/>
      <c r="G863" s="43"/>
      <c r="H863" s="43"/>
      <c r="I863" s="43"/>
      <c r="J863" s="43"/>
      <c r="K863" s="43"/>
      <c r="L863" s="43"/>
      <c r="M863" s="43"/>
      <c r="N863" s="43"/>
      <c r="O863" s="43"/>
      <c r="P863" s="43"/>
      <c r="Q863" s="43"/>
      <c r="R863" s="43"/>
    </row>
    <row r="864" spans="2:18" s="18" customFormat="1">
      <c r="B864" s="43"/>
      <c r="C864" s="43"/>
      <c r="D864" s="43"/>
      <c r="E864" s="43"/>
      <c r="F864" s="43"/>
      <c r="G864" s="43"/>
      <c r="H864" s="43"/>
      <c r="I864" s="43"/>
      <c r="J864" s="43"/>
      <c r="K864" s="43"/>
      <c r="L864" s="43"/>
      <c r="M864" s="43"/>
      <c r="N864" s="43"/>
      <c r="O864" s="43"/>
      <c r="P864" s="43"/>
      <c r="Q864" s="43"/>
      <c r="R864" s="43"/>
    </row>
    <row r="865" spans="2:18" s="18" customFormat="1">
      <c r="B865" s="43"/>
      <c r="C865" s="43"/>
      <c r="D865" s="43"/>
      <c r="E865" s="43"/>
      <c r="F865" s="43"/>
      <c r="G865" s="43"/>
      <c r="H865" s="43"/>
      <c r="I865" s="43"/>
      <c r="J865" s="43"/>
      <c r="K865" s="43"/>
      <c r="L865" s="43"/>
      <c r="M865" s="43"/>
      <c r="N865" s="43"/>
      <c r="O865" s="43"/>
      <c r="P865" s="43"/>
      <c r="Q865" s="43"/>
      <c r="R865" s="43"/>
    </row>
    <row r="866" spans="2:18" s="18" customFormat="1">
      <c r="B866" s="43"/>
      <c r="C866" s="43"/>
      <c r="D866" s="43"/>
      <c r="E866" s="43"/>
      <c r="F866" s="43"/>
      <c r="G866" s="43"/>
      <c r="H866" s="43"/>
      <c r="I866" s="43"/>
      <c r="J866" s="43"/>
      <c r="K866" s="43"/>
      <c r="L866" s="43"/>
      <c r="M866" s="43"/>
      <c r="N866" s="43"/>
      <c r="O866" s="43"/>
      <c r="P866" s="43"/>
      <c r="Q866" s="43"/>
      <c r="R866" s="43"/>
    </row>
    <row r="867" spans="2:18" s="18" customFormat="1">
      <c r="B867" s="43"/>
      <c r="C867" s="43"/>
      <c r="D867" s="43"/>
      <c r="E867" s="43"/>
      <c r="F867" s="43"/>
      <c r="G867" s="43"/>
      <c r="H867" s="43"/>
      <c r="I867" s="43"/>
      <c r="J867" s="43"/>
      <c r="K867" s="43"/>
      <c r="L867" s="43"/>
      <c r="M867" s="43"/>
      <c r="N867" s="43"/>
      <c r="O867" s="43"/>
      <c r="P867" s="43"/>
      <c r="Q867" s="43"/>
      <c r="R867" s="43"/>
    </row>
    <row r="868" spans="2:18" s="18" customFormat="1">
      <c r="B868" s="43"/>
      <c r="C868" s="43"/>
      <c r="D868" s="43"/>
      <c r="E868" s="43"/>
      <c r="F868" s="43"/>
      <c r="G868" s="43"/>
      <c r="H868" s="43"/>
      <c r="I868" s="43"/>
      <c r="J868" s="43"/>
      <c r="K868" s="43"/>
      <c r="L868" s="43"/>
      <c r="M868" s="43"/>
      <c r="N868" s="43"/>
      <c r="O868" s="43"/>
      <c r="P868" s="43"/>
      <c r="Q868" s="43"/>
      <c r="R868" s="43"/>
    </row>
    <row r="869" spans="2:18" s="18" customFormat="1">
      <c r="B869" s="43"/>
      <c r="C869" s="43"/>
      <c r="D869" s="43"/>
      <c r="E869" s="43"/>
      <c r="F869" s="43"/>
      <c r="G869" s="43"/>
      <c r="H869" s="43"/>
      <c r="I869" s="43"/>
      <c r="J869" s="43"/>
      <c r="K869" s="43"/>
      <c r="L869" s="43"/>
      <c r="M869" s="43"/>
      <c r="N869" s="43"/>
      <c r="O869" s="43"/>
      <c r="P869" s="43"/>
      <c r="Q869" s="43"/>
      <c r="R869" s="43"/>
    </row>
    <row r="870" spans="2:18" s="18" customFormat="1">
      <c r="B870" s="43"/>
      <c r="C870" s="43"/>
      <c r="D870" s="43"/>
      <c r="E870" s="43"/>
      <c r="F870" s="43"/>
      <c r="G870" s="43"/>
      <c r="H870" s="43"/>
      <c r="I870" s="43"/>
      <c r="J870" s="43"/>
      <c r="K870" s="43"/>
      <c r="L870" s="43"/>
      <c r="M870" s="43"/>
      <c r="N870" s="43"/>
      <c r="O870" s="43"/>
      <c r="P870" s="43"/>
      <c r="Q870" s="43"/>
      <c r="R870" s="43"/>
    </row>
    <row r="871" spans="2:18" s="18" customFormat="1">
      <c r="B871" s="43"/>
      <c r="C871" s="43"/>
      <c r="D871" s="43"/>
      <c r="E871" s="43"/>
      <c r="F871" s="43"/>
      <c r="G871" s="43"/>
      <c r="H871" s="43"/>
      <c r="I871" s="43"/>
      <c r="J871" s="43"/>
      <c r="K871" s="43"/>
      <c r="L871" s="43"/>
      <c r="M871" s="43"/>
      <c r="N871" s="43"/>
      <c r="O871" s="43"/>
      <c r="P871" s="43"/>
      <c r="Q871" s="43"/>
      <c r="R871" s="43"/>
    </row>
    <row r="872" spans="2:18" s="18" customFormat="1">
      <c r="B872" s="43"/>
      <c r="C872" s="43"/>
      <c r="D872" s="43"/>
      <c r="E872" s="43"/>
      <c r="F872" s="43"/>
      <c r="G872" s="43"/>
      <c r="H872" s="43"/>
      <c r="I872" s="43"/>
      <c r="J872" s="43"/>
      <c r="K872" s="43"/>
      <c r="L872" s="43"/>
      <c r="M872" s="43"/>
      <c r="N872" s="43"/>
      <c r="O872" s="43"/>
      <c r="P872" s="43"/>
      <c r="Q872" s="43"/>
      <c r="R872" s="43"/>
    </row>
    <row r="873" spans="2:18" s="18" customFormat="1">
      <c r="B873" s="43"/>
      <c r="C873" s="43"/>
      <c r="D873" s="43"/>
      <c r="E873" s="43"/>
      <c r="F873" s="43"/>
      <c r="G873" s="43"/>
      <c r="H873" s="43"/>
      <c r="I873" s="43"/>
      <c r="J873" s="43"/>
      <c r="K873" s="43"/>
      <c r="L873" s="43"/>
      <c r="M873" s="43"/>
      <c r="N873" s="43"/>
      <c r="O873" s="43"/>
      <c r="P873" s="43"/>
      <c r="Q873" s="43"/>
      <c r="R873" s="43"/>
    </row>
    <row r="874" spans="2:18" s="18" customFormat="1">
      <c r="B874" s="43"/>
      <c r="C874" s="43"/>
      <c r="D874" s="43"/>
      <c r="E874" s="43"/>
      <c r="F874" s="43"/>
      <c r="G874" s="43"/>
      <c r="H874" s="43"/>
      <c r="I874" s="43"/>
      <c r="J874" s="43"/>
      <c r="K874" s="43"/>
      <c r="L874" s="43"/>
      <c r="M874" s="43"/>
      <c r="N874" s="43"/>
      <c r="O874" s="43"/>
      <c r="P874" s="43"/>
      <c r="Q874" s="43"/>
      <c r="R874" s="43"/>
    </row>
    <row r="875" spans="2:18" s="18" customFormat="1">
      <c r="B875" s="43"/>
      <c r="C875" s="43"/>
      <c r="D875" s="43"/>
      <c r="E875" s="43"/>
      <c r="F875" s="43"/>
      <c r="G875" s="43"/>
      <c r="H875" s="43"/>
      <c r="I875" s="43"/>
      <c r="J875" s="43"/>
      <c r="K875" s="43"/>
      <c r="L875" s="43"/>
      <c r="M875" s="43"/>
      <c r="N875" s="43"/>
      <c r="O875" s="43"/>
      <c r="P875" s="43"/>
      <c r="Q875" s="43"/>
      <c r="R875" s="43"/>
    </row>
    <row r="876" spans="2:18" s="18" customFormat="1">
      <c r="B876" s="43"/>
      <c r="C876" s="43"/>
      <c r="D876" s="43"/>
      <c r="E876" s="43"/>
      <c r="F876" s="43"/>
      <c r="G876" s="43"/>
      <c r="H876" s="43"/>
      <c r="I876" s="43"/>
      <c r="J876" s="43"/>
      <c r="K876" s="43"/>
      <c r="L876" s="43"/>
      <c r="M876" s="43"/>
      <c r="N876" s="43"/>
      <c r="O876" s="43"/>
      <c r="P876" s="43"/>
      <c r="Q876" s="43"/>
      <c r="R876" s="43"/>
    </row>
    <row r="877" spans="2:18" s="18" customFormat="1">
      <c r="B877" s="43"/>
      <c r="C877" s="43"/>
      <c r="D877" s="43"/>
      <c r="E877" s="43"/>
      <c r="F877" s="43"/>
      <c r="G877" s="43"/>
      <c r="H877" s="43"/>
      <c r="I877" s="43"/>
      <c r="J877" s="43"/>
      <c r="K877" s="43"/>
      <c r="L877" s="43"/>
      <c r="M877" s="43"/>
      <c r="N877" s="43"/>
      <c r="O877" s="43"/>
      <c r="P877" s="43"/>
      <c r="Q877" s="43"/>
      <c r="R877" s="43"/>
    </row>
    <row r="878" spans="2:18" s="18" customFormat="1">
      <c r="B878" s="43"/>
      <c r="C878" s="43"/>
      <c r="D878" s="43"/>
      <c r="E878" s="43"/>
      <c r="F878" s="43"/>
      <c r="G878" s="43"/>
      <c r="H878" s="43"/>
      <c r="I878" s="43"/>
      <c r="J878" s="43"/>
      <c r="K878" s="43"/>
      <c r="L878" s="43"/>
      <c r="M878" s="43"/>
      <c r="N878" s="43"/>
      <c r="O878" s="43"/>
      <c r="P878" s="43"/>
      <c r="Q878" s="43"/>
      <c r="R878" s="43"/>
    </row>
    <row r="879" spans="2:18" s="18" customFormat="1">
      <c r="B879" s="43"/>
      <c r="C879" s="43"/>
      <c r="D879" s="43"/>
      <c r="E879" s="43"/>
      <c r="F879" s="43"/>
      <c r="G879" s="43"/>
      <c r="H879" s="43"/>
      <c r="I879" s="43"/>
      <c r="J879" s="43"/>
      <c r="K879" s="43"/>
      <c r="L879" s="43"/>
      <c r="M879" s="43"/>
      <c r="N879" s="43"/>
      <c r="O879" s="43"/>
      <c r="P879" s="43"/>
      <c r="Q879" s="43"/>
      <c r="R879" s="43"/>
    </row>
    <row r="880" spans="2:18" s="18" customFormat="1">
      <c r="B880" s="43"/>
      <c r="C880" s="43"/>
      <c r="D880" s="43"/>
      <c r="E880" s="43"/>
      <c r="F880" s="43"/>
      <c r="G880" s="43"/>
      <c r="H880" s="43"/>
      <c r="I880" s="43"/>
      <c r="J880" s="43"/>
      <c r="K880" s="43"/>
      <c r="L880" s="43"/>
      <c r="M880" s="43"/>
      <c r="N880" s="43"/>
      <c r="O880" s="43"/>
      <c r="P880" s="43"/>
      <c r="Q880" s="43"/>
      <c r="R880" s="43"/>
    </row>
    <row r="881" spans="2:18" s="18" customFormat="1">
      <c r="B881" s="43"/>
      <c r="C881" s="43"/>
      <c r="D881" s="43"/>
      <c r="E881" s="43"/>
      <c r="F881" s="43"/>
      <c r="G881" s="43"/>
      <c r="H881" s="43"/>
      <c r="I881" s="43"/>
      <c r="J881" s="43"/>
      <c r="K881" s="43"/>
      <c r="L881" s="43"/>
      <c r="M881" s="43"/>
      <c r="N881" s="43"/>
      <c r="O881" s="43"/>
      <c r="P881" s="43"/>
      <c r="Q881" s="43"/>
      <c r="R881" s="43"/>
    </row>
    <row r="882" spans="2:18" s="18" customFormat="1">
      <c r="B882" s="43"/>
      <c r="C882" s="43"/>
      <c r="D882" s="43"/>
      <c r="E882" s="43"/>
      <c r="F882" s="43"/>
      <c r="G882" s="43"/>
      <c r="H882" s="43"/>
      <c r="I882" s="43"/>
      <c r="J882" s="43"/>
      <c r="K882" s="43"/>
      <c r="L882" s="43"/>
      <c r="M882" s="43"/>
      <c r="N882" s="43"/>
      <c r="O882" s="43"/>
      <c r="P882" s="43"/>
      <c r="Q882" s="43"/>
      <c r="R882" s="43"/>
    </row>
    <row r="883" spans="2:18" s="18" customFormat="1">
      <c r="B883" s="43"/>
      <c r="C883" s="43"/>
      <c r="D883" s="43"/>
      <c r="E883" s="43"/>
      <c r="F883" s="43"/>
      <c r="G883" s="43"/>
      <c r="H883" s="43"/>
      <c r="I883" s="43"/>
      <c r="J883" s="43"/>
      <c r="K883" s="43"/>
      <c r="L883" s="43"/>
      <c r="M883" s="43"/>
      <c r="N883" s="43"/>
      <c r="O883" s="43"/>
      <c r="P883" s="43"/>
      <c r="Q883" s="43"/>
      <c r="R883" s="43"/>
    </row>
    <row r="884" spans="2:18" s="18" customFormat="1">
      <c r="B884" s="43"/>
      <c r="C884" s="43"/>
      <c r="D884" s="43"/>
      <c r="E884" s="43"/>
      <c r="F884" s="43"/>
      <c r="G884" s="43"/>
      <c r="H884" s="43"/>
      <c r="I884" s="43"/>
      <c r="J884" s="43"/>
      <c r="K884" s="43"/>
      <c r="L884" s="43"/>
      <c r="M884" s="43"/>
      <c r="N884" s="43"/>
      <c r="O884" s="43"/>
      <c r="P884" s="43"/>
      <c r="Q884" s="43"/>
      <c r="R884" s="43"/>
    </row>
    <row r="885" spans="2:18" s="18" customFormat="1">
      <c r="B885" s="43"/>
      <c r="C885" s="43"/>
      <c r="D885" s="43"/>
      <c r="E885" s="43"/>
      <c r="F885" s="43"/>
      <c r="G885" s="43"/>
      <c r="H885" s="43"/>
      <c r="I885" s="43"/>
      <c r="J885" s="43"/>
      <c r="K885" s="43"/>
      <c r="L885" s="43"/>
      <c r="M885" s="43"/>
      <c r="N885" s="43"/>
      <c r="O885" s="43"/>
      <c r="P885" s="43"/>
      <c r="Q885" s="43"/>
      <c r="R885" s="43"/>
    </row>
    <row r="886" spans="2:18" s="18" customFormat="1">
      <c r="B886" s="43"/>
      <c r="C886" s="43"/>
      <c r="D886" s="43"/>
      <c r="E886" s="43"/>
      <c r="F886" s="43"/>
      <c r="G886" s="43"/>
      <c r="H886" s="43"/>
      <c r="I886" s="43"/>
      <c r="J886" s="43"/>
      <c r="K886" s="43"/>
      <c r="L886" s="43"/>
      <c r="M886" s="43"/>
      <c r="N886" s="43"/>
      <c r="O886" s="43"/>
      <c r="P886" s="43"/>
      <c r="Q886" s="43"/>
      <c r="R886" s="43"/>
    </row>
    <row r="887" spans="2:18" s="18" customFormat="1">
      <c r="B887" s="43"/>
      <c r="C887" s="43"/>
      <c r="D887" s="43"/>
      <c r="E887" s="43"/>
      <c r="F887" s="43"/>
      <c r="G887" s="43"/>
      <c r="H887" s="43"/>
      <c r="I887" s="43"/>
      <c r="J887" s="43"/>
      <c r="K887" s="43"/>
      <c r="L887" s="43"/>
      <c r="M887" s="43"/>
      <c r="N887" s="43"/>
      <c r="O887" s="43"/>
      <c r="P887" s="43"/>
      <c r="Q887" s="43"/>
      <c r="R887" s="43"/>
    </row>
    <row r="888" spans="2:18" s="18" customFormat="1">
      <c r="B888" s="43"/>
      <c r="C888" s="43"/>
      <c r="D888" s="43"/>
      <c r="E888" s="43"/>
      <c r="F888" s="43"/>
      <c r="G888" s="43"/>
      <c r="H888" s="43"/>
      <c r="I888" s="43"/>
      <c r="J888" s="43"/>
      <c r="K888" s="43"/>
      <c r="L888" s="43"/>
      <c r="M888" s="43"/>
      <c r="N888" s="43"/>
      <c r="O888" s="43"/>
      <c r="P888" s="43"/>
      <c r="Q888" s="43"/>
      <c r="R888" s="43"/>
    </row>
    <row r="889" spans="2:18" s="18" customFormat="1">
      <c r="B889" s="43"/>
      <c r="C889" s="43"/>
      <c r="D889" s="43"/>
      <c r="E889" s="43"/>
      <c r="F889" s="43"/>
      <c r="G889" s="43"/>
      <c r="H889" s="43"/>
      <c r="I889" s="43"/>
      <c r="J889" s="43"/>
      <c r="K889" s="43"/>
      <c r="L889" s="43"/>
      <c r="M889" s="43"/>
      <c r="N889" s="43"/>
      <c r="O889" s="43"/>
      <c r="P889" s="43"/>
      <c r="Q889" s="43"/>
      <c r="R889" s="43"/>
    </row>
    <row r="890" spans="2:18" s="18" customFormat="1">
      <c r="B890" s="43"/>
      <c r="C890" s="43"/>
      <c r="D890" s="43"/>
      <c r="E890" s="43"/>
      <c r="F890" s="43"/>
      <c r="G890" s="43"/>
      <c r="H890" s="43"/>
      <c r="I890" s="43"/>
      <c r="J890" s="43"/>
      <c r="K890" s="43"/>
      <c r="L890" s="43"/>
      <c r="M890" s="43"/>
      <c r="N890" s="43"/>
      <c r="O890" s="43"/>
      <c r="P890" s="43"/>
      <c r="Q890" s="43"/>
      <c r="R890" s="43"/>
    </row>
    <row r="891" spans="2:18" s="18" customFormat="1">
      <c r="B891" s="43"/>
      <c r="C891" s="43"/>
      <c r="D891" s="43"/>
      <c r="E891" s="43"/>
      <c r="F891" s="43"/>
      <c r="G891" s="43"/>
      <c r="H891" s="43"/>
      <c r="I891" s="43"/>
      <c r="J891" s="43"/>
      <c r="K891" s="43"/>
      <c r="L891" s="43"/>
      <c r="M891" s="43"/>
      <c r="N891" s="43"/>
      <c r="O891" s="43"/>
      <c r="P891" s="43"/>
      <c r="Q891" s="43"/>
      <c r="R891" s="43"/>
    </row>
    <row r="892" spans="2:18" s="18" customFormat="1">
      <c r="B892" s="43"/>
      <c r="C892" s="43"/>
      <c r="D892" s="43"/>
      <c r="E892" s="43"/>
      <c r="F892" s="43"/>
      <c r="G892" s="43"/>
      <c r="H892" s="43"/>
      <c r="I892" s="43"/>
      <c r="J892" s="43"/>
      <c r="K892" s="43"/>
      <c r="L892" s="43"/>
      <c r="M892" s="43"/>
      <c r="N892" s="43"/>
      <c r="O892" s="43"/>
      <c r="P892" s="43"/>
      <c r="Q892" s="43"/>
      <c r="R892" s="43"/>
    </row>
    <row r="893" spans="2:18" s="18" customFormat="1">
      <c r="B893" s="43"/>
      <c r="C893" s="43"/>
      <c r="D893" s="43"/>
      <c r="E893" s="43"/>
      <c r="F893" s="43"/>
      <c r="G893" s="43"/>
      <c r="H893" s="43"/>
      <c r="I893" s="43"/>
      <c r="J893" s="43"/>
      <c r="K893" s="43"/>
      <c r="L893" s="43"/>
      <c r="M893" s="43"/>
      <c r="N893" s="43"/>
      <c r="O893" s="43"/>
      <c r="P893" s="43"/>
      <c r="Q893" s="43"/>
      <c r="R893" s="43"/>
    </row>
    <row r="894" spans="2:18" s="18" customFormat="1">
      <c r="B894" s="43"/>
      <c r="C894" s="43"/>
      <c r="D894" s="43"/>
      <c r="E894" s="43"/>
      <c r="F894" s="43"/>
      <c r="G894" s="43"/>
      <c r="H894" s="43"/>
      <c r="I894" s="43"/>
      <c r="J894" s="43"/>
      <c r="K894" s="43"/>
      <c r="L894" s="43"/>
      <c r="M894" s="43"/>
      <c r="N894" s="43"/>
      <c r="O894" s="43"/>
      <c r="P894" s="43"/>
      <c r="Q894" s="43"/>
      <c r="R894" s="43"/>
    </row>
    <row r="895" spans="2:18" s="18" customFormat="1">
      <c r="B895" s="43"/>
      <c r="C895" s="43"/>
      <c r="D895" s="43"/>
      <c r="E895" s="43"/>
      <c r="F895" s="43"/>
      <c r="G895" s="43"/>
      <c r="H895" s="43"/>
      <c r="I895" s="43"/>
      <c r="J895" s="43"/>
      <c r="K895" s="43"/>
      <c r="L895" s="43"/>
      <c r="M895" s="43"/>
      <c r="N895" s="43"/>
      <c r="O895" s="43"/>
      <c r="P895" s="43"/>
      <c r="Q895" s="43"/>
      <c r="R895" s="43"/>
    </row>
    <row r="896" spans="2:18" s="18" customFormat="1">
      <c r="B896" s="43"/>
      <c r="C896" s="43"/>
      <c r="D896" s="43"/>
      <c r="E896" s="43"/>
      <c r="F896" s="43"/>
      <c r="G896" s="43"/>
      <c r="H896" s="43"/>
      <c r="I896" s="43"/>
      <c r="J896" s="43"/>
      <c r="K896" s="43"/>
      <c r="L896" s="43"/>
      <c r="M896" s="43"/>
      <c r="N896" s="43"/>
      <c r="O896" s="43"/>
      <c r="P896" s="43"/>
      <c r="Q896" s="43"/>
      <c r="R896" s="43"/>
    </row>
    <row r="897" spans="2:18" s="18" customFormat="1">
      <c r="B897" s="43"/>
      <c r="C897" s="43"/>
      <c r="D897" s="43"/>
      <c r="E897" s="43"/>
      <c r="F897" s="43"/>
      <c r="G897" s="43"/>
      <c r="H897" s="43"/>
      <c r="I897" s="43"/>
      <c r="J897" s="43"/>
      <c r="K897" s="43"/>
      <c r="L897" s="43"/>
      <c r="M897" s="43"/>
      <c r="N897" s="43"/>
      <c r="O897" s="43"/>
      <c r="P897" s="43"/>
      <c r="Q897" s="43"/>
      <c r="R897" s="43"/>
    </row>
    <row r="898" spans="2:18" s="18" customFormat="1">
      <c r="B898" s="43"/>
      <c r="C898" s="43"/>
      <c r="D898" s="43"/>
      <c r="E898" s="43"/>
      <c r="F898" s="43"/>
      <c r="G898" s="43"/>
      <c r="H898" s="43"/>
      <c r="I898" s="43"/>
      <c r="J898" s="43"/>
      <c r="K898" s="43"/>
      <c r="L898" s="43"/>
      <c r="M898" s="43"/>
      <c r="N898" s="43"/>
      <c r="O898" s="43"/>
      <c r="P898" s="43"/>
      <c r="Q898" s="43"/>
      <c r="R898" s="43"/>
    </row>
    <row r="899" spans="2:18" s="18" customFormat="1">
      <c r="B899" s="43"/>
      <c r="C899" s="43"/>
      <c r="D899" s="43"/>
      <c r="E899" s="43"/>
      <c r="F899" s="43"/>
      <c r="G899" s="43"/>
      <c r="H899" s="43"/>
      <c r="I899" s="43"/>
      <c r="J899" s="43"/>
      <c r="K899" s="43"/>
      <c r="L899" s="43"/>
      <c r="M899" s="43"/>
      <c r="N899" s="43"/>
      <c r="O899" s="43"/>
      <c r="P899" s="43"/>
      <c r="Q899" s="43"/>
      <c r="R899" s="43"/>
    </row>
    <row r="900" spans="2:18" s="18" customFormat="1">
      <c r="B900" s="43"/>
      <c r="C900" s="43"/>
      <c r="D900" s="43"/>
      <c r="E900" s="43"/>
      <c r="F900" s="43"/>
      <c r="G900" s="43"/>
      <c r="H900" s="43"/>
      <c r="I900" s="43"/>
      <c r="J900" s="43"/>
      <c r="K900" s="43"/>
      <c r="L900" s="43"/>
      <c r="M900" s="43"/>
      <c r="N900" s="43"/>
      <c r="O900" s="43"/>
      <c r="P900" s="43"/>
      <c r="Q900" s="43"/>
      <c r="R900" s="43"/>
    </row>
    <row r="901" spans="2:18" s="18" customFormat="1">
      <c r="B901" s="43"/>
      <c r="C901" s="43"/>
      <c r="D901" s="43"/>
      <c r="E901" s="43"/>
      <c r="F901" s="43"/>
      <c r="G901" s="43"/>
      <c r="H901" s="43"/>
      <c r="I901" s="43"/>
      <c r="J901" s="43"/>
      <c r="K901" s="43"/>
      <c r="L901" s="43"/>
      <c r="M901" s="43"/>
      <c r="N901" s="43"/>
      <c r="O901" s="43"/>
      <c r="P901" s="43"/>
      <c r="Q901" s="43"/>
      <c r="R901" s="43"/>
    </row>
    <row r="902" spans="2:18" s="18" customFormat="1">
      <c r="B902" s="43"/>
      <c r="C902" s="43"/>
      <c r="D902" s="43"/>
      <c r="E902" s="43"/>
      <c r="F902" s="43"/>
      <c r="G902" s="43"/>
      <c r="H902" s="43"/>
      <c r="I902" s="43"/>
      <c r="J902" s="43"/>
      <c r="K902" s="43"/>
      <c r="L902" s="43"/>
      <c r="M902" s="43"/>
      <c r="N902" s="43"/>
      <c r="O902" s="43"/>
      <c r="P902" s="43"/>
      <c r="Q902" s="43"/>
      <c r="R902" s="43"/>
    </row>
    <row r="903" spans="2:18" s="18" customFormat="1">
      <c r="B903" s="43"/>
      <c r="C903" s="43"/>
      <c r="D903" s="43"/>
      <c r="E903" s="43"/>
      <c r="F903" s="43"/>
      <c r="G903" s="43"/>
      <c r="H903" s="43"/>
      <c r="I903" s="43"/>
      <c r="J903" s="43"/>
      <c r="K903" s="43"/>
      <c r="L903" s="43"/>
      <c r="M903" s="43"/>
      <c r="N903" s="43"/>
      <c r="O903" s="43"/>
      <c r="P903" s="43"/>
      <c r="Q903" s="43"/>
      <c r="R903" s="43"/>
    </row>
    <row r="904" spans="2:18" s="18" customFormat="1">
      <c r="B904" s="43"/>
      <c r="C904" s="43"/>
      <c r="D904" s="43"/>
      <c r="E904" s="43"/>
      <c r="F904" s="43"/>
      <c r="G904" s="43"/>
      <c r="H904" s="43"/>
      <c r="I904" s="43"/>
      <c r="J904" s="43"/>
      <c r="K904" s="43"/>
      <c r="L904" s="43"/>
      <c r="M904" s="43"/>
      <c r="N904" s="43"/>
      <c r="O904" s="43"/>
      <c r="P904" s="43"/>
      <c r="Q904" s="43"/>
      <c r="R904" s="43"/>
    </row>
    <row r="905" spans="2:18" s="18" customFormat="1">
      <c r="B905" s="43"/>
      <c r="C905" s="43"/>
      <c r="D905" s="43"/>
      <c r="E905" s="43"/>
      <c r="F905" s="43"/>
      <c r="G905" s="43"/>
      <c r="H905" s="43"/>
      <c r="I905" s="43"/>
      <c r="J905" s="43"/>
      <c r="K905" s="43"/>
      <c r="L905" s="43"/>
      <c r="M905" s="43"/>
      <c r="N905" s="43"/>
      <c r="O905" s="43"/>
      <c r="P905" s="43"/>
      <c r="Q905" s="43"/>
      <c r="R905" s="43"/>
    </row>
    <row r="906" spans="2:18" s="18" customFormat="1">
      <c r="B906" s="43"/>
      <c r="C906" s="43"/>
      <c r="D906" s="43"/>
      <c r="E906" s="43"/>
      <c r="F906" s="43"/>
      <c r="G906" s="43"/>
      <c r="H906" s="43"/>
      <c r="I906" s="43"/>
      <c r="J906" s="43"/>
      <c r="K906" s="43"/>
      <c r="L906" s="43"/>
      <c r="M906" s="43"/>
      <c r="N906" s="43"/>
      <c r="O906" s="43"/>
      <c r="P906" s="43"/>
      <c r="Q906" s="43"/>
      <c r="R906" s="43"/>
    </row>
    <row r="907" spans="2:18" s="18" customFormat="1">
      <c r="B907" s="43"/>
      <c r="C907" s="43"/>
      <c r="D907" s="43"/>
      <c r="E907" s="43"/>
      <c r="F907" s="43"/>
      <c r="G907" s="43"/>
      <c r="H907" s="43"/>
      <c r="I907" s="43"/>
      <c r="J907" s="43"/>
      <c r="K907" s="43"/>
      <c r="L907" s="43"/>
      <c r="M907" s="43"/>
      <c r="N907" s="43"/>
      <c r="O907" s="43"/>
      <c r="P907" s="43"/>
      <c r="Q907" s="43"/>
      <c r="R907" s="43"/>
    </row>
    <row r="908" spans="2:18" s="18" customFormat="1">
      <c r="B908" s="43"/>
      <c r="C908" s="43"/>
      <c r="D908" s="43"/>
      <c r="E908" s="43"/>
      <c r="F908" s="43"/>
      <c r="G908" s="43"/>
      <c r="H908" s="43"/>
      <c r="I908" s="43"/>
      <c r="J908" s="43"/>
      <c r="K908" s="43"/>
      <c r="L908" s="43"/>
      <c r="M908" s="43"/>
      <c r="N908" s="43"/>
      <c r="O908" s="43"/>
      <c r="P908" s="43"/>
      <c r="Q908" s="43"/>
      <c r="R908" s="43"/>
    </row>
    <row r="909" spans="2:18" s="18" customFormat="1">
      <c r="B909" s="43"/>
      <c r="C909" s="43"/>
      <c r="D909" s="43"/>
      <c r="E909" s="43"/>
      <c r="F909" s="43"/>
      <c r="G909" s="43"/>
      <c r="H909" s="43"/>
      <c r="I909" s="43"/>
      <c r="J909" s="43"/>
      <c r="K909" s="43"/>
      <c r="L909" s="43"/>
      <c r="M909" s="43"/>
      <c r="N909" s="43"/>
      <c r="O909" s="43"/>
      <c r="P909" s="43"/>
      <c r="Q909" s="43"/>
      <c r="R909" s="43"/>
    </row>
    <row r="910" spans="2:18" s="18" customFormat="1">
      <c r="B910" s="43"/>
      <c r="C910" s="43"/>
      <c r="D910" s="43"/>
      <c r="E910" s="43"/>
      <c r="F910" s="43"/>
      <c r="G910" s="43"/>
      <c r="H910" s="43"/>
      <c r="I910" s="43"/>
      <c r="J910" s="43"/>
      <c r="K910" s="43"/>
      <c r="L910" s="43"/>
      <c r="M910" s="43"/>
      <c r="N910" s="43"/>
      <c r="O910" s="43"/>
      <c r="P910" s="43"/>
      <c r="Q910" s="43"/>
      <c r="R910" s="43"/>
    </row>
    <row r="911" spans="2:18" s="18" customFormat="1">
      <c r="B911" s="43"/>
      <c r="C911" s="43"/>
      <c r="D911" s="43"/>
      <c r="E911" s="43"/>
      <c r="F911" s="43"/>
      <c r="G911" s="43"/>
      <c r="H911" s="43"/>
      <c r="I911" s="43"/>
      <c r="J911" s="43"/>
      <c r="K911" s="43"/>
      <c r="L911" s="43"/>
      <c r="M911" s="43"/>
      <c r="N911" s="43"/>
      <c r="O911" s="43"/>
      <c r="P911" s="43"/>
      <c r="Q911" s="43"/>
      <c r="R911" s="43"/>
    </row>
    <row r="912" spans="2:18" s="18" customFormat="1">
      <c r="B912" s="43"/>
      <c r="C912" s="43"/>
      <c r="D912" s="43"/>
      <c r="E912" s="43"/>
      <c r="F912" s="43"/>
      <c r="G912" s="43"/>
      <c r="H912" s="43"/>
      <c r="I912" s="43"/>
      <c r="J912" s="43"/>
      <c r="K912" s="43"/>
      <c r="L912" s="43"/>
      <c r="M912" s="43"/>
      <c r="N912" s="43"/>
      <c r="O912" s="43"/>
      <c r="P912" s="43"/>
      <c r="Q912" s="43"/>
      <c r="R912" s="43"/>
    </row>
    <row r="913" spans="2:18" s="18" customFormat="1">
      <c r="B913" s="43"/>
      <c r="C913" s="43"/>
      <c r="D913" s="43"/>
      <c r="E913" s="43"/>
      <c r="F913" s="43"/>
      <c r="G913" s="43"/>
      <c r="H913" s="43"/>
      <c r="I913" s="43"/>
      <c r="J913" s="43"/>
      <c r="K913" s="43"/>
      <c r="L913" s="43"/>
      <c r="M913" s="43"/>
      <c r="N913" s="43"/>
      <c r="O913" s="43"/>
      <c r="P913" s="43"/>
      <c r="Q913" s="43"/>
      <c r="R913" s="43"/>
    </row>
    <row r="914" spans="2:18" s="18" customFormat="1">
      <c r="B914" s="43"/>
      <c r="C914" s="43"/>
      <c r="D914" s="43"/>
      <c r="E914" s="43"/>
      <c r="F914" s="43"/>
      <c r="G914" s="43"/>
      <c r="H914" s="43"/>
      <c r="I914" s="43"/>
      <c r="J914" s="43"/>
      <c r="K914" s="43"/>
      <c r="L914" s="43"/>
      <c r="M914" s="43"/>
      <c r="N914" s="43"/>
      <c r="O914" s="43"/>
      <c r="P914" s="43"/>
      <c r="Q914" s="43"/>
      <c r="R914" s="43"/>
    </row>
    <row r="915" spans="2:18" s="18" customFormat="1">
      <c r="B915" s="43"/>
      <c r="C915" s="43"/>
      <c r="D915" s="43"/>
      <c r="E915" s="43"/>
      <c r="F915" s="43"/>
      <c r="G915" s="43"/>
      <c r="H915" s="43"/>
      <c r="I915" s="43"/>
      <c r="J915" s="43"/>
      <c r="K915" s="43"/>
      <c r="L915" s="43"/>
      <c r="M915" s="43"/>
      <c r="N915" s="43"/>
      <c r="O915" s="43"/>
      <c r="P915" s="43"/>
      <c r="Q915" s="43"/>
      <c r="R915" s="43"/>
    </row>
    <row r="916" spans="2:18" s="18" customFormat="1">
      <c r="B916" s="43"/>
      <c r="C916" s="43"/>
      <c r="D916" s="43"/>
      <c r="E916" s="43"/>
      <c r="F916" s="43"/>
      <c r="G916" s="43"/>
      <c r="H916" s="43"/>
      <c r="I916" s="43"/>
      <c r="J916" s="43"/>
      <c r="K916" s="43"/>
      <c r="L916" s="43"/>
      <c r="M916" s="43"/>
      <c r="N916" s="43"/>
      <c r="O916" s="43"/>
      <c r="P916" s="43"/>
      <c r="Q916" s="43"/>
      <c r="R916" s="43"/>
    </row>
    <row r="917" spans="2:18" s="18" customFormat="1">
      <c r="B917" s="43"/>
      <c r="C917" s="43"/>
      <c r="D917" s="43"/>
      <c r="E917" s="43"/>
      <c r="F917" s="43"/>
      <c r="G917" s="43"/>
      <c r="H917" s="43"/>
      <c r="I917" s="43"/>
      <c r="J917" s="43"/>
      <c r="K917" s="43"/>
      <c r="L917" s="43"/>
      <c r="M917" s="43"/>
      <c r="N917" s="43"/>
      <c r="O917" s="43"/>
      <c r="P917" s="43"/>
      <c r="Q917" s="43"/>
      <c r="R917" s="43"/>
    </row>
    <row r="918" spans="2:18" s="18" customFormat="1">
      <c r="B918" s="43"/>
      <c r="C918" s="43"/>
      <c r="D918" s="43"/>
      <c r="E918" s="43"/>
      <c r="F918" s="43"/>
      <c r="G918" s="43"/>
      <c r="H918" s="43"/>
      <c r="I918" s="43"/>
      <c r="J918" s="43"/>
      <c r="K918" s="43"/>
      <c r="L918" s="43"/>
      <c r="M918" s="43"/>
      <c r="N918" s="43"/>
      <c r="O918" s="43"/>
      <c r="P918" s="43"/>
      <c r="Q918" s="43"/>
      <c r="R918" s="43"/>
    </row>
    <row r="919" spans="2:18" s="18" customFormat="1">
      <c r="B919" s="43"/>
      <c r="C919" s="43"/>
      <c r="D919" s="43"/>
      <c r="E919" s="43"/>
      <c r="F919" s="43"/>
      <c r="G919" s="43"/>
      <c r="H919" s="43"/>
      <c r="I919" s="43"/>
      <c r="J919" s="43"/>
      <c r="K919" s="43"/>
      <c r="L919" s="43"/>
      <c r="M919" s="43"/>
      <c r="N919" s="43"/>
      <c r="O919" s="43"/>
      <c r="P919" s="43"/>
      <c r="Q919" s="43"/>
      <c r="R919" s="43"/>
    </row>
    <row r="920" spans="2:18" s="18" customFormat="1">
      <c r="B920" s="43"/>
      <c r="C920" s="43"/>
      <c r="D920" s="43"/>
      <c r="E920" s="43"/>
      <c r="F920" s="43"/>
      <c r="G920" s="43"/>
      <c r="H920" s="43"/>
      <c r="I920" s="43"/>
      <c r="J920" s="43"/>
      <c r="K920" s="43"/>
      <c r="L920" s="43"/>
      <c r="M920" s="43"/>
      <c r="N920" s="43"/>
      <c r="O920" s="43"/>
      <c r="P920" s="43"/>
      <c r="Q920" s="43"/>
      <c r="R920" s="43"/>
    </row>
    <row r="921" spans="2:18" s="18" customFormat="1">
      <c r="B921" s="43"/>
      <c r="C921" s="43"/>
      <c r="D921" s="43"/>
      <c r="E921" s="43"/>
      <c r="F921" s="43"/>
      <c r="G921" s="43"/>
      <c r="H921" s="43"/>
      <c r="I921" s="43"/>
      <c r="J921" s="43"/>
      <c r="K921" s="43"/>
      <c r="L921" s="43"/>
      <c r="M921" s="43"/>
      <c r="N921" s="43"/>
      <c r="O921" s="43"/>
      <c r="P921" s="43"/>
      <c r="Q921" s="43"/>
      <c r="R921" s="43"/>
    </row>
    <row r="922" spans="2:18" s="18" customFormat="1">
      <c r="B922" s="43"/>
      <c r="C922" s="43"/>
      <c r="D922" s="43"/>
      <c r="E922" s="43"/>
      <c r="F922" s="43"/>
      <c r="G922" s="43"/>
      <c r="H922" s="43"/>
      <c r="I922" s="43"/>
      <c r="J922" s="43"/>
      <c r="K922" s="43"/>
      <c r="L922" s="43"/>
      <c r="M922" s="43"/>
      <c r="N922" s="43"/>
      <c r="O922" s="43"/>
      <c r="P922" s="43"/>
      <c r="Q922" s="43"/>
      <c r="R922" s="43"/>
    </row>
    <row r="923" spans="2:18" s="18" customFormat="1">
      <c r="B923" s="43"/>
      <c r="C923" s="43"/>
      <c r="D923" s="43"/>
      <c r="E923" s="43"/>
      <c r="F923" s="43"/>
      <c r="G923" s="43"/>
      <c r="H923" s="43"/>
      <c r="I923" s="43"/>
      <c r="J923" s="43"/>
      <c r="K923" s="43"/>
      <c r="L923" s="43"/>
      <c r="M923" s="43"/>
      <c r="N923" s="43"/>
      <c r="O923" s="43"/>
      <c r="P923" s="43"/>
      <c r="Q923" s="43"/>
      <c r="R923" s="43"/>
    </row>
    <row r="924" spans="2:18" s="18" customFormat="1">
      <c r="B924" s="43"/>
      <c r="C924" s="43"/>
      <c r="D924" s="43"/>
      <c r="E924" s="43"/>
      <c r="F924" s="43"/>
      <c r="G924" s="43"/>
      <c r="H924" s="43"/>
      <c r="I924" s="43"/>
      <c r="J924" s="43"/>
      <c r="K924" s="43"/>
      <c r="L924" s="43"/>
      <c r="M924" s="43"/>
      <c r="N924" s="43"/>
      <c r="O924" s="43"/>
      <c r="P924" s="43"/>
      <c r="Q924" s="43"/>
      <c r="R924" s="43"/>
    </row>
    <row r="925" spans="2:18" s="18" customFormat="1">
      <c r="B925" s="43"/>
      <c r="C925" s="43"/>
      <c r="D925" s="43"/>
      <c r="E925" s="43"/>
      <c r="F925" s="43"/>
      <c r="G925" s="43"/>
      <c r="H925" s="43"/>
      <c r="I925" s="43"/>
      <c r="J925" s="43"/>
      <c r="K925" s="43"/>
      <c r="L925" s="43"/>
      <c r="M925" s="43"/>
      <c r="N925" s="43"/>
      <c r="O925" s="43"/>
      <c r="P925" s="43"/>
      <c r="Q925" s="43"/>
      <c r="R925" s="43"/>
    </row>
    <row r="926" spans="2:18" s="18" customFormat="1">
      <c r="B926" s="43"/>
      <c r="C926" s="43"/>
      <c r="D926" s="43"/>
      <c r="E926" s="43"/>
      <c r="F926" s="43"/>
      <c r="G926" s="43"/>
      <c r="H926" s="43"/>
      <c r="I926" s="43"/>
      <c r="J926" s="43"/>
      <c r="K926" s="43"/>
      <c r="L926" s="43"/>
      <c r="M926" s="43"/>
      <c r="N926" s="43"/>
      <c r="O926" s="43"/>
      <c r="P926" s="43"/>
      <c r="Q926" s="43"/>
      <c r="R926" s="43"/>
    </row>
    <row r="927" spans="2:18" s="18" customFormat="1">
      <c r="B927" s="43"/>
      <c r="C927" s="43"/>
      <c r="D927" s="43"/>
      <c r="E927" s="43"/>
      <c r="F927" s="43"/>
      <c r="G927" s="43"/>
      <c r="H927" s="43"/>
      <c r="I927" s="43"/>
      <c r="J927" s="43"/>
      <c r="K927" s="43"/>
      <c r="L927" s="43"/>
      <c r="M927" s="43"/>
      <c r="N927" s="43"/>
      <c r="O927" s="43"/>
      <c r="P927" s="43"/>
      <c r="Q927" s="43"/>
      <c r="R927" s="43"/>
    </row>
    <row r="928" spans="2:18" s="18" customFormat="1">
      <c r="B928" s="43"/>
      <c r="C928" s="43"/>
      <c r="D928" s="43"/>
      <c r="E928" s="43"/>
      <c r="F928" s="43"/>
      <c r="G928" s="43"/>
      <c r="H928" s="43"/>
      <c r="I928" s="43"/>
      <c r="J928" s="43"/>
      <c r="K928" s="43"/>
      <c r="L928" s="43"/>
      <c r="M928" s="43"/>
      <c r="N928" s="43"/>
      <c r="O928" s="43"/>
      <c r="P928" s="43"/>
      <c r="Q928" s="43"/>
      <c r="R928" s="43"/>
    </row>
    <row r="929" spans="2:18" s="18" customFormat="1">
      <c r="B929" s="43"/>
      <c r="C929" s="43"/>
      <c r="D929" s="43"/>
      <c r="E929" s="43"/>
      <c r="F929" s="43"/>
      <c r="G929" s="43"/>
      <c r="H929" s="43"/>
      <c r="I929" s="43"/>
      <c r="J929" s="43"/>
      <c r="K929" s="43"/>
      <c r="L929" s="43"/>
      <c r="M929" s="43"/>
      <c r="N929" s="43"/>
      <c r="O929" s="43"/>
      <c r="P929" s="43"/>
      <c r="Q929" s="43"/>
      <c r="R929" s="43"/>
    </row>
    <row r="930" spans="2:18" s="18" customFormat="1">
      <c r="B930" s="43"/>
      <c r="C930" s="43"/>
      <c r="D930" s="43"/>
      <c r="E930" s="43"/>
      <c r="F930" s="43"/>
      <c r="G930" s="43"/>
      <c r="H930" s="43"/>
      <c r="I930" s="43"/>
      <c r="J930" s="43"/>
      <c r="K930" s="43"/>
      <c r="L930" s="43"/>
      <c r="M930" s="43"/>
      <c r="N930" s="43"/>
      <c r="O930" s="43"/>
      <c r="P930" s="43"/>
      <c r="Q930" s="43"/>
      <c r="R930" s="43"/>
    </row>
    <row r="931" spans="2:18" s="18" customFormat="1">
      <c r="B931" s="43"/>
      <c r="C931" s="43"/>
      <c r="D931" s="43"/>
      <c r="E931" s="43"/>
      <c r="F931" s="43"/>
      <c r="G931" s="43"/>
      <c r="H931" s="43"/>
      <c r="I931" s="43"/>
      <c r="J931" s="43"/>
      <c r="K931" s="43"/>
      <c r="L931" s="43"/>
      <c r="M931" s="43"/>
      <c r="N931" s="43"/>
      <c r="O931" s="43"/>
      <c r="P931" s="43"/>
      <c r="Q931" s="43"/>
      <c r="R931" s="43"/>
    </row>
    <row r="932" spans="2:18" s="18" customFormat="1">
      <c r="B932" s="43"/>
      <c r="C932" s="43"/>
      <c r="D932" s="43"/>
      <c r="E932" s="43"/>
      <c r="F932" s="43"/>
      <c r="G932" s="43"/>
      <c r="H932" s="43"/>
      <c r="I932" s="43"/>
      <c r="J932" s="43"/>
      <c r="K932" s="43"/>
      <c r="L932" s="43"/>
      <c r="M932" s="43"/>
      <c r="N932" s="43"/>
      <c r="O932" s="43"/>
      <c r="P932" s="43"/>
      <c r="Q932" s="43"/>
      <c r="R932" s="43"/>
    </row>
    <row r="933" spans="2:18" s="18" customFormat="1">
      <c r="B933" s="43"/>
      <c r="C933" s="43"/>
      <c r="D933" s="43"/>
      <c r="E933" s="43"/>
      <c r="F933" s="43"/>
      <c r="G933" s="43"/>
      <c r="H933" s="43"/>
      <c r="I933" s="43"/>
      <c r="J933" s="43"/>
      <c r="K933" s="43"/>
      <c r="L933" s="43"/>
      <c r="M933" s="43"/>
      <c r="N933" s="43"/>
      <c r="O933" s="43"/>
      <c r="P933" s="43"/>
      <c r="Q933" s="43"/>
      <c r="R933" s="43"/>
    </row>
    <row r="934" spans="2:18" s="18" customFormat="1">
      <c r="B934" s="43"/>
      <c r="C934" s="43"/>
      <c r="D934" s="43"/>
      <c r="E934" s="43"/>
      <c r="F934" s="43"/>
      <c r="G934" s="43"/>
      <c r="H934" s="43"/>
      <c r="I934" s="43"/>
      <c r="J934" s="43"/>
      <c r="K934" s="43"/>
      <c r="L934" s="43"/>
      <c r="M934" s="43"/>
      <c r="N934" s="43"/>
      <c r="O934" s="43"/>
      <c r="P934" s="43"/>
      <c r="Q934" s="43"/>
      <c r="R934" s="43"/>
    </row>
    <row r="935" spans="2:18" s="18" customFormat="1">
      <c r="B935" s="43"/>
      <c r="C935" s="43"/>
      <c r="D935" s="43"/>
      <c r="E935" s="43"/>
      <c r="F935" s="43"/>
      <c r="G935" s="43"/>
      <c r="H935" s="43"/>
      <c r="I935" s="43"/>
      <c r="J935" s="43"/>
      <c r="K935" s="43"/>
      <c r="L935" s="43"/>
      <c r="M935" s="43"/>
      <c r="N935" s="43"/>
      <c r="O935" s="43"/>
      <c r="P935" s="43"/>
      <c r="Q935" s="43"/>
      <c r="R935" s="43"/>
    </row>
    <row r="936" spans="2:18" s="18" customFormat="1">
      <c r="B936" s="43"/>
      <c r="C936" s="43"/>
      <c r="D936" s="43"/>
      <c r="E936" s="43"/>
      <c r="F936" s="43"/>
      <c r="G936" s="43"/>
      <c r="H936" s="43"/>
      <c r="I936" s="43"/>
      <c r="J936" s="43"/>
      <c r="K936" s="43"/>
      <c r="L936" s="43"/>
      <c r="M936" s="43"/>
      <c r="N936" s="43"/>
      <c r="O936" s="43"/>
      <c r="P936" s="43"/>
      <c r="Q936" s="43"/>
      <c r="R936" s="43"/>
    </row>
    <row r="937" spans="2:18" s="18" customFormat="1">
      <c r="B937" s="43"/>
      <c r="C937" s="43"/>
      <c r="D937" s="43"/>
      <c r="E937" s="43"/>
      <c r="F937" s="43"/>
      <c r="G937" s="43"/>
      <c r="H937" s="43"/>
      <c r="I937" s="43"/>
      <c r="J937" s="43"/>
      <c r="K937" s="43"/>
      <c r="L937" s="43"/>
      <c r="M937" s="43"/>
      <c r="N937" s="43"/>
      <c r="O937" s="43"/>
      <c r="P937" s="43"/>
      <c r="Q937" s="43"/>
      <c r="R937" s="43"/>
    </row>
    <row r="938" spans="2:18" s="18" customFormat="1">
      <c r="B938" s="43"/>
      <c r="C938" s="43"/>
      <c r="D938" s="43"/>
      <c r="E938" s="43"/>
      <c r="F938" s="43"/>
      <c r="G938" s="43"/>
      <c r="H938" s="43"/>
      <c r="I938" s="43"/>
      <c r="J938" s="43"/>
      <c r="K938" s="43"/>
      <c r="L938" s="43"/>
      <c r="M938" s="43"/>
      <c r="N938" s="43"/>
      <c r="O938" s="43"/>
      <c r="P938" s="43"/>
      <c r="Q938" s="43"/>
      <c r="R938" s="43"/>
    </row>
    <row r="939" spans="2:18" s="18" customFormat="1">
      <c r="B939" s="43"/>
      <c r="C939" s="43"/>
      <c r="D939" s="43"/>
      <c r="E939" s="43"/>
      <c r="F939" s="43"/>
      <c r="G939" s="43"/>
      <c r="H939" s="43"/>
      <c r="I939" s="43"/>
      <c r="J939" s="43"/>
      <c r="K939" s="43"/>
      <c r="L939" s="43"/>
      <c r="M939" s="43"/>
      <c r="N939" s="43"/>
      <c r="O939" s="43"/>
      <c r="P939" s="43"/>
      <c r="Q939" s="43"/>
      <c r="R939" s="43"/>
    </row>
    <row r="940" spans="2:18" s="18" customFormat="1">
      <c r="B940" s="43"/>
      <c r="C940" s="43"/>
      <c r="D940" s="43"/>
      <c r="E940" s="43"/>
      <c r="F940" s="43"/>
      <c r="G940" s="43"/>
      <c r="H940" s="43"/>
      <c r="I940" s="43"/>
      <c r="J940" s="43"/>
      <c r="K940" s="43"/>
      <c r="L940" s="43"/>
      <c r="M940" s="43"/>
      <c r="N940" s="43"/>
      <c r="O940" s="43"/>
      <c r="P940" s="43"/>
      <c r="Q940" s="43"/>
      <c r="R940" s="43"/>
    </row>
    <row r="941" spans="2:18" s="18" customFormat="1">
      <c r="B941" s="43"/>
      <c r="C941" s="43"/>
      <c r="D941" s="43"/>
      <c r="E941" s="43"/>
      <c r="F941" s="43"/>
      <c r="G941" s="43"/>
      <c r="H941" s="43"/>
      <c r="I941" s="43"/>
      <c r="J941" s="43"/>
      <c r="K941" s="43"/>
      <c r="L941" s="43"/>
      <c r="M941" s="43"/>
      <c r="N941" s="43"/>
      <c r="O941" s="43"/>
      <c r="P941" s="43"/>
      <c r="Q941" s="43"/>
      <c r="R941" s="43"/>
    </row>
    <row r="942" spans="2:18" s="18" customFormat="1">
      <c r="B942" s="43"/>
      <c r="C942" s="43"/>
      <c r="D942" s="43"/>
      <c r="E942" s="43"/>
      <c r="F942" s="43"/>
      <c r="G942" s="43"/>
      <c r="H942" s="43"/>
      <c r="I942" s="43"/>
      <c r="J942" s="43"/>
      <c r="K942" s="43"/>
      <c r="L942" s="43"/>
      <c r="M942" s="43"/>
      <c r="N942" s="43"/>
      <c r="O942" s="43"/>
      <c r="P942" s="43"/>
      <c r="Q942" s="43"/>
      <c r="R942" s="43"/>
    </row>
    <row r="943" spans="2:18" s="18" customFormat="1">
      <c r="B943" s="43"/>
      <c r="C943" s="43"/>
      <c r="D943" s="43"/>
      <c r="E943" s="43"/>
      <c r="F943" s="43"/>
      <c r="G943" s="43"/>
      <c r="H943" s="43"/>
      <c r="I943" s="43"/>
      <c r="J943" s="43"/>
      <c r="K943" s="43"/>
      <c r="L943" s="43"/>
      <c r="M943" s="43"/>
      <c r="N943" s="43"/>
      <c r="O943" s="43"/>
      <c r="P943" s="43"/>
      <c r="Q943" s="43"/>
      <c r="R943" s="43"/>
    </row>
    <row r="944" spans="2:18" s="18" customFormat="1">
      <c r="B944" s="43"/>
      <c r="C944" s="43"/>
      <c r="D944" s="43"/>
      <c r="E944" s="43"/>
      <c r="F944" s="43"/>
      <c r="G944" s="43"/>
      <c r="H944" s="43"/>
      <c r="I944" s="43"/>
      <c r="J944" s="43"/>
      <c r="K944" s="43"/>
      <c r="L944" s="43"/>
      <c r="M944" s="43"/>
      <c r="N944" s="43"/>
      <c r="O944" s="43"/>
      <c r="P944" s="43"/>
      <c r="Q944" s="43"/>
      <c r="R944" s="43"/>
    </row>
    <row r="945" spans="2:18" s="18" customFormat="1">
      <c r="B945" s="43"/>
      <c r="C945" s="43"/>
      <c r="D945" s="43"/>
      <c r="E945" s="43"/>
      <c r="F945" s="43"/>
      <c r="G945" s="43"/>
      <c r="H945" s="43"/>
      <c r="I945" s="43"/>
      <c r="J945" s="43"/>
      <c r="K945" s="43"/>
      <c r="L945" s="43"/>
      <c r="M945" s="43"/>
      <c r="N945" s="43"/>
      <c r="O945" s="43"/>
      <c r="P945" s="43"/>
      <c r="Q945" s="43"/>
      <c r="R945" s="43"/>
    </row>
    <row r="946" spans="2:18" s="18" customFormat="1">
      <c r="B946" s="43"/>
      <c r="C946" s="43"/>
      <c r="D946" s="43"/>
      <c r="E946" s="43"/>
      <c r="F946" s="43"/>
      <c r="G946" s="43"/>
      <c r="H946" s="43"/>
      <c r="I946" s="43"/>
      <c r="J946" s="43"/>
      <c r="K946" s="43"/>
      <c r="L946" s="43"/>
      <c r="M946" s="43"/>
      <c r="N946" s="43"/>
      <c r="O946" s="43"/>
      <c r="P946" s="43"/>
      <c r="Q946" s="43"/>
      <c r="R946" s="43"/>
    </row>
    <row r="947" spans="2:18" s="18" customFormat="1">
      <c r="B947" s="43"/>
      <c r="C947" s="43"/>
      <c r="D947" s="43"/>
      <c r="E947" s="43"/>
      <c r="F947" s="43"/>
      <c r="G947" s="43"/>
      <c r="H947" s="43"/>
      <c r="I947" s="43"/>
      <c r="J947" s="43"/>
      <c r="K947" s="43"/>
      <c r="L947" s="43"/>
      <c r="M947" s="43"/>
      <c r="N947" s="43"/>
      <c r="O947" s="43"/>
      <c r="P947" s="43"/>
      <c r="Q947" s="43"/>
      <c r="R947" s="43"/>
    </row>
    <row r="948" spans="2:18" s="18" customFormat="1">
      <c r="B948" s="43"/>
      <c r="C948" s="43"/>
      <c r="D948" s="43"/>
      <c r="E948" s="43"/>
      <c r="F948" s="43"/>
      <c r="G948" s="43"/>
      <c r="H948" s="43"/>
      <c r="I948" s="43"/>
      <c r="J948" s="43"/>
      <c r="K948" s="43"/>
      <c r="L948" s="43"/>
      <c r="M948" s="43"/>
      <c r="N948" s="43"/>
      <c r="O948" s="43"/>
      <c r="P948" s="43"/>
      <c r="Q948" s="43"/>
      <c r="R948" s="43"/>
    </row>
    <row r="949" spans="2:18" s="18" customFormat="1">
      <c r="B949" s="43"/>
      <c r="C949" s="43"/>
      <c r="D949" s="43"/>
      <c r="E949" s="43"/>
      <c r="F949" s="43"/>
      <c r="G949" s="43"/>
      <c r="H949" s="43"/>
      <c r="I949" s="43"/>
      <c r="J949" s="43"/>
      <c r="K949" s="43"/>
      <c r="L949" s="43"/>
      <c r="M949" s="43"/>
      <c r="N949" s="43"/>
      <c r="O949" s="43"/>
      <c r="P949" s="43"/>
      <c r="Q949" s="43"/>
      <c r="R949" s="43"/>
    </row>
    <row r="950" spans="2:18" s="18" customFormat="1">
      <c r="B950" s="43"/>
      <c r="C950" s="43"/>
      <c r="D950" s="43"/>
      <c r="E950" s="43"/>
      <c r="F950" s="43"/>
      <c r="G950" s="43"/>
      <c r="H950" s="43"/>
      <c r="I950" s="43"/>
      <c r="J950" s="43"/>
      <c r="K950" s="43"/>
      <c r="L950" s="43"/>
      <c r="M950" s="43"/>
      <c r="N950" s="43"/>
      <c r="O950" s="43"/>
      <c r="P950" s="43"/>
      <c r="Q950" s="43"/>
      <c r="R950" s="43"/>
    </row>
    <row r="951" spans="2:18" s="18" customFormat="1">
      <c r="B951" s="43"/>
      <c r="C951" s="43"/>
      <c r="D951" s="43"/>
      <c r="E951" s="43"/>
      <c r="F951" s="43"/>
      <c r="G951" s="43"/>
      <c r="H951" s="43"/>
      <c r="I951" s="43"/>
      <c r="J951" s="43"/>
      <c r="K951" s="43"/>
      <c r="L951" s="43"/>
      <c r="M951" s="43"/>
      <c r="N951" s="43"/>
      <c r="O951" s="43"/>
      <c r="P951" s="43"/>
      <c r="Q951" s="43"/>
      <c r="R951" s="43"/>
    </row>
    <row r="952" spans="2:18" s="18" customFormat="1">
      <c r="B952" s="43"/>
      <c r="C952" s="43"/>
      <c r="D952" s="43"/>
      <c r="E952" s="43"/>
      <c r="F952" s="43"/>
      <c r="G952" s="43"/>
      <c r="H952" s="43"/>
      <c r="I952" s="43"/>
      <c r="J952" s="43"/>
      <c r="K952" s="43"/>
      <c r="L952" s="43"/>
      <c r="M952" s="43"/>
      <c r="N952" s="43"/>
      <c r="O952" s="43"/>
      <c r="P952" s="43"/>
      <c r="Q952" s="43"/>
      <c r="R952" s="43"/>
    </row>
    <row r="953" spans="2:18" s="18" customFormat="1">
      <c r="B953" s="43"/>
      <c r="C953" s="43"/>
      <c r="D953" s="43"/>
      <c r="E953" s="43"/>
      <c r="F953" s="43"/>
      <c r="G953" s="43"/>
      <c r="H953" s="43"/>
      <c r="I953" s="43"/>
      <c r="J953" s="43"/>
      <c r="K953" s="43"/>
      <c r="L953" s="43"/>
      <c r="M953" s="43"/>
      <c r="N953" s="43"/>
      <c r="O953" s="43"/>
      <c r="P953" s="43"/>
      <c r="Q953" s="43"/>
      <c r="R953" s="43"/>
    </row>
    <row r="954" spans="2:18" s="18" customFormat="1">
      <c r="B954" s="43"/>
      <c r="C954" s="43"/>
      <c r="D954" s="43"/>
      <c r="E954" s="43"/>
      <c r="F954" s="43"/>
      <c r="G954" s="43"/>
      <c r="H954" s="43"/>
      <c r="I954" s="43"/>
      <c r="J954" s="43"/>
      <c r="K954" s="43"/>
      <c r="L954" s="43"/>
      <c r="M954" s="43"/>
      <c r="N954" s="43"/>
      <c r="O954" s="43"/>
      <c r="P954" s="43"/>
      <c r="Q954" s="43"/>
      <c r="R954" s="43"/>
    </row>
    <row r="955" spans="2:18" s="18" customFormat="1">
      <c r="B955" s="43"/>
      <c r="C955" s="43"/>
      <c r="D955" s="43"/>
      <c r="E955" s="43"/>
      <c r="F955" s="43"/>
      <c r="G955" s="43"/>
      <c r="H955" s="43"/>
      <c r="I955" s="43"/>
      <c r="J955" s="43"/>
      <c r="K955" s="43"/>
      <c r="L955" s="43"/>
      <c r="M955" s="43"/>
      <c r="N955" s="43"/>
      <c r="O955" s="43"/>
      <c r="P955" s="43"/>
      <c r="Q955" s="43"/>
      <c r="R955" s="43"/>
    </row>
    <row r="956" spans="2:18" s="18" customFormat="1">
      <c r="B956" s="43"/>
      <c r="C956" s="43"/>
      <c r="D956" s="43"/>
      <c r="E956" s="43"/>
      <c r="F956" s="43"/>
      <c r="G956" s="43"/>
      <c r="H956" s="43"/>
      <c r="I956" s="43"/>
      <c r="J956" s="43"/>
      <c r="K956" s="43"/>
      <c r="L956" s="43"/>
      <c r="M956" s="43"/>
      <c r="N956" s="43"/>
      <c r="O956" s="43"/>
      <c r="P956" s="43"/>
      <c r="Q956" s="43"/>
      <c r="R956" s="43"/>
    </row>
    <row r="957" spans="2:18" s="18" customFormat="1">
      <c r="B957" s="43"/>
      <c r="C957" s="43"/>
      <c r="D957" s="43"/>
      <c r="E957" s="43"/>
      <c r="F957" s="43"/>
      <c r="G957" s="43"/>
      <c r="H957" s="43"/>
      <c r="I957" s="43"/>
      <c r="J957" s="43"/>
      <c r="K957" s="43"/>
      <c r="L957" s="43"/>
      <c r="M957" s="43"/>
      <c r="N957" s="43"/>
      <c r="O957" s="43"/>
      <c r="P957" s="43"/>
      <c r="Q957" s="43"/>
      <c r="R957" s="43"/>
    </row>
    <row r="958" spans="2:18" s="18" customFormat="1">
      <c r="B958" s="43"/>
      <c r="C958" s="43"/>
      <c r="D958" s="43"/>
      <c r="E958" s="43"/>
      <c r="F958" s="43"/>
      <c r="G958" s="43"/>
      <c r="H958" s="43"/>
      <c r="I958" s="43"/>
      <c r="J958" s="43"/>
      <c r="K958" s="43"/>
      <c r="L958" s="43"/>
      <c r="M958" s="43"/>
      <c r="N958" s="43"/>
      <c r="O958" s="43"/>
      <c r="P958" s="43"/>
      <c r="Q958" s="43"/>
      <c r="R958" s="43"/>
    </row>
    <row r="959" spans="2:18" s="18" customFormat="1">
      <c r="B959" s="43"/>
      <c r="C959" s="43"/>
      <c r="D959" s="43"/>
      <c r="E959" s="43"/>
      <c r="F959" s="43"/>
      <c r="G959" s="43"/>
      <c r="H959" s="43"/>
      <c r="I959" s="43"/>
      <c r="J959" s="43"/>
      <c r="K959" s="43"/>
      <c r="L959" s="43"/>
      <c r="M959" s="43"/>
      <c r="N959" s="43"/>
      <c r="O959" s="43"/>
      <c r="P959" s="43"/>
      <c r="Q959" s="43"/>
      <c r="R959" s="43"/>
    </row>
    <row r="960" spans="2:18" s="18" customFormat="1">
      <c r="B960" s="43"/>
      <c r="C960" s="43"/>
      <c r="D960" s="43"/>
      <c r="E960" s="43"/>
      <c r="F960" s="43"/>
      <c r="G960" s="43"/>
      <c r="H960" s="43"/>
      <c r="I960" s="43"/>
      <c r="J960" s="43"/>
      <c r="K960" s="43"/>
      <c r="L960" s="43"/>
      <c r="M960" s="43"/>
      <c r="N960" s="43"/>
      <c r="O960" s="43"/>
      <c r="P960" s="43"/>
      <c r="Q960" s="43"/>
      <c r="R960" s="43"/>
    </row>
    <row r="961" spans="2:18" s="18" customFormat="1">
      <c r="B961" s="43"/>
      <c r="C961" s="43"/>
      <c r="D961" s="43"/>
      <c r="E961" s="43"/>
      <c r="F961" s="43"/>
      <c r="G961" s="43"/>
      <c r="H961" s="43"/>
      <c r="I961" s="43"/>
      <c r="J961" s="43"/>
      <c r="K961" s="43"/>
      <c r="L961" s="43"/>
      <c r="M961" s="43"/>
      <c r="N961" s="43"/>
      <c r="O961" s="43"/>
      <c r="P961" s="43"/>
      <c r="Q961" s="43"/>
      <c r="R961" s="43"/>
    </row>
    <row r="962" spans="2:18" s="18" customFormat="1">
      <c r="B962" s="43"/>
      <c r="C962" s="43"/>
      <c r="D962" s="43"/>
      <c r="E962" s="43"/>
      <c r="F962" s="43"/>
      <c r="G962" s="43"/>
      <c r="H962" s="43"/>
      <c r="I962" s="43"/>
      <c r="J962" s="43"/>
      <c r="K962" s="43"/>
      <c r="L962" s="43"/>
      <c r="M962" s="43"/>
      <c r="N962" s="43"/>
      <c r="O962" s="43"/>
      <c r="P962" s="43"/>
      <c r="Q962" s="43"/>
      <c r="R962" s="43"/>
    </row>
    <row r="963" spans="2:18" s="18" customFormat="1">
      <c r="B963" s="43"/>
      <c r="C963" s="43"/>
      <c r="D963" s="43"/>
      <c r="E963" s="43"/>
      <c r="F963" s="43"/>
      <c r="G963" s="43"/>
      <c r="H963" s="43"/>
      <c r="I963" s="43"/>
      <c r="J963" s="43"/>
      <c r="K963" s="43"/>
      <c r="L963" s="43"/>
      <c r="M963" s="43"/>
      <c r="N963" s="43"/>
      <c r="O963" s="43"/>
      <c r="P963" s="43"/>
      <c r="Q963" s="43"/>
      <c r="R963" s="43"/>
    </row>
    <row r="964" spans="2:18" s="18" customFormat="1">
      <c r="B964" s="43"/>
      <c r="C964" s="43"/>
      <c r="D964" s="43"/>
      <c r="E964" s="43"/>
      <c r="F964" s="43"/>
      <c r="G964" s="43"/>
      <c r="H964" s="43"/>
      <c r="I964" s="43"/>
      <c r="J964" s="43"/>
      <c r="K964" s="43"/>
      <c r="L964" s="43"/>
      <c r="M964" s="43"/>
      <c r="N964" s="43"/>
      <c r="O964" s="43"/>
      <c r="P964" s="43"/>
      <c r="Q964" s="43"/>
      <c r="R964" s="43"/>
    </row>
    <row r="965" spans="2:18" s="18" customFormat="1">
      <c r="B965" s="43"/>
      <c r="C965" s="43"/>
      <c r="D965" s="43"/>
      <c r="E965" s="43"/>
      <c r="F965" s="43"/>
      <c r="G965" s="43"/>
      <c r="H965" s="43"/>
      <c r="I965" s="43"/>
      <c r="J965" s="43"/>
      <c r="K965" s="43"/>
      <c r="L965" s="43"/>
      <c r="M965" s="43"/>
      <c r="N965" s="43"/>
      <c r="O965" s="43"/>
      <c r="P965" s="43"/>
      <c r="Q965" s="43"/>
      <c r="R965" s="43"/>
    </row>
    <row r="966" spans="2:18" s="18" customFormat="1">
      <c r="B966" s="43"/>
      <c r="C966" s="43"/>
      <c r="D966" s="43"/>
      <c r="E966" s="43"/>
      <c r="F966" s="43"/>
      <c r="G966" s="43"/>
      <c r="H966" s="43"/>
      <c r="I966" s="43"/>
      <c r="J966" s="43"/>
      <c r="K966" s="43"/>
      <c r="L966" s="43"/>
      <c r="M966" s="43"/>
      <c r="N966" s="43"/>
      <c r="O966" s="43"/>
      <c r="P966" s="43"/>
      <c r="Q966" s="43"/>
      <c r="R966" s="43"/>
    </row>
    <row r="967" spans="2:18" s="18" customFormat="1">
      <c r="B967" s="43"/>
      <c r="C967" s="43"/>
      <c r="D967" s="43"/>
      <c r="E967" s="43"/>
      <c r="F967" s="43"/>
      <c r="G967" s="43"/>
      <c r="H967" s="43"/>
      <c r="I967" s="43"/>
      <c r="J967" s="43"/>
      <c r="K967" s="43"/>
      <c r="L967" s="43"/>
      <c r="M967" s="43"/>
      <c r="N967" s="43"/>
      <c r="O967" s="43"/>
      <c r="P967" s="43"/>
      <c r="Q967" s="43"/>
      <c r="R967" s="43"/>
    </row>
    <row r="968" spans="2:18" s="18" customFormat="1">
      <c r="B968" s="43"/>
      <c r="C968" s="43"/>
      <c r="D968" s="43"/>
      <c r="E968" s="43"/>
      <c r="F968" s="43"/>
      <c r="G968" s="43"/>
      <c r="H968" s="43"/>
      <c r="I968" s="43"/>
      <c r="J968" s="43"/>
      <c r="K968" s="43"/>
      <c r="L968" s="43"/>
      <c r="M968" s="43"/>
      <c r="N968" s="43"/>
      <c r="O968" s="43"/>
      <c r="P968" s="43"/>
      <c r="Q968" s="43"/>
      <c r="R968" s="43"/>
    </row>
    <row r="969" spans="2:18" s="18" customFormat="1">
      <c r="B969" s="43"/>
      <c r="C969" s="43"/>
      <c r="D969" s="43"/>
      <c r="E969" s="43"/>
      <c r="F969" s="43"/>
      <c r="G969" s="43"/>
      <c r="H969" s="43"/>
      <c r="I969" s="43"/>
      <c r="J969" s="43"/>
      <c r="K969" s="43"/>
      <c r="L969" s="43"/>
      <c r="M969" s="43"/>
      <c r="N969" s="43"/>
      <c r="O969" s="43"/>
      <c r="P969" s="43"/>
      <c r="Q969" s="43"/>
      <c r="R969" s="43"/>
    </row>
    <row r="970" spans="2:18" s="18" customFormat="1">
      <c r="B970" s="43"/>
      <c r="C970" s="43"/>
      <c r="D970" s="43"/>
      <c r="E970" s="43"/>
      <c r="F970" s="43"/>
      <c r="G970" s="43"/>
      <c r="H970" s="43"/>
      <c r="I970" s="43"/>
      <c r="J970" s="43"/>
      <c r="K970" s="43"/>
      <c r="L970" s="43"/>
      <c r="M970" s="43"/>
      <c r="N970" s="43"/>
      <c r="O970" s="43"/>
      <c r="P970" s="43"/>
      <c r="Q970" s="43"/>
      <c r="R970" s="43"/>
    </row>
    <row r="971" spans="2:18" s="18" customFormat="1">
      <c r="B971" s="43"/>
      <c r="C971" s="43"/>
      <c r="D971" s="43"/>
      <c r="E971" s="43"/>
      <c r="F971" s="43"/>
      <c r="G971" s="43"/>
      <c r="H971" s="43"/>
      <c r="I971" s="43"/>
      <c r="J971" s="43"/>
      <c r="K971" s="43"/>
      <c r="L971" s="43"/>
      <c r="M971" s="43"/>
      <c r="N971" s="43"/>
      <c r="O971" s="43"/>
      <c r="P971" s="43"/>
      <c r="Q971" s="43"/>
      <c r="R971" s="43"/>
    </row>
    <row r="972" spans="2:18" s="18" customFormat="1">
      <c r="B972" s="43"/>
      <c r="C972" s="43"/>
      <c r="D972" s="43"/>
      <c r="E972" s="43"/>
      <c r="F972" s="43"/>
      <c r="G972" s="43"/>
      <c r="H972" s="43"/>
      <c r="I972" s="43"/>
      <c r="J972" s="43"/>
      <c r="K972" s="43"/>
      <c r="L972" s="43"/>
      <c r="M972" s="43"/>
      <c r="N972" s="43"/>
      <c r="O972" s="43"/>
      <c r="P972" s="43"/>
      <c r="Q972" s="43"/>
      <c r="R972" s="43"/>
    </row>
    <row r="973" spans="2:18" s="18" customFormat="1">
      <c r="B973" s="43"/>
      <c r="C973" s="43"/>
      <c r="D973" s="43"/>
      <c r="E973" s="43"/>
      <c r="F973" s="43"/>
      <c r="G973" s="43"/>
      <c r="H973" s="43"/>
      <c r="I973" s="43"/>
      <c r="J973" s="43"/>
      <c r="K973" s="43"/>
      <c r="L973" s="43"/>
      <c r="M973" s="43"/>
      <c r="N973" s="43"/>
      <c r="O973" s="43"/>
      <c r="P973" s="43"/>
      <c r="Q973" s="43"/>
      <c r="R973" s="43"/>
    </row>
    <row r="974" spans="2:18" s="18" customFormat="1">
      <c r="B974" s="43"/>
      <c r="C974" s="43"/>
      <c r="D974" s="43"/>
      <c r="E974" s="43"/>
      <c r="F974" s="43"/>
      <c r="G974" s="43"/>
      <c r="H974" s="43"/>
      <c r="I974" s="43"/>
      <c r="J974" s="43"/>
      <c r="K974" s="43"/>
      <c r="L974" s="43"/>
      <c r="M974" s="43"/>
      <c r="N974" s="43"/>
      <c r="O974" s="43"/>
      <c r="P974" s="43"/>
      <c r="Q974" s="43"/>
      <c r="R974" s="43"/>
    </row>
    <row r="975" spans="2:18" s="18" customFormat="1">
      <c r="B975" s="43"/>
      <c r="C975" s="43"/>
      <c r="D975" s="43"/>
      <c r="E975" s="43"/>
      <c r="F975" s="43"/>
      <c r="G975" s="43"/>
      <c r="H975" s="43"/>
      <c r="I975" s="43"/>
      <c r="J975" s="43"/>
      <c r="K975" s="43"/>
      <c r="L975" s="43"/>
      <c r="M975" s="43"/>
      <c r="N975" s="43"/>
      <c r="O975" s="43"/>
      <c r="P975" s="43"/>
      <c r="Q975" s="43"/>
      <c r="R975" s="43"/>
    </row>
    <row r="976" spans="2:18" s="18" customFormat="1">
      <c r="B976" s="43"/>
      <c r="C976" s="43"/>
      <c r="D976" s="43"/>
      <c r="E976" s="43"/>
      <c r="F976" s="43"/>
      <c r="G976" s="43"/>
      <c r="H976" s="43"/>
      <c r="I976" s="43"/>
      <c r="J976" s="43"/>
      <c r="K976" s="43"/>
      <c r="L976" s="43"/>
      <c r="M976" s="43"/>
      <c r="N976" s="43"/>
      <c r="O976" s="43"/>
      <c r="P976" s="43"/>
      <c r="Q976" s="43"/>
      <c r="R976" s="43"/>
    </row>
    <row r="977" spans="2:18" s="18" customFormat="1">
      <c r="B977" s="43"/>
      <c r="C977" s="43"/>
      <c r="D977" s="43"/>
      <c r="E977" s="43"/>
      <c r="F977" s="43"/>
      <c r="G977" s="43"/>
      <c r="H977" s="43"/>
      <c r="I977" s="43"/>
      <c r="J977" s="43"/>
      <c r="K977" s="43"/>
      <c r="L977" s="43"/>
      <c r="M977" s="43"/>
      <c r="N977" s="43"/>
      <c r="O977" s="43"/>
      <c r="P977" s="43"/>
      <c r="Q977" s="43"/>
      <c r="R977" s="43"/>
    </row>
    <row r="978" spans="2:18" s="18" customFormat="1">
      <c r="B978" s="43"/>
      <c r="C978" s="43"/>
      <c r="D978" s="43"/>
      <c r="E978" s="43"/>
      <c r="F978" s="43"/>
      <c r="G978" s="43"/>
      <c r="H978" s="43"/>
      <c r="I978" s="43"/>
      <c r="J978" s="43"/>
      <c r="K978" s="43"/>
      <c r="L978" s="43"/>
      <c r="M978" s="43"/>
      <c r="N978" s="43"/>
      <c r="O978" s="43"/>
      <c r="P978" s="43"/>
      <c r="Q978" s="43"/>
      <c r="R978" s="43"/>
    </row>
    <row r="979" spans="2:18" s="18" customFormat="1">
      <c r="B979" s="43"/>
      <c r="C979" s="43"/>
      <c r="D979" s="43"/>
      <c r="E979" s="43"/>
      <c r="F979" s="43"/>
      <c r="G979" s="43"/>
      <c r="H979" s="43"/>
      <c r="I979" s="43"/>
      <c r="J979" s="43"/>
      <c r="K979" s="43"/>
      <c r="L979" s="43"/>
      <c r="M979" s="43"/>
      <c r="N979" s="43"/>
      <c r="O979" s="43"/>
      <c r="P979" s="43"/>
      <c r="Q979" s="43"/>
      <c r="R979" s="43"/>
    </row>
    <row r="980" spans="2:18" s="18" customFormat="1">
      <c r="B980" s="43"/>
      <c r="C980" s="43"/>
      <c r="D980" s="43"/>
      <c r="E980" s="43"/>
      <c r="F980" s="43"/>
      <c r="G980" s="43"/>
      <c r="H980" s="43"/>
      <c r="I980" s="43"/>
      <c r="J980" s="43"/>
      <c r="K980" s="43"/>
      <c r="L980" s="43"/>
      <c r="M980" s="43"/>
      <c r="N980" s="43"/>
      <c r="O980" s="43"/>
      <c r="P980" s="43"/>
      <c r="Q980" s="43"/>
      <c r="R980" s="43"/>
    </row>
    <row r="981" spans="2:18" s="18" customFormat="1">
      <c r="B981" s="43"/>
      <c r="C981" s="43"/>
      <c r="D981" s="43"/>
      <c r="E981" s="43"/>
      <c r="F981" s="43"/>
      <c r="G981" s="43"/>
      <c r="H981" s="43"/>
      <c r="I981" s="43"/>
      <c r="J981" s="43"/>
      <c r="K981" s="43"/>
      <c r="L981" s="43"/>
      <c r="M981" s="43"/>
      <c r="N981" s="43"/>
      <c r="O981" s="43"/>
      <c r="P981" s="43"/>
      <c r="Q981" s="43"/>
      <c r="R981" s="43"/>
    </row>
    <row r="982" spans="2:18" s="18" customFormat="1">
      <c r="B982" s="43"/>
      <c r="C982" s="43"/>
      <c r="D982" s="43"/>
      <c r="E982" s="43"/>
      <c r="F982" s="43"/>
      <c r="G982" s="43"/>
      <c r="H982" s="43"/>
      <c r="I982" s="43"/>
      <c r="J982" s="43"/>
      <c r="K982" s="43"/>
      <c r="L982" s="43"/>
      <c r="M982" s="43"/>
      <c r="N982" s="43"/>
      <c r="O982" s="43"/>
      <c r="P982" s="43"/>
      <c r="Q982" s="43"/>
      <c r="R982" s="43"/>
    </row>
    <row r="983" spans="2:18" s="18" customFormat="1">
      <c r="B983" s="43"/>
      <c r="C983" s="43"/>
      <c r="D983" s="43"/>
      <c r="E983" s="43"/>
      <c r="F983" s="43"/>
      <c r="G983" s="43"/>
      <c r="H983" s="43"/>
      <c r="I983" s="43"/>
      <c r="J983" s="43"/>
      <c r="K983" s="43"/>
      <c r="L983" s="43"/>
      <c r="M983" s="43"/>
      <c r="N983" s="43"/>
      <c r="O983" s="43"/>
      <c r="P983" s="43"/>
      <c r="Q983" s="43"/>
      <c r="R983" s="43"/>
    </row>
    <row r="984" spans="2:18" s="18" customFormat="1">
      <c r="B984" s="43"/>
      <c r="C984" s="43"/>
      <c r="D984" s="43"/>
      <c r="E984" s="43"/>
      <c r="F984" s="43"/>
      <c r="G984" s="43"/>
      <c r="H984" s="43"/>
      <c r="I984" s="43"/>
      <c r="J984" s="43"/>
      <c r="K984" s="43"/>
      <c r="L984" s="43"/>
      <c r="M984" s="43"/>
      <c r="N984" s="43"/>
      <c r="O984" s="43"/>
      <c r="P984" s="43"/>
      <c r="Q984" s="43"/>
      <c r="R984" s="43"/>
    </row>
    <row r="985" spans="2:18" s="18" customFormat="1">
      <c r="B985" s="43"/>
      <c r="C985" s="43"/>
      <c r="D985" s="43"/>
      <c r="E985" s="43"/>
      <c r="F985" s="43"/>
      <c r="G985" s="43"/>
      <c r="H985" s="43"/>
      <c r="I985" s="43"/>
      <c r="J985" s="43"/>
      <c r="K985" s="43"/>
      <c r="L985" s="43"/>
      <c r="M985" s="43"/>
      <c r="N985" s="43"/>
      <c r="O985" s="43"/>
      <c r="P985" s="43"/>
      <c r="Q985" s="43"/>
      <c r="R985" s="43"/>
    </row>
    <row r="986" spans="2:18" s="18" customFormat="1">
      <c r="B986" s="43"/>
      <c r="C986" s="43"/>
      <c r="D986" s="43"/>
      <c r="E986" s="43"/>
      <c r="F986" s="43"/>
      <c r="G986" s="43"/>
      <c r="H986" s="43"/>
      <c r="I986" s="43"/>
      <c r="J986" s="43"/>
      <c r="K986" s="43"/>
      <c r="L986" s="43"/>
      <c r="M986" s="43"/>
      <c r="N986" s="43"/>
      <c r="O986" s="43"/>
      <c r="P986" s="43"/>
      <c r="Q986" s="43"/>
      <c r="R986" s="43"/>
    </row>
    <row r="987" spans="2:18" s="18" customFormat="1">
      <c r="B987" s="43"/>
      <c r="C987" s="43"/>
      <c r="D987" s="43"/>
      <c r="E987" s="43"/>
      <c r="F987" s="43"/>
      <c r="G987" s="43"/>
      <c r="H987" s="43"/>
      <c r="I987" s="43"/>
      <c r="J987" s="43"/>
      <c r="K987" s="43"/>
      <c r="L987" s="43"/>
      <c r="M987" s="43"/>
      <c r="N987" s="43"/>
      <c r="O987" s="43"/>
      <c r="P987" s="43"/>
      <c r="Q987" s="43"/>
      <c r="R987" s="43"/>
    </row>
    <row r="988" spans="2:18" s="18" customFormat="1">
      <c r="B988" s="43"/>
      <c r="C988" s="43"/>
      <c r="D988" s="43"/>
      <c r="E988" s="43"/>
      <c r="F988" s="43"/>
      <c r="G988" s="43"/>
      <c r="H988" s="43"/>
      <c r="I988" s="43"/>
      <c r="J988" s="43"/>
      <c r="K988" s="43"/>
      <c r="L988" s="43"/>
      <c r="M988" s="43"/>
      <c r="N988" s="43"/>
      <c r="O988" s="43"/>
      <c r="P988" s="43"/>
      <c r="Q988" s="43"/>
      <c r="R988" s="43"/>
    </row>
    <row r="989" spans="2:18" s="18" customFormat="1">
      <c r="B989" s="43"/>
      <c r="C989" s="43"/>
      <c r="D989" s="43"/>
      <c r="E989" s="43"/>
      <c r="F989" s="43"/>
      <c r="G989" s="43"/>
      <c r="H989" s="43"/>
      <c r="I989" s="43"/>
      <c r="J989" s="43"/>
      <c r="K989" s="43"/>
      <c r="L989" s="43"/>
      <c r="M989" s="43"/>
      <c r="N989" s="43"/>
      <c r="O989" s="43"/>
      <c r="P989" s="43"/>
      <c r="Q989" s="43"/>
      <c r="R989" s="43"/>
    </row>
    <row r="990" spans="2:18" s="18" customFormat="1">
      <c r="B990" s="43"/>
      <c r="C990" s="43"/>
      <c r="D990" s="43"/>
      <c r="E990" s="43"/>
      <c r="F990" s="43"/>
      <c r="G990" s="43"/>
      <c r="H990" s="43"/>
      <c r="I990" s="43"/>
      <c r="J990" s="43"/>
      <c r="K990" s="43"/>
      <c r="L990" s="43"/>
      <c r="M990" s="43"/>
      <c r="N990" s="43"/>
      <c r="O990" s="43"/>
      <c r="P990" s="43"/>
      <c r="Q990" s="43"/>
      <c r="R990" s="43"/>
    </row>
    <row r="991" spans="2:18" s="18" customFormat="1">
      <c r="B991" s="43"/>
      <c r="C991" s="43"/>
      <c r="D991" s="43"/>
      <c r="E991" s="43"/>
      <c r="F991" s="43"/>
      <c r="G991" s="43"/>
      <c r="H991" s="43"/>
      <c r="I991" s="43"/>
      <c r="J991" s="43"/>
      <c r="K991" s="43"/>
      <c r="L991" s="43"/>
      <c r="M991" s="43"/>
      <c r="N991" s="43"/>
      <c r="O991" s="43"/>
      <c r="P991" s="43"/>
      <c r="Q991" s="43"/>
      <c r="R991" s="43"/>
    </row>
    <row r="992" spans="2:18" s="18" customFormat="1">
      <c r="B992" s="43"/>
      <c r="C992" s="43"/>
      <c r="D992" s="43"/>
      <c r="E992" s="43"/>
      <c r="F992" s="43"/>
      <c r="G992" s="43"/>
      <c r="H992" s="43"/>
      <c r="I992" s="43"/>
      <c r="J992" s="43"/>
      <c r="K992" s="43"/>
      <c r="L992" s="43"/>
      <c r="M992" s="43"/>
      <c r="N992" s="43"/>
      <c r="O992" s="43"/>
      <c r="P992" s="43"/>
      <c r="Q992" s="43"/>
      <c r="R992" s="43"/>
    </row>
    <row r="993" spans="2:18" s="18" customFormat="1">
      <c r="B993" s="43"/>
      <c r="C993" s="43"/>
      <c r="D993" s="43"/>
      <c r="E993" s="43"/>
      <c r="F993" s="43"/>
      <c r="G993" s="43"/>
      <c r="H993" s="43"/>
      <c r="I993" s="43"/>
      <c r="J993" s="43"/>
      <c r="K993" s="43"/>
      <c r="L993" s="43"/>
      <c r="M993" s="43"/>
      <c r="N993" s="43"/>
      <c r="O993" s="43"/>
      <c r="P993" s="43"/>
      <c r="Q993" s="43"/>
      <c r="R993" s="43"/>
    </row>
    <row r="994" spans="2:18" s="18" customFormat="1">
      <c r="B994" s="43"/>
      <c r="C994" s="43"/>
      <c r="D994" s="43"/>
      <c r="E994" s="43"/>
      <c r="F994" s="43"/>
      <c r="G994" s="43"/>
      <c r="H994" s="43"/>
      <c r="I994" s="43"/>
      <c r="J994" s="43"/>
      <c r="K994" s="43"/>
      <c r="L994" s="43"/>
      <c r="M994" s="43"/>
      <c r="N994" s="43"/>
      <c r="O994" s="43"/>
      <c r="P994" s="43"/>
      <c r="Q994" s="43"/>
      <c r="R994" s="43"/>
    </row>
    <row r="995" spans="2:18" s="18" customFormat="1">
      <c r="B995" s="43"/>
      <c r="C995" s="43"/>
      <c r="D995" s="43"/>
      <c r="E995" s="43"/>
      <c r="F995" s="43"/>
      <c r="G995" s="43"/>
      <c r="H995" s="43"/>
      <c r="I995" s="43"/>
      <c r="J995" s="43"/>
      <c r="K995" s="43"/>
      <c r="L995" s="43"/>
      <c r="M995" s="43"/>
      <c r="N995" s="43"/>
      <c r="O995" s="43"/>
      <c r="P995" s="43"/>
      <c r="Q995" s="43"/>
      <c r="R995" s="43"/>
    </row>
    <row r="996" spans="2:18" s="18" customFormat="1">
      <c r="B996" s="43"/>
      <c r="C996" s="43"/>
      <c r="D996" s="43"/>
      <c r="E996" s="43"/>
      <c r="F996" s="43"/>
      <c r="G996" s="43"/>
      <c r="H996" s="43"/>
      <c r="I996" s="43"/>
      <c r="J996" s="43"/>
      <c r="K996" s="43"/>
      <c r="L996" s="43"/>
      <c r="M996" s="43"/>
      <c r="N996" s="43"/>
      <c r="O996" s="43"/>
      <c r="P996" s="43"/>
      <c r="Q996" s="43"/>
      <c r="R996" s="43"/>
    </row>
    <row r="997" spans="2:18" s="18" customFormat="1">
      <c r="B997" s="43"/>
      <c r="C997" s="43"/>
      <c r="D997" s="43"/>
      <c r="E997" s="43"/>
      <c r="F997" s="43"/>
      <c r="G997" s="43"/>
      <c r="H997" s="43"/>
      <c r="I997" s="43"/>
      <c r="J997" s="43"/>
      <c r="K997" s="43"/>
      <c r="L997" s="43"/>
      <c r="M997" s="43"/>
      <c r="N997" s="43"/>
      <c r="O997" s="43"/>
      <c r="P997" s="43"/>
      <c r="Q997" s="43"/>
      <c r="R997" s="43"/>
    </row>
    <row r="998" spans="2:18" s="18" customFormat="1">
      <c r="B998" s="43"/>
      <c r="C998" s="43"/>
      <c r="D998" s="43"/>
      <c r="E998" s="43"/>
      <c r="F998" s="43"/>
      <c r="G998" s="43"/>
      <c r="H998" s="43"/>
      <c r="I998" s="43"/>
      <c r="J998" s="43"/>
      <c r="K998" s="43"/>
      <c r="L998" s="43"/>
      <c r="M998" s="43"/>
      <c r="N998" s="43"/>
      <c r="O998" s="43"/>
      <c r="P998" s="43"/>
      <c r="Q998" s="43"/>
      <c r="R998" s="43"/>
    </row>
    <row r="999" spans="2:18" s="18" customFormat="1">
      <c r="B999" s="43"/>
      <c r="C999" s="43"/>
      <c r="D999" s="43"/>
      <c r="E999" s="43"/>
      <c r="F999" s="43"/>
      <c r="G999" s="43"/>
      <c r="H999" s="43"/>
      <c r="I999" s="43"/>
      <c r="J999" s="43"/>
      <c r="K999" s="43"/>
      <c r="L999" s="43"/>
      <c r="M999" s="43"/>
      <c r="N999" s="43"/>
      <c r="O999" s="43"/>
      <c r="P999" s="43"/>
      <c r="Q999" s="43"/>
      <c r="R999" s="43"/>
    </row>
    <row r="1000" spans="2:18" s="18" customFormat="1">
      <c r="B1000" s="43"/>
      <c r="C1000" s="43"/>
      <c r="D1000" s="43"/>
      <c r="E1000" s="43"/>
      <c r="F1000" s="43"/>
      <c r="G1000" s="43"/>
      <c r="H1000" s="43"/>
      <c r="I1000" s="43"/>
      <c r="J1000" s="43"/>
      <c r="K1000" s="43"/>
      <c r="L1000" s="43"/>
      <c r="M1000" s="43"/>
      <c r="N1000" s="43"/>
      <c r="O1000" s="43"/>
      <c r="P1000" s="43"/>
      <c r="Q1000" s="43"/>
      <c r="R1000" s="43"/>
    </row>
    <row r="1001" spans="2:18" s="18" customFormat="1">
      <c r="B1001" s="43"/>
      <c r="C1001" s="43"/>
      <c r="D1001" s="43"/>
      <c r="E1001" s="43"/>
      <c r="F1001" s="43"/>
      <c r="G1001" s="43"/>
      <c r="H1001" s="43"/>
      <c r="I1001" s="43"/>
      <c r="J1001" s="43"/>
      <c r="K1001" s="43"/>
      <c r="L1001" s="43"/>
      <c r="M1001" s="43"/>
      <c r="N1001" s="43"/>
      <c r="O1001" s="43"/>
      <c r="P1001" s="43"/>
      <c r="Q1001" s="43"/>
      <c r="R1001" s="43"/>
    </row>
    <row r="1002" spans="2:18" s="18" customFormat="1">
      <c r="B1002" s="43"/>
      <c r="C1002" s="43"/>
      <c r="D1002" s="43"/>
      <c r="E1002" s="43"/>
      <c r="F1002" s="43"/>
      <c r="G1002" s="43"/>
      <c r="H1002" s="43"/>
      <c r="I1002" s="43"/>
      <c r="J1002" s="43"/>
      <c r="K1002" s="43"/>
      <c r="L1002" s="43"/>
      <c r="M1002" s="43"/>
      <c r="N1002" s="43"/>
      <c r="O1002" s="43"/>
      <c r="P1002" s="43"/>
      <c r="Q1002" s="43"/>
      <c r="R1002" s="43"/>
    </row>
    <row r="1003" spans="2:18" s="18" customFormat="1">
      <c r="B1003" s="43"/>
      <c r="C1003" s="43"/>
      <c r="D1003" s="43"/>
      <c r="E1003" s="43"/>
      <c r="F1003" s="43"/>
      <c r="G1003" s="43"/>
      <c r="H1003" s="43"/>
      <c r="I1003" s="43"/>
      <c r="J1003" s="43"/>
      <c r="K1003" s="43"/>
      <c r="L1003" s="43"/>
      <c r="M1003" s="43"/>
      <c r="N1003" s="43"/>
      <c r="O1003" s="43"/>
      <c r="P1003" s="43"/>
      <c r="Q1003" s="43"/>
      <c r="R1003" s="43"/>
    </row>
    <row r="1004" spans="2:18" s="18" customFormat="1">
      <c r="B1004" s="43"/>
      <c r="C1004" s="43"/>
      <c r="D1004" s="43"/>
      <c r="E1004" s="43"/>
      <c r="F1004" s="43"/>
      <c r="G1004" s="43"/>
      <c r="H1004" s="43"/>
      <c r="I1004" s="43"/>
      <c r="J1004" s="43"/>
      <c r="K1004" s="43"/>
      <c r="L1004" s="43"/>
      <c r="M1004" s="43"/>
      <c r="N1004" s="43"/>
      <c r="O1004" s="43"/>
      <c r="P1004" s="43"/>
      <c r="Q1004" s="43"/>
      <c r="R1004" s="43"/>
    </row>
    <row r="1005" spans="2:18" s="18" customFormat="1">
      <c r="B1005" s="43"/>
      <c r="C1005" s="43"/>
      <c r="D1005" s="43"/>
      <c r="E1005" s="43"/>
      <c r="F1005" s="43"/>
      <c r="G1005" s="43"/>
      <c r="H1005" s="43"/>
      <c r="I1005" s="43"/>
      <c r="J1005" s="43"/>
      <c r="K1005" s="43"/>
      <c r="L1005" s="43"/>
      <c r="M1005" s="43"/>
      <c r="N1005" s="43"/>
      <c r="O1005" s="43"/>
      <c r="P1005" s="43"/>
      <c r="Q1005" s="43"/>
      <c r="R1005" s="43"/>
    </row>
    <row r="1006" spans="2:18" s="18" customFormat="1">
      <c r="B1006" s="43"/>
      <c r="C1006" s="43"/>
      <c r="D1006" s="43"/>
      <c r="E1006" s="43"/>
      <c r="F1006" s="43"/>
      <c r="G1006" s="43"/>
      <c r="H1006" s="43"/>
      <c r="I1006" s="43"/>
      <c r="J1006" s="43"/>
      <c r="K1006" s="43"/>
      <c r="L1006" s="43"/>
      <c r="M1006" s="43"/>
      <c r="N1006" s="43"/>
      <c r="O1006" s="43"/>
      <c r="P1006" s="43"/>
      <c r="Q1006" s="43"/>
      <c r="R1006" s="43"/>
    </row>
    <row r="1007" spans="2:18" s="18" customFormat="1">
      <c r="B1007" s="43"/>
      <c r="C1007" s="43"/>
      <c r="D1007" s="43"/>
      <c r="E1007" s="43"/>
      <c r="F1007" s="43"/>
      <c r="G1007" s="43"/>
      <c r="H1007" s="43"/>
      <c r="I1007" s="43"/>
      <c r="J1007" s="43"/>
      <c r="K1007" s="43"/>
      <c r="L1007" s="43"/>
      <c r="M1007" s="43"/>
      <c r="N1007" s="43"/>
      <c r="O1007" s="43"/>
      <c r="P1007" s="43"/>
      <c r="Q1007" s="43"/>
      <c r="R1007" s="43"/>
    </row>
    <row r="1008" spans="2:18" s="18" customFormat="1">
      <c r="B1008" s="43"/>
      <c r="C1008" s="43"/>
      <c r="D1008" s="43"/>
      <c r="E1008" s="43"/>
      <c r="F1008" s="43"/>
      <c r="G1008" s="43"/>
      <c r="H1008" s="43"/>
      <c r="I1008" s="43"/>
      <c r="J1008" s="43"/>
      <c r="K1008" s="43"/>
      <c r="L1008" s="43"/>
      <c r="M1008" s="43"/>
      <c r="N1008" s="43"/>
      <c r="O1008" s="43"/>
      <c r="P1008" s="43"/>
      <c r="Q1008" s="43"/>
      <c r="R1008" s="43"/>
    </row>
    <row r="1009" spans="2:18" s="18" customFormat="1">
      <c r="B1009" s="43"/>
      <c r="C1009" s="43"/>
      <c r="D1009" s="43"/>
      <c r="E1009" s="43"/>
      <c r="F1009" s="43"/>
      <c r="G1009" s="43"/>
      <c r="H1009" s="43"/>
      <c r="I1009" s="43"/>
      <c r="J1009" s="43"/>
      <c r="K1009" s="43"/>
      <c r="L1009" s="43"/>
      <c r="M1009" s="43"/>
      <c r="N1009" s="43"/>
      <c r="O1009" s="43"/>
      <c r="P1009" s="43"/>
      <c r="Q1009" s="43"/>
      <c r="R1009" s="43"/>
    </row>
    <row r="1010" spans="2:18" s="18" customFormat="1">
      <c r="B1010" s="43"/>
      <c r="C1010" s="43"/>
      <c r="D1010" s="43"/>
      <c r="E1010" s="43"/>
      <c r="F1010" s="43"/>
      <c r="G1010" s="43"/>
      <c r="H1010" s="43"/>
      <c r="I1010" s="43"/>
      <c r="J1010" s="43"/>
      <c r="K1010" s="43"/>
      <c r="L1010" s="43"/>
      <c r="M1010" s="43"/>
      <c r="N1010" s="43"/>
      <c r="O1010" s="43"/>
      <c r="P1010" s="43"/>
      <c r="Q1010" s="43"/>
      <c r="R1010" s="43"/>
    </row>
    <row r="1011" spans="2:18" s="18" customFormat="1">
      <c r="B1011" s="43"/>
      <c r="C1011" s="43"/>
      <c r="D1011" s="43"/>
      <c r="E1011" s="43"/>
      <c r="F1011" s="43"/>
      <c r="G1011" s="43"/>
      <c r="H1011" s="43"/>
      <c r="I1011" s="43"/>
      <c r="J1011" s="43"/>
      <c r="K1011" s="43"/>
      <c r="L1011" s="43"/>
      <c r="M1011" s="43"/>
      <c r="N1011" s="43"/>
      <c r="O1011" s="43"/>
      <c r="P1011" s="43"/>
      <c r="Q1011" s="43"/>
      <c r="R1011" s="43"/>
    </row>
    <row r="1012" spans="2:18" s="18" customFormat="1">
      <c r="B1012" s="43"/>
      <c r="C1012" s="43"/>
      <c r="D1012" s="43"/>
      <c r="E1012" s="43"/>
      <c r="F1012" s="43"/>
      <c r="G1012" s="43"/>
      <c r="H1012" s="43"/>
      <c r="I1012" s="43"/>
      <c r="J1012" s="43"/>
      <c r="K1012" s="43"/>
      <c r="L1012" s="43"/>
      <c r="M1012" s="43"/>
      <c r="N1012" s="43"/>
      <c r="O1012" s="43"/>
      <c r="P1012" s="43"/>
      <c r="Q1012" s="43"/>
      <c r="R1012" s="43"/>
    </row>
    <row r="1013" spans="2:18" s="18" customFormat="1">
      <c r="B1013" s="43"/>
      <c r="C1013" s="43"/>
      <c r="D1013" s="43"/>
      <c r="E1013" s="43"/>
      <c r="F1013" s="43"/>
      <c r="G1013" s="43"/>
      <c r="H1013" s="43"/>
      <c r="I1013" s="43"/>
      <c r="J1013" s="43"/>
      <c r="K1013" s="43"/>
      <c r="L1013" s="43"/>
      <c r="M1013" s="43"/>
      <c r="N1013" s="43"/>
      <c r="O1013" s="43"/>
      <c r="P1013" s="43"/>
      <c r="Q1013" s="43"/>
      <c r="R1013" s="43"/>
    </row>
    <row r="1014" spans="2:18" s="18" customFormat="1">
      <c r="B1014" s="43"/>
      <c r="C1014" s="43"/>
      <c r="D1014" s="43"/>
      <c r="E1014" s="43"/>
      <c r="F1014" s="43"/>
      <c r="G1014" s="43"/>
      <c r="H1014" s="43"/>
      <c r="I1014" s="43"/>
      <c r="J1014" s="43"/>
      <c r="K1014" s="43"/>
      <c r="L1014" s="43"/>
      <c r="M1014" s="43"/>
      <c r="N1014" s="43"/>
      <c r="O1014" s="43"/>
      <c r="P1014" s="43"/>
      <c r="Q1014" s="43"/>
      <c r="R1014" s="43"/>
    </row>
    <row r="1015" spans="2:18" s="18" customFormat="1">
      <c r="B1015" s="43"/>
      <c r="C1015" s="43"/>
      <c r="D1015" s="43"/>
      <c r="E1015" s="43"/>
      <c r="F1015" s="43"/>
      <c r="G1015" s="43"/>
      <c r="H1015" s="43"/>
      <c r="I1015" s="43"/>
      <c r="J1015" s="43"/>
      <c r="K1015" s="43"/>
      <c r="L1015" s="43"/>
      <c r="M1015" s="43"/>
      <c r="N1015" s="43"/>
      <c r="O1015" s="43"/>
      <c r="P1015" s="43"/>
      <c r="Q1015" s="43"/>
      <c r="R1015" s="43"/>
    </row>
    <row r="1016" spans="2:18" s="18" customFormat="1">
      <c r="B1016" s="43"/>
      <c r="C1016" s="43"/>
      <c r="D1016" s="43"/>
      <c r="E1016" s="43"/>
      <c r="F1016" s="43"/>
      <c r="G1016" s="43"/>
      <c r="H1016" s="43"/>
      <c r="I1016" s="43"/>
      <c r="J1016" s="43"/>
      <c r="K1016" s="43"/>
      <c r="L1016" s="43"/>
      <c r="M1016" s="43"/>
      <c r="N1016" s="43"/>
      <c r="O1016" s="43"/>
      <c r="P1016" s="43"/>
      <c r="Q1016" s="43"/>
      <c r="R1016" s="43"/>
    </row>
    <row r="1017" spans="2:18" s="18" customFormat="1">
      <c r="B1017" s="43"/>
      <c r="C1017" s="43"/>
      <c r="D1017" s="43"/>
      <c r="E1017" s="43"/>
      <c r="F1017" s="43"/>
      <c r="G1017" s="43"/>
      <c r="H1017" s="43"/>
      <c r="I1017" s="43"/>
      <c r="J1017" s="43"/>
      <c r="K1017" s="43"/>
      <c r="L1017" s="43"/>
      <c r="M1017" s="43"/>
      <c r="N1017" s="43"/>
      <c r="O1017" s="43"/>
      <c r="P1017" s="43"/>
      <c r="Q1017" s="43"/>
      <c r="R1017" s="43"/>
    </row>
    <row r="1018" spans="2:18" s="18" customFormat="1">
      <c r="B1018" s="43"/>
      <c r="C1018" s="43"/>
      <c r="D1018" s="43"/>
      <c r="E1018" s="43"/>
      <c r="F1018" s="43"/>
      <c r="G1018" s="43"/>
      <c r="H1018" s="43"/>
      <c r="I1018" s="43"/>
      <c r="J1018" s="43"/>
      <c r="K1018" s="43"/>
      <c r="L1018" s="43"/>
      <c r="M1018" s="43"/>
      <c r="N1018" s="43"/>
      <c r="O1018" s="43"/>
      <c r="P1018" s="43"/>
      <c r="Q1018" s="43"/>
      <c r="R1018" s="43"/>
    </row>
    <row r="1019" spans="2:18" s="18" customFormat="1">
      <c r="B1019" s="43"/>
      <c r="C1019" s="43"/>
      <c r="D1019" s="43"/>
      <c r="E1019" s="43"/>
      <c r="F1019" s="43"/>
      <c r="G1019" s="43"/>
      <c r="H1019" s="43"/>
      <c r="I1019" s="43"/>
      <c r="J1019" s="43"/>
      <c r="K1019" s="43"/>
      <c r="L1019" s="43"/>
      <c r="M1019" s="43"/>
      <c r="N1019" s="43"/>
      <c r="O1019" s="43"/>
      <c r="P1019" s="43"/>
      <c r="Q1019" s="43"/>
      <c r="R1019" s="43"/>
    </row>
    <row r="1020" spans="2:18" s="18" customFormat="1">
      <c r="B1020" s="43"/>
      <c r="C1020" s="43"/>
      <c r="D1020" s="43"/>
      <c r="E1020" s="43"/>
      <c r="F1020" s="43"/>
      <c r="G1020" s="43"/>
      <c r="H1020" s="43"/>
      <c r="I1020" s="43"/>
      <c r="J1020" s="43"/>
      <c r="K1020" s="43"/>
      <c r="L1020" s="43"/>
      <c r="M1020" s="43"/>
      <c r="N1020" s="43"/>
      <c r="O1020" s="43"/>
      <c r="P1020" s="43"/>
      <c r="Q1020" s="43"/>
      <c r="R1020" s="43"/>
    </row>
    <row r="1021" spans="2:18" s="18" customFormat="1">
      <c r="B1021" s="43"/>
      <c r="C1021" s="43"/>
      <c r="D1021" s="43"/>
      <c r="E1021" s="43"/>
      <c r="F1021" s="43"/>
      <c r="G1021" s="43"/>
      <c r="H1021" s="43"/>
      <c r="I1021" s="43"/>
      <c r="J1021" s="43"/>
      <c r="K1021" s="43"/>
      <c r="L1021" s="43"/>
      <c r="M1021" s="43"/>
      <c r="N1021" s="43"/>
      <c r="O1021" s="43"/>
      <c r="P1021" s="43"/>
      <c r="Q1021" s="43"/>
      <c r="R1021" s="43"/>
    </row>
    <row r="1022" spans="2:18" s="18" customFormat="1">
      <c r="B1022" s="43"/>
      <c r="C1022" s="43"/>
      <c r="D1022" s="43"/>
      <c r="E1022" s="43"/>
      <c r="F1022" s="43"/>
      <c r="G1022" s="43"/>
      <c r="H1022" s="43"/>
      <c r="I1022" s="43"/>
      <c r="J1022" s="43"/>
      <c r="K1022" s="43"/>
      <c r="L1022" s="43"/>
      <c r="M1022" s="43"/>
      <c r="N1022" s="43"/>
      <c r="O1022" s="43"/>
      <c r="P1022" s="43"/>
      <c r="Q1022" s="43"/>
      <c r="R1022" s="43"/>
    </row>
    <row r="1023" spans="2:18" s="18" customFormat="1">
      <c r="B1023" s="43"/>
      <c r="C1023" s="43"/>
      <c r="D1023" s="43"/>
      <c r="E1023" s="43"/>
      <c r="F1023" s="43"/>
      <c r="G1023" s="43"/>
      <c r="H1023" s="43"/>
      <c r="I1023" s="43"/>
      <c r="J1023" s="43"/>
      <c r="K1023" s="43"/>
      <c r="L1023" s="43"/>
      <c r="M1023" s="43"/>
      <c r="N1023" s="43"/>
      <c r="O1023" s="43"/>
      <c r="P1023" s="43"/>
      <c r="Q1023" s="43"/>
      <c r="R1023" s="43"/>
    </row>
    <row r="1024" spans="2:18" s="18" customFormat="1">
      <c r="B1024" s="43"/>
      <c r="C1024" s="43"/>
      <c r="D1024" s="43"/>
      <c r="E1024" s="43"/>
      <c r="F1024" s="43"/>
      <c r="G1024" s="43"/>
      <c r="H1024" s="43"/>
      <c r="I1024" s="43"/>
      <c r="J1024" s="43"/>
      <c r="K1024" s="43"/>
      <c r="L1024" s="43"/>
      <c r="M1024" s="43"/>
      <c r="N1024" s="43"/>
      <c r="O1024" s="43"/>
      <c r="P1024" s="43"/>
      <c r="Q1024" s="43"/>
      <c r="R1024" s="43"/>
    </row>
    <row r="1025" spans="2:18" s="18" customFormat="1">
      <c r="B1025" s="43"/>
      <c r="C1025" s="43"/>
      <c r="D1025" s="43"/>
      <c r="E1025" s="43"/>
      <c r="F1025" s="43"/>
      <c r="G1025" s="43"/>
      <c r="H1025" s="43"/>
      <c r="I1025" s="43"/>
      <c r="J1025" s="43"/>
      <c r="K1025" s="43"/>
      <c r="L1025" s="43"/>
      <c r="M1025" s="43"/>
      <c r="N1025" s="43"/>
      <c r="O1025" s="43"/>
      <c r="P1025" s="43"/>
      <c r="Q1025" s="43"/>
      <c r="R1025" s="43"/>
    </row>
    <row r="1026" spans="2:18" s="18" customFormat="1">
      <c r="B1026" s="43"/>
      <c r="C1026" s="43"/>
      <c r="D1026" s="43"/>
      <c r="E1026" s="43"/>
      <c r="F1026" s="43"/>
      <c r="G1026" s="43"/>
      <c r="H1026" s="43"/>
      <c r="I1026" s="43"/>
      <c r="J1026" s="43"/>
      <c r="K1026" s="43"/>
      <c r="L1026" s="43"/>
      <c r="M1026" s="43"/>
      <c r="N1026" s="43"/>
      <c r="O1026" s="43"/>
      <c r="P1026" s="43"/>
      <c r="Q1026" s="43"/>
      <c r="R1026" s="43"/>
    </row>
    <row r="1027" spans="2:18" s="18" customFormat="1">
      <c r="B1027" s="43"/>
      <c r="C1027" s="43"/>
      <c r="D1027" s="43"/>
      <c r="E1027" s="43"/>
      <c r="F1027" s="43"/>
      <c r="G1027" s="43"/>
      <c r="H1027" s="43"/>
      <c r="I1027" s="43"/>
      <c r="J1027" s="43"/>
      <c r="K1027" s="43"/>
      <c r="L1027" s="43"/>
      <c r="M1027" s="43"/>
      <c r="N1027" s="43"/>
      <c r="O1027" s="43"/>
      <c r="P1027" s="43"/>
      <c r="Q1027" s="43"/>
      <c r="R1027" s="43"/>
    </row>
    <row r="1028" spans="2:18" s="18" customFormat="1">
      <c r="B1028" s="43"/>
      <c r="C1028" s="43"/>
      <c r="D1028" s="43"/>
      <c r="E1028" s="43"/>
      <c r="F1028" s="43"/>
      <c r="G1028" s="43"/>
      <c r="H1028" s="43"/>
      <c r="I1028" s="43"/>
      <c r="J1028" s="43"/>
      <c r="K1028" s="43"/>
      <c r="L1028" s="43"/>
      <c r="M1028" s="43"/>
      <c r="N1028" s="43"/>
      <c r="O1028" s="43"/>
      <c r="P1028" s="43"/>
      <c r="Q1028" s="43"/>
      <c r="R1028" s="43"/>
    </row>
    <row r="1029" spans="2:18" s="18" customFormat="1">
      <c r="B1029" s="43"/>
      <c r="C1029" s="43"/>
      <c r="D1029" s="43"/>
      <c r="E1029" s="43"/>
      <c r="F1029" s="43"/>
      <c r="G1029" s="43"/>
      <c r="H1029" s="43"/>
      <c r="I1029" s="43"/>
      <c r="J1029" s="43"/>
      <c r="K1029" s="43"/>
      <c r="L1029" s="43"/>
      <c r="M1029" s="43"/>
      <c r="N1029" s="43"/>
      <c r="O1029" s="43"/>
      <c r="P1029" s="43"/>
      <c r="Q1029" s="43"/>
      <c r="R1029" s="43"/>
    </row>
    <row r="1030" spans="2:18" s="18" customFormat="1">
      <c r="B1030" s="43"/>
      <c r="C1030" s="43"/>
      <c r="D1030" s="43"/>
      <c r="E1030" s="43"/>
      <c r="F1030" s="43"/>
      <c r="G1030" s="43"/>
      <c r="H1030" s="43"/>
      <c r="I1030" s="43"/>
      <c r="J1030" s="43"/>
      <c r="K1030" s="43"/>
      <c r="L1030" s="43"/>
      <c r="M1030" s="43"/>
      <c r="N1030" s="43"/>
      <c r="O1030" s="43"/>
      <c r="P1030" s="43"/>
      <c r="Q1030" s="43"/>
      <c r="R1030" s="43"/>
    </row>
    <row r="1031" spans="2:18" s="18" customFormat="1">
      <c r="B1031" s="43"/>
      <c r="C1031" s="43"/>
      <c r="D1031" s="43"/>
      <c r="E1031" s="43"/>
      <c r="F1031" s="43"/>
      <c r="G1031" s="43"/>
      <c r="H1031" s="43"/>
      <c r="I1031" s="43"/>
      <c r="J1031" s="43"/>
      <c r="K1031" s="43"/>
      <c r="L1031" s="43"/>
      <c r="M1031" s="43"/>
      <c r="N1031" s="43"/>
      <c r="O1031" s="43"/>
      <c r="P1031" s="43"/>
      <c r="Q1031" s="43"/>
      <c r="R1031" s="43"/>
    </row>
    <row r="1032" spans="2:18" s="18" customFormat="1">
      <c r="B1032" s="43"/>
      <c r="C1032" s="43"/>
      <c r="D1032" s="43"/>
      <c r="E1032" s="43"/>
      <c r="F1032" s="43"/>
      <c r="G1032" s="43"/>
      <c r="H1032" s="43"/>
      <c r="I1032" s="43"/>
      <c r="J1032" s="43"/>
      <c r="K1032" s="43"/>
      <c r="L1032" s="43"/>
      <c r="M1032" s="43"/>
      <c r="N1032" s="43"/>
      <c r="O1032" s="43"/>
      <c r="P1032" s="43"/>
      <c r="Q1032" s="43"/>
      <c r="R1032" s="43"/>
    </row>
    <row r="1033" spans="2:18" s="18" customFormat="1">
      <c r="B1033" s="43"/>
      <c r="C1033" s="43"/>
      <c r="D1033" s="43"/>
      <c r="E1033" s="43"/>
      <c r="F1033" s="43"/>
      <c r="G1033" s="43"/>
      <c r="H1033" s="43"/>
      <c r="I1033" s="43"/>
      <c r="J1033" s="43"/>
      <c r="K1033" s="43"/>
      <c r="L1033" s="43"/>
      <c r="M1033" s="43"/>
      <c r="N1033" s="43"/>
      <c r="O1033" s="43"/>
      <c r="P1033" s="43"/>
      <c r="Q1033" s="43"/>
      <c r="R1033" s="43"/>
    </row>
    <row r="1034" spans="2:18" s="18" customFormat="1">
      <c r="B1034" s="43"/>
      <c r="C1034" s="43"/>
      <c r="D1034" s="43"/>
      <c r="E1034" s="43"/>
      <c r="F1034" s="43"/>
      <c r="G1034" s="43"/>
      <c r="H1034" s="43"/>
      <c r="I1034" s="43"/>
      <c r="J1034" s="43"/>
      <c r="K1034" s="43"/>
      <c r="L1034" s="43"/>
      <c r="M1034" s="43"/>
      <c r="N1034" s="43"/>
      <c r="O1034" s="43"/>
      <c r="P1034" s="43"/>
      <c r="Q1034" s="43"/>
      <c r="R1034" s="43"/>
    </row>
    <row r="1035" spans="2:18" s="18" customFormat="1">
      <c r="B1035" s="43"/>
      <c r="C1035" s="43"/>
      <c r="D1035" s="43"/>
      <c r="E1035" s="43"/>
      <c r="F1035" s="43"/>
      <c r="G1035" s="43"/>
      <c r="H1035" s="43"/>
      <c r="I1035" s="43"/>
      <c r="J1035" s="43"/>
      <c r="K1035" s="43"/>
      <c r="L1035" s="43"/>
      <c r="M1035" s="43"/>
      <c r="N1035" s="43"/>
      <c r="O1035" s="43"/>
      <c r="P1035" s="43"/>
      <c r="Q1035" s="43"/>
      <c r="R1035" s="43"/>
    </row>
    <row r="1036" spans="2:18" s="18" customFormat="1">
      <c r="B1036" s="43"/>
      <c r="C1036" s="43"/>
      <c r="D1036" s="43"/>
      <c r="E1036" s="43"/>
      <c r="F1036" s="43"/>
      <c r="G1036" s="43"/>
      <c r="H1036" s="43"/>
      <c r="I1036" s="43"/>
      <c r="J1036" s="43"/>
      <c r="K1036" s="43"/>
      <c r="L1036" s="43"/>
      <c r="M1036" s="43"/>
      <c r="N1036" s="43"/>
      <c r="O1036" s="43"/>
      <c r="P1036" s="43"/>
      <c r="Q1036" s="43"/>
      <c r="R1036" s="43"/>
    </row>
    <row r="1037" spans="2:18" s="18" customFormat="1">
      <c r="B1037" s="43"/>
      <c r="C1037" s="43"/>
      <c r="D1037" s="43"/>
      <c r="E1037" s="43"/>
      <c r="F1037" s="43"/>
      <c r="G1037" s="43"/>
      <c r="H1037" s="43"/>
      <c r="I1037" s="43"/>
      <c r="J1037" s="43"/>
      <c r="K1037" s="43"/>
      <c r="L1037" s="43"/>
      <c r="M1037" s="43"/>
      <c r="N1037" s="43"/>
      <c r="O1037" s="43"/>
      <c r="P1037" s="43"/>
      <c r="Q1037" s="43"/>
      <c r="R1037" s="43"/>
    </row>
    <row r="1038" spans="2:18" s="18" customFormat="1">
      <c r="B1038" s="43"/>
      <c r="C1038" s="43"/>
      <c r="D1038" s="43"/>
      <c r="E1038" s="43"/>
      <c r="F1038" s="43"/>
      <c r="G1038" s="43"/>
      <c r="H1038" s="43"/>
      <c r="I1038" s="43"/>
      <c r="J1038" s="43"/>
      <c r="K1038" s="43"/>
      <c r="L1038" s="43"/>
      <c r="M1038" s="43"/>
      <c r="N1038" s="43"/>
      <c r="O1038" s="43"/>
      <c r="P1038" s="43"/>
      <c r="Q1038" s="43"/>
      <c r="R1038" s="43"/>
    </row>
    <row r="1039" spans="2:18" s="18" customFormat="1">
      <c r="B1039" s="43"/>
      <c r="C1039" s="43"/>
      <c r="D1039" s="43"/>
      <c r="E1039" s="43"/>
      <c r="F1039" s="43"/>
      <c r="G1039" s="43"/>
      <c r="H1039" s="43"/>
      <c r="I1039" s="43"/>
      <c r="J1039" s="43"/>
      <c r="K1039" s="43"/>
      <c r="L1039" s="43"/>
      <c r="M1039" s="43"/>
      <c r="N1039" s="43"/>
      <c r="O1039" s="43"/>
      <c r="P1039" s="43"/>
      <c r="Q1039" s="43"/>
      <c r="R1039" s="43"/>
    </row>
    <row r="1040" spans="2:18" s="18" customFormat="1">
      <c r="B1040" s="43"/>
      <c r="C1040" s="43"/>
      <c r="D1040" s="43"/>
      <c r="E1040" s="43"/>
      <c r="F1040" s="43"/>
      <c r="G1040" s="43"/>
      <c r="H1040" s="43"/>
      <c r="I1040" s="43"/>
      <c r="J1040" s="43"/>
      <c r="K1040" s="43"/>
      <c r="L1040" s="43"/>
      <c r="M1040" s="43"/>
      <c r="N1040" s="43"/>
      <c r="O1040" s="43"/>
      <c r="P1040" s="43"/>
      <c r="Q1040" s="43"/>
      <c r="R1040" s="43"/>
    </row>
    <row r="1041" spans="2:18" s="18" customFormat="1">
      <c r="B1041" s="43"/>
      <c r="C1041" s="43"/>
      <c r="D1041" s="43"/>
      <c r="E1041" s="43"/>
      <c r="F1041" s="43"/>
      <c r="G1041" s="43"/>
      <c r="H1041" s="43"/>
      <c r="I1041" s="43"/>
      <c r="J1041" s="43"/>
      <c r="K1041" s="43"/>
      <c r="L1041" s="43"/>
      <c r="M1041" s="43"/>
      <c r="N1041" s="43"/>
      <c r="O1041" s="43"/>
      <c r="P1041" s="43"/>
      <c r="Q1041" s="43"/>
      <c r="R1041" s="43"/>
    </row>
    <row r="1042" spans="2:18" s="18" customFormat="1">
      <c r="B1042" s="43"/>
      <c r="C1042" s="43"/>
      <c r="D1042" s="43"/>
      <c r="E1042" s="43"/>
      <c r="F1042" s="43"/>
      <c r="G1042" s="43"/>
      <c r="H1042" s="43"/>
      <c r="I1042" s="43"/>
      <c r="J1042" s="43"/>
      <c r="K1042" s="43"/>
      <c r="L1042" s="43"/>
      <c r="M1042" s="43"/>
      <c r="N1042" s="43"/>
      <c r="O1042" s="43"/>
      <c r="P1042" s="43"/>
      <c r="Q1042" s="43"/>
      <c r="R1042" s="43"/>
    </row>
    <row r="1043" spans="2:18" s="18" customFormat="1">
      <c r="B1043" s="43"/>
      <c r="C1043" s="43"/>
      <c r="D1043" s="43"/>
      <c r="E1043" s="43"/>
      <c r="F1043" s="43"/>
      <c r="G1043" s="43"/>
      <c r="H1043" s="43"/>
      <c r="I1043" s="43"/>
      <c r="J1043" s="43"/>
      <c r="K1043" s="43"/>
      <c r="L1043" s="43"/>
      <c r="M1043" s="43"/>
      <c r="N1043" s="43"/>
      <c r="O1043" s="43"/>
      <c r="P1043" s="43"/>
      <c r="Q1043" s="43"/>
      <c r="R1043" s="43"/>
    </row>
    <row r="1044" spans="2:18" s="18" customFormat="1">
      <c r="B1044" s="43"/>
      <c r="C1044" s="43"/>
      <c r="D1044" s="43"/>
      <c r="E1044" s="43"/>
      <c r="F1044" s="43"/>
      <c r="G1044" s="43"/>
      <c r="H1044" s="43"/>
      <c r="I1044" s="43"/>
      <c r="J1044" s="43"/>
      <c r="K1044" s="43"/>
      <c r="L1044" s="43"/>
      <c r="M1044" s="43"/>
      <c r="N1044" s="43"/>
      <c r="O1044" s="43"/>
      <c r="P1044" s="43"/>
      <c r="Q1044" s="43"/>
      <c r="R1044" s="43"/>
    </row>
    <row r="1045" spans="2:18" s="18" customFormat="1">
      <c r="B1045" s="43"/>
      <c r="C1045" s="43"/>
      <c r="D1045" s="43"/>
      <c r="E1045" s="43"/>
      <c r="F1045" s="43"/>
      <c r="G1045" s="43"/>
      <c r="H1045" s="43"/>
      <c r="I1045" s="43"/>
      <c r="J1045" s="43"/>
      <c r="K1045" s="43"/>
      <c r="L1045" s="43"/>
      <c r="M1045" s="43"/>
      <c r="N1045" s="43"/>
      <c r="O1045" s="43"/>
      <c r="P1045" s="43"/>
      <c r="Q1045" s="43"/>
      <c r="R1045" s="43"/>
    </row>
    <row r="1046" spans="2:18" s="18" customFormat="1">
      <c r="B1046" s="43"/>
      <c r="C1046" s="43"/>
      <c r="D1046" s="43"/>
      <c r="E1046" s="43"/>
      <c r="F1046" s="43"/>
      <c r="G1046" s="43"/>
      <c r="H1046" s="43"/>
      <c r="I1046" s="43"/>
      <c r="J1046" s="43"/>
      <c r="K1046" s="43"/>
      <c r="L1046" s="43"/>
      <c r="M1046" s="43"/>
      <c r="N1046" s="43"/>
      <c r="O1046" s="43"/>
      <c r="P1046" s="43"/>
      <c r="Q1046" s="43"/>
      <c r="R1046" s="43"/>
    </row>
    <row r="1047" spans="2:18" s="18" customFormat="1">
      <c r="B1047" s="43"/>
      <c r="C1047" s="43"/>
      <c r="D1047" s="43"/>
      <c r="E1047" s="43"/>
      <c r="F1047" s="43"/>
      <c r="G1047" s="43"/>
      <c r="H1047" s="43"/>
      <c r="I1047" s="43"/>
      <c r="J1047" s="43"/>
      <c r="K1047" s="43"/>
      <c r="L1047" s="43"/>
      <c r="M1047" s="43"/>
      <c r="N1047" s="43"/>
      <c r="O1047" s="43"/>
      <c r="P1047" s="43"/>
      <c r="Q1047" s="43"/>
      <c r="R1047" s="43"/>
    </row>
    <row r="1048" spans="2:18" s="18" customFormat="1">
      <c r="B1048" s="43"/>
      <c r="C1048" s="43"/>
      <c r="D1048" s="43"/>
      <c r="E1048" s="43"/>
      <c r="F1048" s="43"/>
      <c r="G1048" s="43"/>
      <c r="H1048" s="43"/>
      <c r="I1048" s="43"/>
      <c r="J1048" s="43"/>
      <c r="K1048" s="43"/>
      <c r="L1048" s="43"/>
      <c r="M1048" s="43"/>
      <c r="N1048" s="43"/>
      <c r="O1048" s="43"/>
      <c r="P1048" s="43"/>
      <c r="Q1048" s="43"/>
      <c r="R1048" s="43"/>
    </row>
    <row r="1049" spans="2:18" s="18" customFormat="1">
      <c r="B1049" s="43"/>
      <c r="C1049" s="43"/>
      <c r="D1049" s="43"/>
      <c r="E1049" s="43"/>
      <c r="F1049" s="43"/>
      <c r="G1049" s="43"/>
      <c r="H1049" s="43"/>
      <c r="I1049" s="43"/>
      <c r="J1049" s="43"/>
      <c r="K1049" s="43"/>
      <c r="L1049" s="43"/>
      <c r="M1049" s="43"/>
      <c r="N1049" s="43"/>
      <c r="O1049" s="43"/>
      <c r="P1049" s="43"/>
      <c r="Q1049" s="43"/>
      <c r="R1049" s="43"/>
    </row>
    <row r="1050" spans="2:18" s="18" customFormat="1">
      <c r="B1050" s="43"/>
      <c r="C1050" s="43"/>
      <c r="D1050" s="43"/>
      <c r="E1050" s="43"/>
      <c r="F1050" s="43"/>
      <c r="G1050" s="43"/>
      <c r="H1050" s="43"/>
      <c r="I1050" s="43"/>
      <c r="J1050" s="43"/>
      <c r="K1050" s="43"/>
      <c r="L1050" s="43"/>
      <c r="M1050" s="43"/>
      <c r="N1050" s="43"/>
      <c r="O1050" s="43"/>
      <c r="P1050" s="43"/>
      <c r="Q1050" s="43"/>
      <c r="R1050" s="43"/>
    </row>
    <row r="1051" spans="2:18" s="18" customFormat="1">
      <c r="B1051" s="43"/>
      <c r="C1051" s="43"/>
      <c r="D1051" s="43"/>
      <c r="E1051" s="43"/>
      <c r="F1051" s="43"/>
      <c r="G1051" s="43"/>
      <c r="H1051" s="43"/>
      <c r="I1051" s="43"/>
      <c r="J1051" s="43"/>
      <c r="K1051" s="43"/>
      <c r="L1051" s="43"/>
      <c r="M1051" s="43"/>
      <c r="N1051" s="43"/>
      <c r="O1051" s="43"/>
      <c r="P1051" s="43"/>
      <c r="Q1051" s="43"/>
      <c r="R1051" s="43"/>
    </row>
    <row r="1052" spans="2:18" s="18" customFormat="1">
      <c r="B1052" s="43"/>
      <c r="C1052" s="43"/>
      <c r="D1052" s="43"/>
      <c r="E1052" s="43"/>
      <c r="F1052" s="43"/>
      <c r="G1052" s="43"/>
      <c r="H1052" s="43"/>
      <c r="I1052" s="43"/>
      <c r="J1052" s="43"/>
      <c r="K1052" s="43"/>
      <c r="L1052" s="43"/>
      <c r="M1052" s="43"/>
      <c r="N1052" s="43"/>
      <c r="O1052" s="43"/>
      <c r="P1052" s="43"/>
      <c r="Q1052" s="43"/>
      <c r="R1052" s="43"/>
    </row>
    <row r="1053" spans="2:18" s="18" customFormat="1">
      <c r="B1053" s="43"/>
      <c r="C1053" s="43"/>
      <c r="D1053" s="43"/>
      <c r="E1053" s="43"/>
      <c r="F1053" s="43"/>
      <c r="G1053" s="43"/>
      <c r="H1053" s="43"/>
      <c r="I1053" s="43"/>
      <c r="J1053" s="43"/>
      <c r="K1053" s="43"/>
      <c r="L1053" s="43"/>
      <c r="M1053" s="43"/>
      <c r="N1053" s="43"/>
      <c r="O1053" s="43"/>
      <c r="P1053" s="43"/>
      <c r="Q1053" s="43"/>
      <c r="R1053" s="43"/>
    </row>
    <row r="1054" spans="2:18" s="18" customFormat="1">
      <c r="B1054" s="43"/>
      <c r="C1054" s="43"/>
      <c r="D1054" s="43"/>
      <c r="E1054" s="43"/>
      <c r="F1054" s="43"/>
      <c r="G1054" s="43"/>
      <c r="H1054" s="43"/>
      <c r="I1054" s="43"/>
      <c r="J1054" s="43"/>
      <c r="K1054" s="43"/>
      <c r="L1054" s="43"/>
      <c r="M1054" s="43"/>
      <c r="N1054" s="43"/>
      <c r="O1054" s="43"/>
      <c r="P1054" s="43"/>
      <c r="Q1054" s="43"/>
      <c r="R1054" s="43"/>
    </row>
    <row r="1055" spans="2:18" s="18" customFormat="1">
      <c r="B1055" s="43"/>
      <c r="C1055" s="43"/>
      <c r="D1055" s="43"/>
      <c r="E1055" s="43"/>
      <c r="F1055" s="43"/>
      <c r="G1055" s="43"/>
      <c r="H1055" s="43"/>
      <c r="I1055" s="43"/>
      <c r="J1055" s="43"/>
      <c r="K1055" s="43"/>
      <c r="L1055" s="43"/>
      <c r="M1055" s="43"/>
      <c r="N1055" s="43"/>
      <c r="O1055" s="43"/>
      <c r="P1055" s="43"/>
      <c r="Q1055" s="43"/>
      <c r="R1055" s="43"/>
    </row>
    <row r="1056" spans="2:18" s="18" customFormat="1">
      <c r="B1056" s="43"/>
      <c r="C1056" s="43"/>
      <c r="D1056" s="43"/>
      <c r="E1056" s="43"/>
      <c r="F1056" s="43"/>
      <c r="G1056" s="43"/>
      <c r="H1056" s="43"/>
      <c r="I1056" s="43"/>
      <c r="J1056" s="43"/>
      <c r="K1056" s="43"/>
      <c r="L1056" s="43"/>
      <c r="M1056" s="43"/>
      <c r="N1056" s="43"/>
      <c r="O1056" s="43"/>
      <c r="P1056" s="43"/>
      <c r="Q1056" s="43"/>
      <c r="R1056" s="43"/>
    </row>
    <row r="1057" spans="2:18" s="18" customFormat="1">
      <c r="B1057" s="43"/>
      <c r="C1057" s="43"/>
      <c r="D1057" s="43"/>
      <c r="E1057" s="43"/>
      <c r="F1057" s="43"/>
      <c r="G1057" s="43"/>
      <c r="H1057" s="43"/>
      <c r="I1057" s="43"/>
      <c r="J1057" s="43"/>
      <c r="K1057" s="43"/>
      <c r="L1057" s="43"/>
      <c r="M1057" s="43"/>
      <c r="N1057" s="43"/>
      <c r="O1057" s="43"/>
      <c r="P1057" s="43"/>
      <c r="Q1057" s="43"/>
      <c r="R1057" s="43"/>
    </row>
    <row r="1058" spans="2:18" s="18" customFormat="1">
      <c r="B1058" s="43"/>
      <c r="C1058" s="43"/>
      <c r="D1058" s="43"/>
      <c r="E1058" s="43"/>
      <c r="F1058" s="43"/>
      <c r="G1058" s="43"/>
      <c r="H1058" s="43"/>
      <c r="I1058" s="43"/>
      <c r="J1058" s="43"/>
      <c r="K1058" s="43"/>
      <c r="L1058" s="43"/>
      <c r="M1058" s="43"/>
      <c r="N1058" s="43"/>
      <c r="O1058" s="43"/>
      <c r="P1058" s="43"/>
      <c r="Q1058" s="43"/>
      <c r="R1058" s="43"/>
    </row>
    <row r="1059" spans="2:18" s="18" customFormat="1">
      <c r="B1059" s="43"/>
      <c r="C1059" s="43"/>
      <c r="D1059" s="43"/>
      <c r="E1059" s="43"/>
      <c r="F1059" s="43"/>
      <c r="G1059" s="43"/>
      <c r="H1059" s="43"/>
      <c r="I1059" s="43"/>
      <c r="J1059" s="43"/>
      <c r="K1059" s="43"/>
      <c r="L1059" s="43"/>
      <c r="M1059" s="43"/>
      <c r="N1059" s="43"/>
      <c r="O1059" s="43"/>
      <c r="P1059" s="43"/>
      <c r="Q1059" s="43"/>
      <c r="R1059" s="43"/>
    </row>
    <row r="1060" spans="2:18" s="18" customFormat="1">
      <c r="B1060" s="43"/>
      <c r="C1060" s="43"/>
      <c r="D1060" s="43"/>
      <c r="E1060" s="43"/>
      <c r="F1060" s="43"/>
      <c r="G1060" s="43"/>
      <c r="H1060" s="43"/>
      <c r="I1060" s="43"/>
      <c r="J1060" s="43"/>
      <c r="K1060" s="43"/>
      <c r="L1060" s="43"/>
      <c r="M1060" s="43"/>
      <c r="N1060" s="43"/>
      <c r="O1060" s="43"/>
      <c r="P1060" s="43"/>
      <c r="Q1060" s="43"/>
      <c r="R1060" s="43"/>
    </row>
    <row r="1061" spans="2:18" s="18" customFormat="1">
      <c r="B1061" s="43"/>
      <c r="C1061" s="43"/>
      <c r="D1061" s="43"/>
      <c r="E1061" s="43"/>
      <c r="F1061" s="43"/>
      <c r="G1061" s="43"/>
      <c r="H1061" s="43"/>
      <c r="I1061" s="43"/>
      <c r="J1061" s="43"/>
      <c r="K1061" s="43"/>
      <c r="L1061" s="43"/>
      <c r="M1061" s="43"/>
      <c r="N1061" s="43"/>
      <c r="O1061" s="43"/>
      <c r="P1061" s="43"/>
      <c r="Q1061" s="43"/>
      <c r="R1061" s="43"/>
    </row>
    <row r="1062" spans="2:18" s="18" customFormat="1">
      <c r="B1062" s="43"/>
      <c r="C1062" s="43"/>
      <c r="D1062" s="43"/>
      <c r="E1062" s="43"/>
      <c r="F1062" s="43"/>
      <c r="G1062" s="43"/>
      <c r="H1062" s="43"/>
      <c r="I1062" s="43"/>
      <c r="J1062" s="43"/>
      <c r="K1062" s="43"/>
      <c r="L1062" s="43"/>
      <c r="M1062" s="43"/>
      <c r="N1062" s="43"/>
      <c r="O1062" s="43"/>
      <c r="P1062" s="43"/>
      <c r="Q1062" s="43"/>
      <c r="R1062" s="43"/>
    </row>
    <row r="1063" spans="2:18" s="18" customFormat="1">
      <c r="B1063" s="43"/>
      <c r="C1063" s="43"/>
      <c r="D1063" s="43"/>
      <c r="E1063" s="43"/>
      <c r="F1063" s="43"/>
      <c r="G1063" s="43"/>
      <c r="H1063" s="43"/>
      <c r="I1063" s="43"/>
      <c r="J1063" s="43"/>
      <c r="K1063" s="43"/>
      <c r="L1063" s="43"/>
      <c r="M1063" s="43"/>
      <c r="N1063" s="43"/>
      <c r="O1063" s="43"/>
      <c r="P1063" s="43"/>
      <c r="Q1063" s="43"/>
      <c r="R1063" s="43"/>
    </row>
    <row r="1064" spans="2:18" s="18" customFormat="1">
      <c r="B1064" s="43"/>
      <c r="C1064" s="43"/>
      <c r="D1064" s="43"/>
      <c r="E1064" s="43"/>
      <c r="F1064" s="43"/>
      <c r="G1064" s="43"/>
      <c r="H1064" s="43"/>
      <c r="I1064" s="43"/>
      <c r="J1064" s="43"/>
      <c r="K1064" s="43"/>
      <c r="L1064" s="43"/>
      <c r="M1064" s="43"/>
      <c r="N1064" s="43"/>
      <c r="O1064" s="43"/>
      <c r="P1064" s="43"/>
      <c r="Q1064" s="43"/>
      <c r="R1064" s="43"/>
    </row>
    <row r="1065" spans="2:18" s="18" customFormat="1">
      <c r="B1065" s="43"/>
      <c r="C1065" s="43"/>
      <c r="D1065" s="43"/>
      <c r="E1065" s="43"/>
      <c r="F1065" s="43"/>
      <c r="G1065" s="43"/>
      <c r="H1065" s="43"/>
      <c r="I1065" s="43"/>
      <c r="J1065" s="43"/>
      <c r="K1065" s="43"/>
      <c r="L1065" s="43"/>
      <c r="M1065" s="43"/>
      <c r="N1065" s="43"/>
      <c r="O1065" s="43"/>
      <c r="P1065" s="43"/>
      <c r="Q1065" s="43"/>
      <c r="R1065" s="43"/>
    </row>
    <row r="1066" spans="2:18" s="18" customFormat="1">
      <c r="B1066" s="43"/>
      <c r="C1066" s="43"/>
      <c r="D1066" s="43"/>
      <c r="E1066" s="43"/>
      <c r="F1066" s="43"/>
      <c r="G1066" s="43"/>
      <c r="H1066" s="43"/>
      <c r="I1066" s="43"/>
      <c r="J1066" s="43"/>
      <c r="K1066" s="43"/>
      <c r="L1066" s="43"/>
      <c r="M1066" s="43"/>
      <c r="N1066" s="43"/>
      <c r="O1066" s="43"/>
      <c r="P1066" s="43"/>
      <c r="Q1066" s="43"/>
      <c r="R1066" s="43"/>
    </row>
    <row r="1067" spans="2:18" s="18" customFormat="1">
      <c r="B1067" s="43"/>
      <c r="C1067" s="43"/>
      <c r="D1067" s="43"/>
      <c r="E1067" s="43"/>
      <c r="F1067" s="43"/>
      <c r="G1067" s="43"/>
      <c r="H1067" s="43"/>
      <c r="I1067" s="43"/>
      <c r="J1067" s="43"/>
      <c r="K1067" s="43"/>
      <c r="L1067" s="43"/>
      <c r="M1067" s="43"/>
      <c r="N1067" s="43"/>
      <c r="O1067" s="43"/>
      <c r="P1067" s="43"/>
      <c r="Q1067" s="43"/>
      <c r="R1067" s="43"/>
    </row>
    <row r="1068" spans="2:18" s="18" customFormat="1">
      <c r="B1068" s="43"/>
      <c r="C1068" s="43"/>
      <c r="D1068" s="43"/>
      <c r="E1068" s="43"/>
      <c r="F1068" s="43"/>
      <c r="G1068" s="43"/>
      <c r="H1068" s="43"/>
      <c r="I1068" s="43"/>
      <c r="J1068" s="43"/>
      <c r="K1068" s="43"/>
      <c r="L1068" s="43"/>
      <c r="M1068" s="43"/>
      <c r="N1068" s="43"/>
      <c r="O1068" s="43"/>
      <c r="P1068" s="43"/>
      <c r="Q1068" s="43"/>
      <c r="R1068" s="43"/>
    </row>
    <row r="1069" spans="2:18" s="18" customFormat="1">
      <c r="B1069" s="43"/>
      <c r="C1069" s="43"/>
      <c r="D1069" s="43"/>
      <c r="E1069" s="43"/>
      <c r="F1069" s="43"/>
      <c r="G1069" s="43"/>
      <c r="H1069" s="43"/>
      <c r="I1069" s="43"/>
      <c r="J1069" s="43"/>
      <c r="K1069" s="43"/>
      <c r="L1069" s="43"/>
      <c r="M1069" s="43"/>
      <c r="N1069" s="43"/>
      <c r="O1069" s="43"/>
      <c r="P1069" s="43"/>
      <c r="Q1069" s="43"/>
      <c r="R1069" s="43"/>
    </row>
    <row r="1070" spans="2:18" s="18" customFormat="1">
      <c r="B1070" s="43"/>
      <c r="C1070" s="43"/>
      <c r="D1070" s="43"/>
      <c r="E1070" s="43"/>
      <c r="F1070" s="43"/>
      <c r="G1070" s="43"/>
      <c r="H1070" s="43"/>
      <c r="I1070" s="43"/>
      <c r="J1070" s="43"/>
      <c r="K1070" s="43"/>
      <c r="L1070" s="43"/>
      <c r="M1070" s="43"/>
      <c r="N1070" s="43"/>
      <c r="O1070" s="43"/>
      <c r="P1070" s="43"/>
      <c r="Q1070" s="43"/>
      <c r="R1070" s="43"/>
    </row>
    <row r="1071" spans="2:18" s="18" customFormat="1">
      <c r="B1071" s="43"/>
      <c r="C1071" s="43"/>
      <c r="D1071" s="43"/>
      <c r="E1071" s="43"/>
      <c r="F1071" s="43"/>
      <c r="G1071" s="43"/>
      <c r="H1071" s="43"/>
      <c r="I1071" s="43"/>
      <c r="J1071" s="43"/>
      <c r="K1071" s="43"/>
      <c r="L1071" s="43"/>
      <c r="M1071" s="43"/>
      <c r="N1071" s="43"/>
      <c r="O1071" s="43"/>
      <c r="P1071" s="43"/>
      <c r="Q1071" s="43"/>
      <c r="R1071" s="43"/>
    </row>
    <row r="1072" spans="2:18" s="18" customFormat="1">
      <c r="B1072" s="43"/>
      <c r="C1072" s="43"/>
      <c r="D1072" s="43"/>
      <c r="E1072" s="43"/>
      <c r="F1072" s="43"/>
      <c r="G1072" s="43"/>
      <c r="H1072" s="43"/>
      <c r="I1072" s="43"/>
      <c r="J1072" s="43"/>
      <c r="K1072" s="43"/>
      <c r="L1072" s="43"/>
      <c r="M1072" s="43"/>
      <c r="N1072" s="43"/>
      <c r="O1072" s="43"/>
      <c r="P1072" s="43"/>
      <c r="Q1072" s="43"/>
      <c r="R1072" s="43"/>
    </row>
    <row r="1073" spans="2:18" s="18" customFormat="1">
      <c r="B1073" s="43"/>
      <c r="C1073" s="43"/>
      <c r="D1073" s="43"/>
      <c r="E1073" s="43"/>
      <c r="F1073" s="43"/>
      <c r="G1073" s="43"/>
      <c r="H1073" s="43"/>
      <c r="I1073" s="43"/>
      <c r="J1073" s="43"/>
      <c r="K1073" s="43"/>
      <c r="L1073" s="43"/>
      <c r="M1073" s="43"/>
      <c r="N1073" s="43"/>
      <c r="O1073" s="43"/>
      <c r="P1073" s="43"/>
      <c r="Q1073" s="43"/>
      <c r="R1073" s="43"/>
    </row>
    <row r="1074" spans="2:18" s="18" customFormat="1">
      <c r="B1074" s="43"/>
      <c r="C1074" s="43"/>
      <c r="D1074" s="43"/>
      <c r="E1074" s="43"/>
      <c r="F1074" s="43"/>
      <c r="G1074" s="43"/>
      <c r="H1074" s="43"/>
      <c r="I1074" s="43"/>
      <c r="J1074" s="43"/>
      <c r="K1074" s="43"/>
      <c r="L1074" s="43"/>
      <c r="M1074" s="43"/>
      <c r="N1074" s="43"/>
      <c r="O1074" s="43"/>
      <c r="P1074" s="43"/>
      <c r="Q1074" s="43"/>
      <c r="R1074" s="43"/>
    </row>
    <row r="1075" spans="2:18" s="18" customFormat="1">
      <c r="B1075" s="43"/>
      <c r="C1075" s="43"/>
      <c r="D1075" s="43"/>
      <c r="E1075" s="43"/>
      <c r="F1075" s="43"/>
      <c r="G1075" s="43"/>
      <c r="H1075" s="43"/>
      <c r="I1075" s="43"/>
      <c r="J1075" s="43"/>
      <c r="K1075" s="43"/>
      <c r="L1075" s="43"/>
      <c r="M1075" s="43"/>
      <c r="N1075" s="43"/>
      <c r="O1075" s="43"/>
      <c r="P1075" s="43"/>
      <c r="Q1075" s="43"/>
      <c r="R1075" s="43"/>
    </row>
    <row r="1076" spans="2:18" s="18" customFormat="1">
      <c r="B1076" s="43"/>
      <c r="C1076" s="43"/>
      <c r="D1076" s="43"/>
      <c r="E1076" s="43"/>
      <c r="F1076" s="43"/>
      <c r="G1076" s="43"/>
      <c r="H1076" s="43"/>
      <c r="I1076" s="43"/>
      <c r="J1076" s="43"/>
      <c r="K1076" s="43"/>
      <c r="L1076" s="43"/>
      <c r="M1076" s="43"/>
      <c r="N1076" s="43"/>
      <c r="O1076" s="43"/>
      <c r="P1076" s="43"/>
      <c r="Q1076" s="43"/>
      <c r="R1076" s="43"/>
    </row>
    <row r="1077" spans="2:18" s="18" customFormat="1">
      <c r="B1077" s="43"/>
      <c r="C1077" s="43"/>
      <c r="D1077" s="43"/>
      <c r="E1077" s="43"/>
      <c r="F1077" s="43"/>
      <c r="G1077" s="43"/>
      <c r="H1077" s="43"/>
      <c r="I1077" s="43"/>
      <c r="J1077" s="43"/>
      <c r="K1077" s="43"/>
      <c r="L1077" s="43"/>
      <c r="M1077" s="43"/>
      <c r="N1077" s="43"/>
      <c r="O1077" s="43"/>
      <c r="P1077" s="43"/>
      <c r="Q1077" s="43"/>
      <c r="R1077" s="43"/>
    </row>
    <row r="1078" spans="2:18" s="18" customFormat="1">
      <c r="B1078" s="43"/>
      <c r="C1078" s="43"/>
      <c r="D1078" s="43"/>
      <c r="E1078" s="43"/>
      <c r="F1078" s="43"/>
      <c r="G1078" s="43"/>
      <c r="H1078" s="43"/>
      <c r="I1078" s="43"/>
      <c r="J1078" s="43"/>
      <c r="K1078" s="43"/>
      <c r="L1078" s="43"/>
      <c r="M1078" s="43"/>
      <c r="N1078" s="43"/>
      <c r="O1078" s="43"/>
      <c r="P1078" s="43"/>
      <c r="Q1078" s="43"/>
      <c r="R1078" s="43"/>
    </row>
    <row r="1079" spans="2:18" s="18" customFormat="1">
      <c r="B1079" s="43"/>
      <c r="C1079" s="43"/>
      <c r="D1079" s="43"/>
      <c r="E1079" s="43"/>
      <c r="F1079" s="43"/>
      <c r="G1079" s="43"/>
      <c r="H1079" s="43"/>
      <c r="I1079" s="43"/>
      <c r="J1079" s="43"/>
      <c r="K1079" s="43"/>
      <c r="L1079" s="43"/>
      <c r="M1079" s="43"/>
      <c r="N1079" s="43"/>
      <c r="O1079" s="43"/>
      <c r="P1079" s="43"/>
      <c r="Q1079" s="43"/>
      <c r="R1079" s="43"/>
    </row>
    <row r="1080" spans="2:18" s="18" customFormat="1">
      <c r="B1080" s="43"/>
      <c r="C1080" s="43"/>
      <c r="D1080" s="43"/>
      <c r="E1080" s="43"/>
      <c r="F1080" s="43"/>
      <c r="G1080" s="43"/>
      <c r="H1080" s="43"/>
      <c r="I1080" s="43"/>
      <c r="J1080" s="43"/>
      <c r="K1080" s="43"/>
      <c r="L1080" s="43"/>
      <c r="M1080" s="43"/>
      <c r="N1080" s="43"/>
      <c r="O1080" s="43"/>
      <c r="P1080" s="43"/>
      <c r="Q1080" s="43"/>
      <c r="R1080" s="43"/>
    </row>
    <row r="1081" spans="2:18" s="18" customFormat="1">
      <c r="B1081" s="43"/>
      <c r="C1081" s="43"/>
      <c r="D1081" s="43"/>
      <c r="E1081" s="43"/>
      <c r="F1081" s="43"/>
      <c r="G1081" s="43"/>
      <c r="H1081" s="43"/>
      <c r="I1081" s="43"/>
      <c r="J1081" s="43"/>
      <c r="K1081" s="43"/>
      <c r="L1081" s="43"/>
      <c r="M1081" s="43"/>
      <c r="N1081" s="43"/>
      <c r="O1081" s="43"/>
      <c r="P1081" s="43"/>
      <c r="Q1081" s="43"/>
      <c r="R1081" s="43"/>
    </row>
    <row r="1082" spans="2:18" s="18" customFormat="1">
      <c r="B1082" s="43"/>
      <c r="C1082" s="43"/>
      <c r="D1082" s="43"/>
      <c r="E1082" s="43"/>
      <c r="F1082" s="43"/>
      <c r="G1082" s="43"/>
      <c r="H1082" s="43"/>
      <c r="I1082" s="43"/>
      <c r="J1082" s="43"/>
      <c r="K1082" s="43"/>
      <c r="L1082" s="43"/>
      <c r="M1082" s="43"/>
      <c r="N1082" s="43"/>
      <c r="O1082" s="43"/>
      <c r="P1082" s="43"/>
      <c r="Q1082" s="43"/>
      <c r="R1082" s="43"/>
    </row>
    <row r="1083" spans="2:18" s="18" customFormat="1">
      <c r="B1083" s="43"/>
      <c r="C1083" s="43"/>
      <c r="D1083" s="43"/>
      <c r="E1083" s="43"/>
      <c r="F1083" s="43"/>
      <c r="G1083" s="43"/>
      <c r="H1083" s="43"/>
      <c r="I1083" s="43"/>
      <c r="J1083" s="43"/>
      <c r="K1083" s="43"/>
      <c r="L1083" s="43"/>
      <c r="M1083" s="43"/>
      <c r="N1083" s="43"/>
      <c r="O1083" s="43"/>
      <c r="P1083" s="43"/>
      <c r="Q1083" s="43"/>
      <c r="R1083" s="43"/>
    </row>
    <row r="1084" spans="2:18" s="18" customFormat="1">
      <c r="B1084" s="43"/>
      <c r="C1084" s="43"/>
      <c r="D1084" s="43"/>
      <c r="E1084" s="43"/>
      <c r="F1084" s="43"/>
      <c r="G1084" s="43"/>
      <c r="H1084" s="43"/>
      <c r="I1084" s="43"/>
      <c r="J1084" s="43"/>
      <c r="K1084" s="43"/>
      <c r="L1084" s="43"/>
      <c r="M1084" s="43"/>
      <c r="N1084" s="43"/>
      <c r="O1084" s="43"/>
      <c r="P1084" s="43"/>
      <c r="Q1084" s="43"/>
      <c r="R1084" s="43"/>
    </row>
    <row r="1085" spans="2:18" s="18" customFormat="1">
      <c r="B1085" s="43"/>
      <c r="C1085" s="43"/>
      <c r="D1085" s="43"/>
      <c r="E1085" s="43"/>
      <c r="F1085" s="43"/>
      <c r="G1085" s="43"/>
      <c r="H1085" s="43"/>
      <c r="I1085" s="43"/>
      <c r="J1085" s="43"/>
      <c r="K1085" s="43"/>
      <c r="L1085" s="43"/>
      <c r="M1085" s="43"/>
      <c r="N1085" s="43"/>
      <c r="O1085" s="43"/>
      <c r="P1085" s="43"/>
      <c r="Q1085" s="43"/>
      <c r="R1085" s="43"/>
    </row>
    <row r="1086" spans="2:18" s="18" customFormat="1">
      <c r="B1086" s="43"/>
      <c r="C1086" s="43"/>
      <c r="D1086" s="43"/>
      <c r="E1086" s="43"/>
      <c r="F1086" s="43"/>
      <c r="G1086" s="43"/>
      <c r="H1086" s="43"/>
      <c r="I1086" s="43"/>
      <c r="J1086" s="43"/>
      <c r="K1086" s="43"/>
      <c r="L1086" s="43"/>
      <c r="M1086" s="43"/>
      <c r="N1086" s="43"/>
      <c r="O1086" s="43"/>
      <c r="P1086" s="43"/>
      <c r="Q1086" s="43"/>
      <c r="R1086" s="43"/>
    </row>
    <row r="1087" spans="2:18" s="18" customFormat="1">
      <c r="B1087" s="43"/>
      <c r="C1087" s="43"/>
      <c r="D1087" s="43"/>
      <c r="E1087" s="43"/>
      <c r="F1087" s="43"/>
      <c r="G1087" s="43"/>
      <c r="H1087" s="43"/>
      <c r="I1087" s="43"/>
      <c r="J1087" s="43"/>
      <c r="K1087" s="43"/>
      <c r="L1087" s="43"/>
      <c r="M1087" s="43"/>
      <c r="N1087" s="43"/>
      <c r="O1087" s="43"/>
      <c r="P1087" s="43"/>
      <c r="Q1087" s="43"/>
      <c r="R1087" s="43"/>
    </row>
    <row r="1088" spans="2:18" s="18" customFormat="1">
      <c r="B1088" s="43"/>
      <c r="C1088" s="43"/>
      <c r="D1088" s="43"/>
      <c r="E1088" s="43"/>
      <c r="F1088" s="43"/>
      <c r="G1088" s="43"/>
      <c r="H1088" s="43"/>
      <c r="I1088" s="43"/>
      <c r="J1088" s="43"/>
      <c r="K1088" s="43"/>
      <c r="L1088" s="43"/>
      <c r="M1088" s="43"/>
      <c r="N1088" s="43"/>
      <c r="O1088" s="43"/>
      <c r="P1088" s="43"/>
      <c r="Q1088" s="43"/>
      <c r="R1088" s="43"/>
    </row>
    <row r="1089" spans="2:18" s="18" customFormat="1">
      <c r="B1089" s="43"/>
      <c r="C1089" s="43"/>
      <c r="D1089" s="43"/>
      <c r="E1089" s="43"/>
      <c r="F1089" s="43"/>
      <c r="G1089" s="43"/>
      <c r="H1089" s="43"/>
      <c r="I1089" s="43"/>
      <c r="J1089" s="43"/>
      <c r="K1089" s="43"/>
      <c r="L1089" s="43"/>
      <c r="M1089" s="43"/>
      <c r="N1089" s="43"/>
      <c r="O1089" s="43"/>
      <c r="P1089" s="43"/>
      <c r="Q1089" s="43"/>
      <c r="R1089" s="43"/>
    </row>
    <row r="1090" spans="2:18" s="18" customFormat="1">
      <c r="B1090" s="43"/>
      <c r="C1090" s="43"/>
      <c r="D1090" s="43"/>
      <c r="E1090" s="43"/>
      <c r="F1090" s="43"/>
      <c r="G1090" s="43"/>
      <c r="H1090" s="43"/>
      <c r="I1090" s="43"/>
      <c r="J1090" s="43"/>
      <c r="K1090" s="43"/>
      <c r="L1090" s="43"/>
      <c r="M1090" s="43"/>
      <c r="N1090" s="43"/>
      <c r="O1090" s="43"/>
      <c r="P1090" s="43"/>
      <c r="Q1090" s="43"/>
      <c r="R1090" s="43"/>
    </row>
    <row r="1091" spans="2:18" s="18" customFormat="1">
      <c r="B1091" s="43"/>
      <c r="C1091" s="43"/>
      <c r="D1091" s="43"/>
      <c r="E1091" s="43"/>
      <c r="F1091" s="43"/>
      <c r="G1091" s="43"/>
      <c r="H1091" s="43"/>
      <c r="I1091" s="43"/>
      <c r="J1091" s="43"/>
      <c r="K1091" s="43"/>
      <c r="L1091" s="43"/>
      <c r="M1091" s="43"/>
      <c r="N1091" s="43"/>
      <c r="O1091" s="43"/>
      <c r="P1091" s="43"/>
      <c r="Q1091" s="43"/>
      <c r="R1091" s="43"/>
    </row>
    <row r="1092" spans="2:18" s="18" customFormat="1">
      <c r="B1092" s="43"/>
      <c r="C1092" s="43"/>
      <c r="D1092" s="43"/>
      <c r="E1092" s="43"/>
      <c r="F1092" s="43"/>
      <c r="G1092" s="43"/>
      <c r="H1092" s="43"/>
      <c r="I1092" s="43"/>
      <c r="J1092" s="43"/>
      <c r="K1092" s="43"/>
      <c r="L1092" s="43"/>
      <c r="M1092" s="43"/>
      <c r="N1092" s="43"/>
      <c r="O1092" s="43"/>
      <c r="P1092" s="43"/>
      <c r="Q1092" s="43"/>
      <c r="R1092" s="43"/>
    </row>
    <row r="1093" spans="2:18" s="18" customFormat="1">
      <c r="B1093" s="43"/>
      <c r="C1093" s="43"/>
      <c r="D1093" s="43"/>
      <c r="E1093" s="43"/>
      <c r="F1093" s="43"/>
      <c r="G1093" s="43"/>
      <c r="H1093" s="43"/>
      <c r="I1093" s="43"/>
      <c r="J1093" s="43"/>
      <c r="K1093" s="43"/>
      <c r="L1093" s="43"/>
      <c r="M1093" s="43"/>
      <c r="N1093" s="43"/>
      <c r="O1093" s="43"/>
      <c r="P1093" s="43"/>
      <c r="Q1093" s="43"/>
      <c r="R1093" s="43"/>
    </row>
    <row r="1094" spans="2:18" s="18" customFormat="1">
      <c r="B1094" s="43"/>
      <c r="C1094" s="43"/>
      <c r="D1094" s="43"/>
      <c r="E1094" s="43"/>
      <c r="F1094" s="43"/>
      <c r="G1094" s="43"/>
      <c r="H1094" s="43"/>
      <c r="I1094" s="43"/>
      <c r="J1094" s="43"/>
      <c r="K1094" s="43"/>
      <c r="L1094" s="43"/>
      <c r="M1094" s="43"/>
      <c r="N1094" s="43"/>
      <c r="O1094" s="43"/>
      <c r="P1094" s="43"/>
      <c r="Q1094" s="43"/>
      <c r="R1094" s="43"/>
    </row>
    <row r="1095" spans="2:18" s="18" customFormat="1">
      <c r="B1095" s="43"/>
      <c r="C1095" s="43"/>
      <c r="D1095" s="43"/>
      <c r="E1095" s="43"/>
      <c r="F1095" s="43"/>
      <c r="G1095" s="43"/>
      <c r="H1095" s="43"/>
      <c r="I1095" s="43"/>
      <c r="J1095" s="43"/>
      <c r="K1095" s="43"/>
      <c r="L1095" s="43"/>
      <c r="M1095" s="43"/>
      <c r="N1095" s="43"/>
      <c r="O1095" s="43"/>
      <c r="P1095" s="43"/>
      <c r="Q1095" s="43"/>
      <c r="R1095" s="43"/>
    </row>
    <row r="1096" spans="2:18" s="18" customFormat="1">
      <c r="B1096" s="43"/>
      <c r="C1096" s="43"/>
      <c r="D1096" s="43"/>
      <c r="E1096" s="43"/>
      <c r="F1096" s="43"/>
      <c r="G1096" s="43"/>
      <c r="H1096" s="43"/>
      <c r="I1096" s="43"/>
      <c r="J1096" s="43"/>
      <c r="K1096" s="43"/>
      <c r="L1096" s="43"/>
      <c r="M1096" s="43"/>
      <c r="N1096" s="43"/>
      <c r="O1096" s="43"/>
      <c r="P1096" s="43"/>
      <c r="Q1096" s="43"/>
      <c r="R1096" s="43"/>
    </row>
    <row r="1097" spans="2:18" s="18" customFormat="1">
      <c r="B1097" s="43"/>
      <c r="C1097" s="43"/>
      <c r="D1097" s="43"/>
      <c r="E1097" s="43"/>
      <c r="F1097" s="43"/>
      <c r="G1097" s="43"/>
      <c r="H1097" s="43"/>
      <c r="I1097" s="43"/>
      <c r="J1097" s="43"/>
      <c r="K1097" s="43"/>
      <c r="L1097" s="43"/>
      <c r="M1097" s="43"/>
      <c r="N1097" s="43"/>
      <c r="O1097" s="43"/>
      <c r="P1097" s="43"/>
      <c r="Q1097" s="43"/>
      <c r="R1097" s="43"/>
    </row>
    <row r="1098" spans="2:18" s="18" customFormat="1">
      <c r="B1098" s="43"/>
      <c r="C1098" s="43"/>
      <c r="D1098" s="43"/>
      <c r="E1098" s="43"/>
      <c r="F1098" s="43"/>
      <c r="G1098" s="43"/>
      <c r="H1098" s="43"/>
      <c r="I1098" s="43"/>
      <c r="J1098" s="43"/>
      <c r="K1098" s="43"/>
      <c r="L1098" s="43"/>
      <c r="M1098" s="43"/>
      <c r="N1098" s="43"/>
      <c r="O1098" s="43"/>
      <c r="P1098" s="43"/>
      <c r="Q1098" s="43"/>
      <c r="R1098" s="43"/>
    </row>
    <row r="1099" spans="2:18" s="18" customFormat="1">
      <c r="B1099" s="43"/>
      <c r="C1099" s="43"/>
      <c r="D1099" s="43"/>
      <c r="E1099" s="43"/>
      <c r="F1099" s="43"/>
      <c r="G1099" s="43"/>
      <c r="H1099" s="43"/>
      <c r="I1099" s="43"/>
      <c r="J1099" s="43"/>
      <c r="K1099" s="43"/>
      <c r="L1099" s="43"/>
      <c r="M1099" s="43"/>
      <c r="N1099" s="43"/>
      <c r="O1099" s="43"/>
      <c r="P1099" s="43"/>
      <c r="Q1099" s="43"/>
      <c r="R1099" s="43"/>
    </row>
    <row r="1100" spans="2:18" s="18" customFormat="1">
      <c r="B1100" s="43"/>
      <c r="C1100" s="43"/>
      <c r="D1100" s="43"/>
      <c r="E1100" s="43"/>
      <c r="F1100" s="43"/>
      <c r="G1100" s="43"/>
      <c r="H1100" s="43"/>
      <c r="I1100" s="43"/>
      <c r="J1100" s="43"/>
      <c r="K1100" s="43"/>
      <c r="L1100" s="43"/>
      <c r="M1100" s="43"/>
      <c r="N1100" s="43"/>
      <c r="O1100" s="43"/>
      <c r="P1100" s="43"/>
      <c r="Q1100" s="43"/>
      <c r="R1100" s="43"/>
    </row>
    <row r="1101" spans="2:18" s="18" customFormat="1">
      <c r="B1101" s="43"/>
      <c r="C1101" s="43"/>
      <c r="D1101" s="43"/>
      <c r="E1101" s="43"/>
      <c r="F1101" s="43"/>
      <c r="G1101" s="43"/>
      <c r="H1101" s="43"/>
      <c r="I1101" s="43"/>
      <c r="J1101" s="43"/>
      <c r="K1101" s="43"/>
      <c r="L1101" s="43"/>
      <c r="M1101" s="43"/>
      <c r="N1101" s="43"/>
      <c r="O1101" s="43"/>
      <c r="P1101" s="43"/>
      <c r="Q1101" s="43"/>
      <c r="R1101" s="43"/>
    </row>
    <row r="1102" spans="2:18" s="18" customFormat="1">
      <c r="B1102" s="43"/>
      <c r="C1102" s="43"/>
      <c r="D1102" s="43"/>
      <c r="E1102" s="43"/>
      <c r="F1102" s="43"/>
      <c r="G1102" s="43"/>
      <c r="H1102" s="43"/>
      <c r="I1102" s="43"/>
      <c r="J1102" s="43"/>
      <c r="K1102" s="43"/>
      <c r="L1102" s="43"/>
      <c r="M1102" s="43"/>
      <c r="N1102" s="43"/>
      <c r="O1102" s="43"/>
      <c r="P1102" s="43"/>
      <c r="Q1102" s="43"/>
      <c r="R1102" s="43"/>
    </row>
    <row r="1103" spans="2:18" s="18" customFormat="1">
      <c r="B1103" s="43"/>
      <c r="C1103" s="43"/>
      <c r="D1103" s="43"/>
      <c r="E1103" s="43"/>
      <c r="F1103" s="43"/>
      <c r="G1103" s="43"/>
      <c r="H1103" s="43"/>
      <c r="I1103" s="43"/>
      <c r="J1103" s="43"/>
      <c r="K1103" s="43"/>
      <c r="L1103" s="43"/>
      <c r="M1103" s="43"/>
      <c r="N1103" s="43"/>
      <c r="O1103" s="43"/>
      <c r="P1103" s="43"/>
      <c r="Q1103" s="43"/>
      <c r="R1103" s="43"/>
    </row>
    <row r="1104" spans="2:18" s="18" customFormat="1">
      <c r="B1104" s="43"/>
      <c r="C1104" s="43"/>
      <c r="D1104" s="43"/>
      <c r="E1104" s="43"/>
      <c r="F1104" s="43"/>
      <c r="G1104" s="43"/>
      <c r="H1104" s="43"/>
      <c r="I1104" s="43"/>
      <c r="J1104" s="43"/>
      <c r="K1104" s="43"/>
      <c r="L1104" s="43"/>
      <c r="M1104" s="43"/>
      <c r="N1104" s="43"/>
      <c r="O1104" s="43"/>
      <c r="P1104" s="43"/>
      <c r="Q1104" s="43"/>
      <c r="R1104" s="43"/>
    </row>
    <row r="1105" spans="2:18" s="18" customFormat="1">
      <c r="B1105" s="43"/>
      <c r="C1105" s="43"/>
      <c r="D1105" s="43"/>
      <c r="E1105" s="43"/>
      <c r="F1105" s="43"/>
      <c r="G1105" s="43"/>
      <c r="H1105" s="43"/>
      <c r="I1105" s="43"/>
      <c r="J1105" s="43"/>
      <c r="K1105" s="43"/>
      <c r="L1105" s="43"/>
      <c r="M1105" s="43"/>
      <c r="N1105" s="43"/>
      <c r="O1105" s="43"/>
      <c r="P1105" s="43"/>
      <c r="Q1105" s="43"/>
      <c r="R1105" s="43"/>
    </row>
    <row r="1106" spans="2:18" s="18" customFormat="1">
      <c r="B1106" s="43"/>
      <c r="C1106" s="43"/>
      <c r="D1106" s="43"/>
      <c r="E1106" s="43"/>
      <c r="F1106" s="43"/>
      <c r="G1106" s="43"/>
      <c r="H1106" s="43"/>
      <c r="I1106" s="43"/>
      <c r="J1106" s="43"/>
      <c r="K1106" s="43"/>
      <c r="L1106" s="43"/>
      <c r="M1106" s="43"/>
      <c r="N1106" s="43"/>
      <c r="O1106" s="43"/>
      <c r="P1106" s="43"/>
      <c r="Q1106" s="43"/>
      <c r="R1106" s="43"/>
    </row>
    <row r="1107" spans="2:18" s="18" customFormat="1">
      <c r="B1107" s="43"/>
      <c r="C1107" s="43"/>
      <c r="D1107" s="43"/>
      <c r="E1107" s="43"/>
      <c r="F1107" s="43"/>
      <c r="G1107" s="43"/>
      <c r="H1107" s="43"/>
      <c r="I1107" s="43"/>
      <c r="J1107" s="43"/>
      <c r="K1107" s="43"/>
      <c r="L1107" s="43"/>
      <c r="M1107" s="43"/>
      <c r="N1107" s="43"/>
      <c r="O1107" s="43"/>
      <c r="P1107" s="43"/>
      <c r="Q1107" s="43"/>
      <c r="R1107" s="43"/>
    </row>
    <row r="1108" spans="2:18" s="18" customFormat="1">
      <c r="B1108" s="43"/>
      <c r="C1108" s="43"/>
      <c r="D1108" s="43"/>
      <c r="E1108" s="43"/>
      <c r="F1108" s="43"/>
      <c r="G1108" s="43"/>
      <c r="H1108" s="43"/>
      <c r="I1108" s="43"/>
      <c r="J1108" s="43"/>
      <c r="K1108" s="43"/>
      <c r="L1108" s="43"/>
      <c r="M1108" s="43"/>
      <c r="N1108" s="43"/>
      <c r="O1108" s="43"/>
      <c r="P1108" s="43"/>
      <c r="Q1108" s="43"/>
      <c r="R1108" s="43"/>
    </row>
    <row r="1109" spans="2:18" s="18" customFormat="1">
      <c r="B1109" s="43"/>
      <c r="C1109" s="43"/>
      <c r="D1109" s="43"/>
      <c r="E1109" s="43"/>
      <c r="F1109" s="43"/>
      <c r="G1109" s="43"/>
      <c r="H1109" s="43"/>
      <c r="I1109" s="43"/>
      <c r="J1109" s="43"/>
      <c r="K1109" s="43"/>
      <c r="L1109" s="43"/>
      <c r="M1109" s="43"/>
      <c r="N1109" s="43"/>
      <c r="O1109" s="43"/>
      <c r="P1109" s="43"/>
      <c r="Q1109" s="43"/>
      <c r="R1109" s="43"/>
    </row>
    <row r="1110" spans="2:18" s="18" customFormat="1">
      <c r="B1110" s="43"/>
      <c r="C1110" s="43"/>
      <c r="D1110" s="43"/>
      <c r="E1110" s="43"/>
      <c r="F1110" s="43"/>
      <c r="G1110" s="43"/>
      <c r="H1110" s="43"/>
      <c r="I1110" s="43"/>
      <c r="J1110" s="43"/>
      <c r="K1110" s="43"/>
      <c r="L1110" s="43"/>
      <c r="M1110" s="43"/>
      <c r="N1110" s="43"/>
      <c r="O1110" s="43"/>
      <c r="P1110" s="43"/>
      <c r="Q1110" s="43"/>
      <c r="R1110" s="43"/>
    </row>
    <row r="1111" spans="2:18" s="18" customFormat="1">
      <c r="B1111" s="43"/>
      <c r="C1111" s="43"/>
      <c r="D1111" s="43"/>
      <c r="E1111" s="43"/>
      <c r="F1111" s="43"/>
      <c r="G1111" s="43"/>
      <c r="H1111" s="43"/>
      <c r="I1111" s="43"/>
      <c r="J1111" s="43"/>
      <c r="K1111" s="43"/>
      <c r="L1111" s="43"/>
      <c r="M1111" s="43"/>
      <c r="N1111" s="43"/>
      <c r="O1111" s="43"/>
      <c r="P1111" s="43"/>
      <c r="Q1111" s="43"/>
      <c r="R1111" s="43"/>
    </row>
    <row r="1112" spans="2:18" s="18" customFormat="1">
      <c r="B1112" s="43"/>
      <c r="C1112" s="43"/>
      <c r="D1112" s="43"/>
      <c r="E1112" s="43"/>
      <c r="F1112" s="43"/>
      <c r="G1112" s="43"/>
      <c r="H1112" s="43"/>
      <c r="I1112" s="43"/>
      <c r="J1112" s="43"/>
      <c r="K1112" s="43"/>
      <c r="L1112" s="43"/>
      <c r="M1112" s="43"/>
      <c r="N1112" s="43"/>
      <c r="O1112" s="43"/>
      <c r="P1112" s="43"/>
      <c r="Q1112" s="43"/>
      <c r="R1112" s="43"/>
    </row>
    <row r="1113" spans="2:18" s="18" customFormat="1">
      <c r="B1113" s="43"/>
      <c r="C1113" s="43"/>
      <c r="D1113" s="43"/>
      <c r="E1113" s="43"/>
      <c r="F1113" s="43"/>
      <c r="G1113" s="43"/>
      <c r="H1113" s="43"/>
      <c r="I1113" s="43"/>
      <c r="J1113" s="43"/>
      <c r="K1113" s="43"/>
      <c r="L1113" s="43"/>
      <c r="M1113" s="43"/>
      <c r="N1113" s="43"/>
      <c r="O1113" s="43"/>
      <c r="P1113" s="43"/>
      <c r="Q1113" s="43"/>
      <c r="R1113" s="43"/>
    </row>
    <row r="1114" spans="2:18" s="18" customFormat="1">
      <c r="B1114" s="43"/>
      <c r="C1114" s="43"/>
      <c r="D1114" s="43"/>
      <c r="E1114" s="43"/>
      <c r="F1114" s="43"/>
      <c r="G1114" s="43"/>
      <c r="H1114" s="43"/>
      <c r="I1114" s="43"/>
      <c r="J1114" s="43"/>
      <c r="K1114" s="43"/>
      <c r="L1114" s="43"/>
      <c r="M1114" s="43"/>
      <c r="N1114" s="43"/>
      <c r="O1114" s="43"/>
      <c r="P1114" s="43"/>
      <c r="Q1114" s="43"/>
      <c r="R1114" s="43"/>
    </row>
    <row r="1115" spans="2:18" s="18" customFormat="1">
      <c r="B1115" s="43"/>
      <c r="C1115" s="43"/>
      <c r="D1115" s="43"/>
      <c r="E1115" s="43"/>
      <c r="F1115" s="43"/>
      <c r="G1115" s="43"/>
      <c r="H1115" s="43"/>
      <c r="I1115" s="43"/>
      <c r="J1115" s="43"/>
      <c r="K1115" s="43"/>
      <c r="L1115" s="43"/>
      <c r="M1115" s="43"/>
      <c r="N1115" s="43"/>
      <c r="O1115" s="43"/>
      <c r="P1115" s="43"/>
      <c r="Q1115" s="43"/>
      <c r="R1115" s="43"/>
    </row>
    <row r="1116" spans="2:18" s="18" customFormat="1">
      <c r="B1116" s="43"/>
      <c r="C1116" s="43"/>
      <c r="D1116" s="43"/>
      <c r="E1116" s="43"/>
      <c r="F1116" s="43"/>
      <c r="G1116" s="43"/>
      <c r="H1116" s="43"/>
      <c r="I1116" s="43"/>
      <c r="J1116" s="43"/>
      <c r="K1116" s="43"/>
      <c r="L1116" s="43"/>
      <c r="M1116" s="43"/>
      <c r="N1116" s="43"/>
      <c r="O1116" s="43"/>
      <c r="P1116" s="43"/>
      <c r="Q1116" s="43"/>
      <c r="R1116" s="43"/>
    </row>
    <row r="1117" spans="2:18" s="18" customFormat="1">
      <c r="B1117" s="43"/>
      <c r="C1117" s="43"/>
      <c r="D1117" s="43"/>
      <c r="E1117" s="43"/>
      <c r="F1117" s="43"/>
      <c r="G1117" s="43"/>
      <c r="H1117" s="43"/>
      <c r="I1117" s="43"/>
      <c r="J1117" s="43"/>
      <c r="K1117" s="43"/>
      <c r="L1117" s="43"/>
      <c r="M1117" s="43"/>
      <c r="N1117" s="43"/>
      <c r="O1117" s="43"/>
      <c r="P1117" s="43"/>
      <c r="Q1117" s="43"/>
      <c r="R1117" s="43"/>
    </row>
    <row r="1118" spans="2:18" s="18" customFormat="1">
      <c r="B1118" s="43"/>
      <c r="C1118" s="43"/>
      <c r="D1118" s="43"/>
      <c r="E1118" s="43"/>
      <c r="F1118" s="43"/>
      <c r="G1118" s="43"/>
      <c r="H1118" s="43"/>
      <c r="I1118" s="43"/>
      <c r="J1118" s="43"/>
      <c r="K1118" s="43"/>
      <c r="L1118" s="43"/>
      <c r="M1118" s="43"/>
      <c r="N1118" s="43"/>
      <c r="O1118" s="43"/>
      <c r="P1118" s="43"/>
      <c r="Q1118" s="43"/>
      <c r="R1118" s="43"/>
    </row>
    <row r="1119" spans="2:18" s="18" customFormat="1">
      <c r="B1119" s="43"/>
      <c r="C1119" s="43"/>
      <c r="D1119" s="43"/>
      <c r="E1119" s="43"/>
      <c r="F1119" s="43"/>
      <c r="G1119" s="43"/>
      <c r="H1119" s="43"/>
      <c r="I1119" s="43"/>
      <c r="J1119" s="43"/>
      <c r="K1119" s="43"/>
      <c r="L1119" s="43"/>
      <c r="M1119" s="43"/>
      <c r="N1119" s="43"/>
      <c r="O1119" s="43"/>
      <c r="P1119" s="43"/>
      <c r="Q1119" s="43"/>
      <c r="R1119" s="43"/>
    </row>
    <row r="1120" spans="2:18" s="18" customFormat="1">
      <c r="B1120" s="43"/>
      <c r="C1120" s="43"/>
      <c r="D1120" s="43"/>
      <c r="E1120" s="43"/>
      <c r="F1120" s="43"/>
      <c r="G1120" s="43"/>
      <c r="H1120" s="43"/>
      <c r="I1120" s="43"/>
      <c r="J1120" s="43"/>
      <c r="K1120" s="43"/>
      <c r="L1120" s="43"/>
      <c r="M1120" s="43"/>
      <c r="N1120" s="43"/>
      <c r="O1120" s="43"/>
      <c r="P1120" s="43"/>
      <c r="Q1120" s="43"/>
      <c r="R1120" s="43"/>
    </row>
    <row r="1121" spans="2:18" s="18" customFormat="1">
      <c r="B1121" s="43"/>
      <c r="C1121" s="43"/>
      <c r="D1121" s="43"/>
      <c r="E1121" s="43"/>
      <c r="F1121" s="43"/>
      <c r="G1121" s="43"/>
      <c r="H1121" s="43"/>
      <c r="I1121" s="43"/>
      <c r="J1121" s="43"/>
      <c r="K1121" s="43"/>
      <c r="L1121" s="43"/>
      <c r="M1121" s="43"/>
      <c r="N1121" s="43"/>
      <c r="O1121" s="43"/>
      <c r="P1121" s="43"/>
      <c r="Q1121" s="43"/>
      <c r="R1121" s="43"/>
    </row>
    <row r="1122" spans="2:18" s="18" customFormat="1">
      <c r="B1122" s="43"/>
      <c r="C1122" s="43"/>
      <c r="D1122" s="43"/>
      <c r="E1122" s="43"/>
      <c r="F1122" s="43"/>
      <c r="G1122" s="43"/>
      <c r="H1122" s="43"/>
      <c r="I1122" s="43"/>
      <c r="J1122" s="43"/>
      <c r="K1122" s="43"/>
      <c r="L1122" s="43"/>
      <c r="M1122" s="43"/>
      <c r="N1122" s="43"/>
      <c r="O1122" s="43"/>
      <c r="P1122" s="43"/>
      <c r="Q1122" s="43"/>
      <c r="R1122" s="43"/>
    </row>
    <row r="1123" spans="2:18" s="18" customFormat="1">
      <c r="B1123" s="43"/>
      <c r="C1123" s="43"/>
      <c r="D1123" s="43"/>
      <c r="E1123" s="43"/>
      <c r="F1123" s="43"/>
      <c r="G1123" s="43"/>
      <c r="H1123" s="43"/>
      <c r="I1123" s="43"/>
      <c r="J1123" s="43"/>
      <c r="K1123" s="43"/>
      <c r="L1123" s="43"/>
      <c r="M1123" s="43"/>
      <c r="N1123" s="43"/>
      <c r="O1123" s="43"/>
      <c r="P1123" s="43"/>
      <c r="Q1123" s="43"/>
      <c r="R1123" s="43"/>
    </row>
    <row r="1124" spans="2:18" s="18" customFormat="1">
      <c r="B1124" s="43"/>
      <c r="C1124" s="43"/>
      <c r="D1124" s="43"/>
      <c r="E1124" s="43"/>
      <c r="F1124" s="43"/>
      <c r="G1124" s="43"/>
      <c r="H1124" s="43"/>
      <c r="I1124" s="43"/>
      <c r="J1124" s="43"/>
      <c r="K1124" s="43"/>
      <c r="L1124" s="43"/>
      <c r="M1124" s="43"/>
      <c r="N1124" s="43"/>
      <c r="O1124" s="43"/>
      <c r="P1124" s="43"/>
      <c r="Q1124" s="43"/>
      <c r="R1124" s="43"/>
    </row>
    <row r="1125" spans="2:18" s="18" customFormat="1">
      <c r="B1125" s="43"/>
      <c r="C1125" s="43"/>
      <c r="D1125" s="43"/>
      <c r="E1125" s="43"/>
      <c r="F1125" s="43"/>
      <c r="G1125" s="43"/>
      <c r="H1125" s="43"/>
      <c r="I1125" s="43"/>
      <c r="J1125" s="43"/>
      <c r="K1125" s="43"/>
      <c r="L1125" s="43"/>
      <c r="M1125" s="43"/>
      <c r="N1125" s="43"/>
      <c r="O1125" s="43"/>
      <c r="P1125" s="43"/>
      <c r="Q1125" s="43"/>
      <c r="R1125" s="43"/>
    </row>
    <row r="1126" spans="2:18" s="18" customFormat="1">
      <c r="B1126" s="43"/>
      <c r="C1126" s="43"/>
      <c r="D1126" s="43"/>
      <c r="E1126" s="43"/>
      <c r="F1126" s="43"/>
      <c r="G1126" s="43"/>
      <c r="H1126" s="43"/>
      <c r="I1126" s="43"/>
      <c r="J1126" s="43"/>
      <c r="K1126" s="43"/>
      <c r="L1126" s="43"/>
      <c r="M1126" s="43"/>
      <c r="N1126" s="43"/>
      <c r="O1126" s="43"/>
      <c r="P1126" s="43"/>
      <c r="Q1126" s="43"/>
      <c r="R1126" s="43"/>
    </row>
    <row r="1127" spans="2:18" s="18" customFormat="1">
      <c r="B1127" s="43"/>
      <c r="C1127" s="43"/>
      <c r="D1127" s="43"/>
      <c r="E1127" s="43"/>
      <c r="F1127" s="43"/>
      <c r="G1127" s="43"/>
      <c r="H1127" s="43"/>
      <c r="I1127" s="43"/>
      <c r="J1127" s="43"/>
      <c r="K1127" s="43"/>
      <c r="L1127" s="43"/>
      <c r="M1127" s="43"/>
      <c r="N1127" s="43"/>
      <c r="O1127" s="43"/>
      <c r="P1127" s="43"/>
      <c r="Q1127" s="43"/>
      <c r="R1127" s="43"/>
    </row>
    <row r="1128" spans="2:18" s="18" customFormat="1">
      <c r="B1128" s="43"/>
      <c r="C1128" s="43"/>
      <c r="D1128" s="43"/>
      <c r="E1128" s="43"/>
      <c r="F1128" s="43"/>
      <c r="G1128" s="43"/>
      <c r="H1128" s="43"/>
      <c r="I1128" s="43"/>
      <c r="J1128" s="43"/>
      <c r="K1128" s="43"/>
      <c r="L1128" s="43"/>
      <c r="M1128" s="43"/>
      <c r="N1128" s="43"/>
      <c r="O1128" s="43"/>
      <c r="P1128" s="43"/>
      <c r="Q1128" s="43"/>
      <c r="R1128" s="43"/>
    </row>
    <row r="1129" spans="2:18" s="18" customFormat="1">
      <c r="B1129" s="43"/>
      <c r="C1129" s="43"/>
      <c r="D1129" s="43"/>
      <c r="E1129" s="43"/>
      <c r="F1129" s="43"/>
      <c r="G1129" s="43"/>
      <c r="H1129" s="43"/>
      <c r="I1129" s="43"/>
      <c r="J1129" s="43"/>
      <c r="K1129" s="43"/>
      <c r="L1129" s="43"/>
      <c r="M1129" s="43"/>
      <c r="N1129" s="43"/>
      <c r="O1129" s="43"/>
      <c r="P1129" s="43"/>
      <c r="Q1129" s="43"/>
      <c r="R1129" s="43"/>
    </row>
    <row r="1130" spans="2:18" s="18" customFormat="1">
      <c r="B1130" s="43"/>
      <c r="C1130" s="43"/>
      <c r="D1130" s="43"/>
      <c r="E1130" s="43"/>
      <c r="F1130" s="43"/>
      <c r="G1130" s="43"/>
      <c r="H1130" s="43"/>
      <c r="I1130" s="43"/>
      <c r="J1130" s="43"/>
      <c r="K1130" s="43"/>
      <c r="L1130" s="43"/>
      <c r="M1130" s="43"/>
      <c r="N1130" s="43"/>
      <c r="O1130" s="43"/>
      <c r="P1130" s="43"/>
      <c r="Q1130" s="43"/>
      <c r="R1130" s="43"/>
    </row>
    <row r="1131" spans="2:18" s="18" customFormat="1">
      <c r="B1131" s="43"/>
      <c r="C1131" s="43"/>
      <c r="D1131" s="43"/>
      <c r="E1131" s="43"/>
      <c r="F1131" s="43"/>
      <c r="G1131" s="43"/>
      <c r="H1131" s="43"/>
      <c r="I1131" s="43"/>
      <c r="J1131" s="43"/>
      <c r="K1131" s="43"/>
      <c r="L1131" s="43"/>
      <c r="M1131" s="43"/>
      <c r="N1131" s="43"/>
      <c r="O1131" s="43"/>
      <c r="P1131" s="43"/>
      <c r="Q1131" s="43"/>
      <c r="R1131" s="43"/>
    </row>
    <row r="1132" spans="2:18" s="18" customFormat="1">
      <c r="B1132" s="43"/>
      <c r="C1132" s="43"/>
      <c r="D1132" s="43"/>
      <c r="E1132" s="43"/>
      <c r="F1132" s="43"/>
      <c r="G1132" s="43"/>
      <c r="H1132" s="43"/>
      <c r="I1132" s="43"/>
      <c r="J1132" s="43"/>
      <c r="K1132" s="43"/>
      <c r="L1132" s="43"/>
      <c r="M1132" s="43"/>
      <c r="N1132" s="43"/>
      <c r="O1132" s="43"/>
      <c r="P1132" s="43"/>
      <c r="Q1132" s="43"/>
      <c r="R1132" s="43"/>
    </row>
    <row r="1133" spans="2:18" s="18" customFormat="1">
      <c r="B1133" s="43"/>
      <c r="C1133" s="43"/>
      <c r="D1133" s="43"/>
      <c r="E1133" s="43"/>
      <c r="F1133" s="43"/>
      <c r="G1133" s="43"/>
      <c r="H1133" s="43"/>
      <c r="I1133" s="43"/>
      <c r="J1133" s="43"/>
      <c r="K1133" s="43"/>
      <c r="L1133" s="43"/>
      <c r="M1133" s="43"/>
      <c r="N1133" s="43"/>
      <c r="O1133" s="43"/>
      <c r="P1133" s="43"/>
      <c r="Q1133" s="43"/>
      <c r="R1133" s="43"/>
    </row>
    <row r="1134" spans="2:18" s="18" customFormat="1">
      <c r="B1134" s="43"/>
      <c r="C1134" s="43"/>
      <c r="D1134" s="43"/>
      <c r="E1134" s="43"/>
      <c r="F1134" s="43"/>
      <c r="G1134" s="43"/>
      <c r="H1134" s="43"/>
      <c r="I1134" s="43"/>
      <c r="J1134" s="43"/>
      <c r="K1134" s="43"/>
      <c r="L1134" s="43"/>
      <c r="M1134" s="43"/>
      <c r="N1134" s="43"/>
      <c r="O1134" s="43"/>
      <c r="P1134" s="43"/>
      <c r="Q1134" s="43"/>
      <c r="R1134" s="43"/>
    </row>
    <row r="1135" spans="2:18" s="18" customFormat="1">
      <c r="B1135" s="43"/>
      <c r="C1135" s="43"/>
      <c r="D1135" s="43"/>
      <c r="E1135" s="43"/>
      <c r="F1135" s="43"/>
      <c r="G1135" s="43"/>
      <c r="H1135" s="43"/>
      <c r="I1135" s="43"/>
      <c r="J1135" s="43"/>
      <c r="K1135" s="43"/>
      <c r="L1135" s="43"/>
      <c r="M1135" s="43"/>
      <c r="N1135" s="43"/>
      <c r="O1135" s="43"/>
      <c r="P1135" s="43"/>
      <c r="Q1135" s="43"/>
      <c r="R1135" s="43"/>
    </row>
    <row r="1136" spans="2:18" s="18" customFormat="1">
      <c r="B1136" s="43"/>
      <c r="C1136" s="43"/>
      <c r="D1136" s="43"/>
      <c r="E1136" s="43"/>
      <c r="F1136" s="43"/>
      <c r="G1136" s="43"/>
      <c r="H1136" s="43"/>
      <c r="I1136" s="43"/>
      <c r="J1136" s="43"/>
      <c r="K1136" s="43"/>
      <c r="L1136" s="43"/>
      <c r="M1136" s="43"/>
      <c r="N1136" s="43"/>
      <c r="O1136" s="43"/>
      <c r="P1136" s="43"/>
      <c r="Q1136" s="43"/>
      <c r="R1136" s="43"/>
    </row>
    <row r="1137" spans="2:18" s="18" customFormat="1">
      <c r="B1137" s="43"/>
      <c r="C1137" s="43"/>
      <c r="D1137" s="43"/>
      <c r="E1137" s="43"/>
      <c r="F1137" s="43"/>
      <c r="G1137" s="43"/>
      <c r="H1137" s="43"/>
      <c r="I1137" s="43"/>
      <c r="J1137" s="43"/>
      <c r="K1137" s="43"/>
      <c r="L1137" s="43"/>
      <c r="M1137" s="43"/>
      <c r="N1137" s="43"/>
      <c r="O1137" s="43"/>
      <c r="P1137" s="43"/>
      <c r="Q1137" s="43"/>
      <c r="R1137" s="43"/>
    </row>
    <row r="1138" spans="2:18" s="18" customFormat="1">
      <c r="B1138" s="43"/>
      <c r="C1138" s="43"/>
      <c r="D1138" s="43"/>
      <c r="E1138" s="43"/>
      <c r="F1138" s="43"/>
      <c r="G1138" s="43"/>
      <c r="H1138" s="43"/>
      <c r="I1138" s="43"/>
      <c r="J1138" s="43"/>
      <c r="K1138" s="43"/>
      <c r="L1138" s="43"/>
      <c r="M1138" s="43"/>
      <c r="N1138" s="43"/>
      <c r="O1138" s="43"/>
      <c r="P1138" s="43"/>
      <c r="Q1138" s="43"/>
      <c r="R1138" s="43"/>
    </row>
    <row r="1139" spans="2:18" s="18" customFormat="1">
      <c r="B1139" s="43"/>
      <c r="C1139" s="43"/>
      <c r="D1139" s="43"/>
      <c r="E1139" s="43"/>
      <c r="F1139" s="43"/>
      <c r="G1139" s="43"/>
      <c r="H1139" s="43"/>
      <c r="I1139" s="43"/>
      <c r="J1139" s="43"/>
      <c r="K1139" s="43"/>
      <c r="L1139" s="43"/>
      <c r="M1139" s="43"/>
      <c r="N1139" s="43"/>
      <c r="O1139" s="43"/>
      <c r="P1139" s="43"/>
      <c r="Q1139" s="43"/>
      <c r="R1139" s="43"/>
    </row>
    <row r="1140" spans="2:18" s="18" customFormat="1">
      <c r="B1140" s="43"/>
      <c r="C1140" s="43"/>
      <c r="D1140" s="43"/>
      <c r="E1140" s="43"/>
      <c r="F1140" s="43"/>
      <c r="G1140" s="43"/>
      <c r="H1140" s="43"/>
      <c r="I1140" s="43"/>
      <c r="J1140" s="43"/>
      <c r="K1140" s="43"/>
      <c r="L1140" s="43"/>
      <c r="M1140" s="43"/>
      <c r="N1140" s="43"/>
      <c r="O1140" s="43"/>
      <c r="P1140" s="43"/>
      <c r="Q1140" s="43"/>
      <c r="R1140" s="43"/>
    </row>
    <row r="1141" spans="2:18" s="18" customFormat="1">
      <c r="B1141" s="43"/>
      <c r="C1141" s="43"/>
      <c r="D1141" s="43"/>
      <c r="E1141" s="43"/>
      <c r="F1141" s="43"/>
      <c r="G1141" s="43"/>
      <c r="H1141" s="43"/>
      <c r="I1141" s="43"/>
      <c r="J1141" s="43"/>
      <c r="K1141" s="43"/>
      <c r="L1141" s="43"/>
      <c r="M1141" s="43"/>
      <c r="N1141" s="43"/>
      <c r="O1141" s="43"/>
      <c r="P1141" s="43"/>
      <c r="Q1141" s="43"/>
      <c r="R1141" s="43"/>
    </row>
    <row r="1142" spans="2:18" s="18" customFormat="1">
      <c r="B1142" s="43"/>
      <c r="C1142" s="43"/>
      <c r="D1142" s="43"/>
      <c r="E1142" s="43"/>
      <c r="F1142" s="43"/>
      <c r="G1142" s="43"/>
      <c r="H1142" s="43"/>
      <c r="I1142" s="43"/>
      <c r="J1142" s="43"/>
      <c r="K1142" s="43"/>
      <c r="L1142" s="43"/>
      <c r="M1142" s="43"/>
      <c r="N1142" s="43"/>
      <c r="O1142" s="43"/>
      <c r="P1142" s="43"/>
      <c r="Q1142" s="43"/>
      <c r="R1142" s="43"/>
    </row>
    <row r="1143" spans="2:18" s="18" customFormat="1">
      <c r="B1143" s="43"/>
      <c r="C1143" s="43"/>
      <c r="D1143" s="43"/>
      <c r="E1143" s="43"/>
      <c r="F1143" s="43"/>
      <c r="G1143" s="43"/>
      <c r="H1143" s="43"/>
      <c r="I1143" s="43"/>
      <c r="J1143" s="43"/>
      <c r="K1143" s="43"/>
      <c r="L1143" s="43"/>
      <c r="M1143" s="43"/>
      <c r="N1143" s="43"/>
      <c r="O1143" s="43"/>
      <c r="P1143" s="43"/>
      <c r="Q1143" s="43"/>
      <c r="R1143" s="43"/>
    </row>
    <row r="1144" spans="2:18" s="18" customFormat="1">
      <c r="B1144" s="43"/>
      <c r="C1144" s="43"/>
      <c r="D1144" s="43"/>
      <c r="E1144" s="43"/>
      <c r="F1144" s="43"/>
      <c r="G1144" s="43"/>
      <c r="H1144" s="43"/>
      <c r="I1144" s="43"/>
      <c r="J1144" s="43"/>
      <c r="K1144" s="43"/>
      <c r="L1144" s="43"/>
      <c r="M1144" s="43"/>
      <c r="N1144" s="43"/>
      <c r="O1144" s="43"/>
      <c r="P1144" s="43"/>
      <c r="Q1144" s="43"/>
      <c r="R1144" s="43"/>
    </row>
    <row r="1145" spans="2:18" s="18" customFormat="1">
      <c r="B1145" s="43"/>
      <c r="C1145" s="43"/>
      <c r="D1145" s="43"/>
      <c r="E1145" s="43"/>
      <c r="F1145" s="43"/>
      <c r="G1145" s="43"/>
      <c r="H1145" s="43"/>
      <c r="I1145" s="43"/>
      <c r="J1145" s="43"/>
      <c r="K1145" s="43"/>
      <c r="L1145" s="43"/>
      <c r="M1145" s="43"/>
      <c r="N1145" s="43"/>
      <c r="O1145" s="43"/>
      <c r="P1145" s="43"/>
      <c r="Q1145" s="43"/>
      <c r="R1145" s="43"/>
    </row>
    <row r="1146" spans="2:18" s="18" customFormat="1">
      <c r="B1146" s="43"/>
      <c r="C1146" s="43"/>
      <c r="D1146" s="43"/>
      <c r="E1146" s="43"/>
      <c r="F1146" s="43"/>
      <c r="G1146" s="43"/>
      <c r="H1146" s="43"/>
      <c r="I1146" s="43"/>
      <c r="J1146" s="43"/>
      <c r="K1146" s="43"/>
      <c r="L1146" s="43"/>
      <c r="M1146" s="43"/>
      <c r="N1146" s="43"/>
      <c r="O1146" s="43"/>
      <c r="P1146" s="43"/>
      <c r="Q1146" s="43"/>
      <c r="R1146" s="43"/>
    </row>
    <row r="1147" spans="2:18" s="18" customFormat="1">
      <c r="B1147" s="43"/>
      <c r="C1147" s="43"/>
      <c r="D1147" s="43"/>
      <c r="E1147" s="43"/>
      <c r="F1147" s="43"/>
      <c r="G1147" s="43"/>
      <c r="H1147" s="43"/>
      <c r="I1147" s="43"/>
      <c r="J1147" s="43"/>
      <c r="K1147" s="43"/>
      <c r="L1147" s="43"/>
      <c r="M1147" s="43"/>
      <c r="N1147" s="43"/>
      <c r="O1147" s="43"/>
      <c r="P1147" s="43"/>
      <c r="Q1147" s="43"/>
      <c r="R1147" s="43"/>
    </row>
    <row r="1148" spans="2:18" s="18" customFormat="1">
      <c r="B1148" s="43"/>
      <c r="C1148" s="43"/>
      <c r="D1148" s="43"/>
      <c r="E1148" s="43"/>
      <c r="F1148" s="43"/>
      <c r="G1148" s="43"/>
      <c r="H1148" s="43"/>
      <c r="I1148" s="43"/>
      <c r="J1148" s="43"/>
      <c r="K1148" s="43"/>
      <c r="L1148" s="43"/>
      <c r="M1148" s="43"/>
      <c r="N1148" s="43"/>
      <c r="O1148" s="43"/>
      <c r="P1148" s="43"/>
      <c r="Q1148" s="43"/>
      <c r="R1148" s="43"/>
    </row>
    <row r="1149" spans="2:18" s="18" customFormat="1">
      <c r="B1149" s="43"/>
      <c r="C1149" s="43"/>
      <c r="D1149" s="43"/>
      <c r="E1149" s="43"/>
      <c r="F1149" s="43"/>
      <c r="G1149" s="43"/>
      <c r="H1149" s="43"/>
      <c r="I1149" s="43"/>
      <c r="J1149" s="43"/>
      <c r="K1149" s="43"/>
      <c r="L1149" s="43"/>
      <c r="M1149" s="43"/>
      <c r="N1149" s="43"/>
      <c r="O1149" s="43"/>
      <c r="P1149" s="43"/>
      <c r="Q1149" s="43"/>
      <c r="R1149" s="43"/>
    </row>
    <row r="1150" spans="2:18" s="18" customFormat="1">
      <c r="B1150" s="43"/>
      <c r="C1150" s="43"/>
      <c r="D1150" s="43"/>
      <c r="E1150" s="43"/>
      <c r="F1150" s="43"/>
      <c r="G1150" s="43"/>
      <c r="H1150" s="43"/>
      <c r="I1150" s="43"/>
      <c r="J1150" s="43"/>
      <c r="K1150" s="43"/>
      <c r="L1150" s="43"/>
      <c r="M1150" s="43"/>
      <c r="N1150" s="43"/>
      <c r="O1150" s="43"/>
      <c r="P1150" s="43"/>
      <c r="Q1150" s="43"/>
      <c r="R1150" s="43"/>
    </row>
    <row r="1151" spans="2:18" s="18" customFormat="1">
      <c r="B1151" s="43"/>
      <c r="C1151" s="43"/>
      <c r="D1151" s="43"/>
      <c r="E1151" s="43"/>
      <c r="F1151" s="43"/>
      <c r="G1151" s="43"/>
      <c r="H1151" s="43"/>
      <c r="I1151" s="43"/>
      <c r="J1151" s="43"/>
      <c r="K1151" s="43"/>
      <c r="L1151" s="43"/>
      <c r="M1151" s="43"/>
      <c r="N1151" s="43"/>
      <c r="O1151" s="43"/>
      <c r="P1151" s="43"/>
      <c r="Q1151" s="43"/>
      <c r="R1151" s="43"/>
    </row>
    <row r="1152" spans="2:18" s="18" customFormat="1">
      <c r="B1152" s="43"/>
      <c r="C1152" s="43"/>
      <c r="D1152" s="43"/>
      <c r="E1152" s="43"/>
      <c r="F1152" s="43"/>
      <c r="G1152" s="43"/>
      <c r="H1152" s="43"/>
      <c r="I1152" s="43"/>
      <c r="J1152" s="43"/>
      <c r="K1152" s="43"/>
      <c r="L1152" s="43"/>
      <c r="M1152" s="43"/>
      <c r="N1152" s="43"/>
      <c r="O1152" s="43"/>
      <c r="P1152" s="43"/>
      <c r="Q1152" s="43"/>
      <c r="R1152" s="43"/>
    </row>
    <row r="1153" spans="2:18" s="18" customFormat="1">
      <c r="B1153" s="43"/>
      <c r="C1153" s="43"/>
      <c r="D1153" s="43"/>
      <c r="E1153" s="43"/>
      <c r="F1153" s="43"/>
      <c r="G1153" s="43"/>
      <c r="H1153" s="43"/>
      <c r="I1153" s="43"/>
      <c r="J1153" s="43"/>
      <c r="K1153" s="43"/>
      <c r="L1153" s="43"/>
      <c r="M1153" s="43"/>
      <c r="N1153" s="43"/>
      <c r="O1153" s="43"/>
      <c r="P1153" s="43"/>
      <c r="Q1153" s="43"/>
      <c r="R1153" s="43"/>
    </row>
    <row r="1154" spans="2:18" s="18" customFormat="1">
      <c r="B1154" s="43"/>
      <c r="C1154" s="43"/>
      <c r="D1154" s="43"/>
      <c r="E1154" s="43"/>
      <c r="F1154" s="43"/>
      <c r="G1154" s="43"/>
      <c r="H1154" s="43"/>
      <c r="I1154" s="43"/>
      <c r="J1154" s="43"/>
      <c r="K1154" s="43"/>
      <c r="L1154" s="43"/>
      <c r="M1154" s="43"/>
      <c r="N1154" s="43"/>
      <c r="O1154" s="43"/>
      <c r="P1154" s="43"/>
      <c r="Q1154" s="43"/>
      <c r="R1154" s="43"/>
    </row>
    <row r="1155" spans="2:18" s="18" customFormat="1">
      <c r="B1155" s="43"/>
      <c r="C1155" s="43"/>
      <c r="D1155" s="43"/>
      <c r="E1155" s="43"/>
      <c r="F1155" s="43"/>
      <c r="G1155" s="43"/>
      <c r="H1155" s="43"/>
      <c r="I1155" s="43"/>
      <c r="J1155" s="43"/>
      <c r="K1155" s="43"/>
      <c r="L1155" s="43"/>
      <c r="M1155" s="43"/>
      <c r="N1155" s="43"/>
      <c r="O1155" s="43"/>
      <c r="P1155" s="43"/>
      <c r="Q1155" s="43"/>
      <c r="R1155" s="43"/>
    </row>
    <row r="1156" spans="2:18" s="18" customFormat="1">
      <c r="B1156" s="43"/>
      <c r="C1156" s="43"/>
      <c r="D1156" s="43"/>
      <c r="E1156" s="43"/>
      <c r="F1156" s="43"/>
      <c r="G1156" s="43"/>
      <c r="H1156" s="43"/>
      <c r="I1156" s="43"/>
      <c r="J1156" s="43"/>
      <c r="K1156" s="43"/>
      <c r="L1156" s="43"/>
      <c r="M1156" s="43"/>
      <c r="N1156" s="43"/>
      <c r="O1156" s="43"/>
      <c r="P1156" s="43"/>
      <c r="Q1156" s="43"/>
      <c r="R1156" s="43"/>
    </row>
    <row r="1157" spans="2:18" s="18" customFormat="1">
      <c r="B1157" s="43"/>
      <c r="C1157" s="43"/>
      <c r="D1157" s="43"/>
      <c r="E1157" s="43"/>
      <c r="F1157" s="43"/>
      <c r="G1157" s="43"/>
      <c r="H1157" s="43"/>
      <c r="I1157" s="43"/>
      <c r="J1157" s="43"/>
      <c r="K1157" s="43"/>
      <c r="L1157" s="43"/>
      <c r="M1157" s="43"/>
      <c r="N1157" s="43"/>
      <c r="O1157" s="43"/>
      <c r="P1157" s="43"/>
      <c r="Q1157" s="43"/>
      <c r="R1157" s="43"/>
    </row>
    <row r="1158" spans="2:18" s="18" customFormat="1">
      <c r="B1158" s="43"/>
      <c r="C1158" s="43"/>
      <c r="D1158" s="43"/>
      <c r="E1158" s="43"/>
      <c r="F1158" s="43"/>
      <c r="G1158" s="43"/>
      <c r="H1158" s="43"/>
      <c r="I1158" s="43"/>
      <c r="J1158" s="43"/>
      <c r="K1158" s="43"/>
      <c r="L1158" s="43"/>
      <c r="M1158" s="43"/>
      <c r="N1158" s="43"/>
      <c r="O1158" s="43"/>
      <c r="P1158" s="43"/>
      <c r="Q1158" s="43"/>
      <c r="R1158" s="43"/>
    </row>
    <row r="1159" spans="2:18" s="18" customFormat="1">
      <c r="B1159" s="43"/>
      <c r="C1159" s="43"/>
      <c r="D1159" s="43"/>
      <c r="E1159" s="43"/>
      <c r="F1159" s="43"/>
      <c r="G1159" s="43"/>
      <c r="H1159" s="43"/>
      <c r="I1159" s="43"/>
      <c r="J1159" s="43"/>
      <c r="K1159" s="43"/>
      <c r="L1159" s="43"/>
      <c r="M1159" s="43"/>
      <c r="N1159" s="43"/>
      <c r="O1159" s="43"/>
      <c r="P1159" s="43"/>
      <c r="Q1159" s="43"/>
      <c r="R1159" s="43"/>
    </row>
    <row r="1160" spans="2:18" s="18" customFormat="1">
      <c r="B1160" s="43"/>
      <c r="C1160" s="43"/>
      <c r="D1160" s="43"/>
      <c r="E1160" s="43"/>
      <c r="F1160" s="43"/>
      <c r="G1160" s="43"/>
      <c r="H1160" s="43"/>
      <c r="I1160" s="43"/>
      <c r="J1160" s="43"/>
      <c r="K1160" s="43"/>
      <c r="L1160" s="43"/>
      <c r="M1160" s="43"/>
      <c r="N1160" s="43"/>
      <c r="O1160" s="43"/>
      <c r="P1160" s="43"/>
      <c r="Q1160" s="43"/>
      <c r="R1160" s="43"/>
    </row>
    <row r="1161" spans="2:18" s="18" customFormat="1">
      <c r="B1161" s="43"/>
      <c r="C1161" s="43"/>
      <c r="D1161" s="43"/>
      <c r="E1161" s="43"/>
      <c r="F1161" s="43"/>
      <c r="G1161" s="43"/>
      <c r="H1161" s="43"/>
      <c r="I1161" s="43"/>
      <c r="J1161" s="43"/>
      <c r="K1161" s="43"/>
      <c r="L1161" s="43"/>
      <c r="M1161" s="43"/>
      <c r="N1161" s="43"/>
      <c r="O1161" s="43"/>
      <c r="P1161" s="43"/>
      <c r="Q1161" s="43"/>
      <c r="R1161" s="43"/>
    </row>
    <row r="1162" spans="2:18" s="18" customFormat="1">
      <c r="B1162" s="43"/>
      <c r="C1162" s="43"/>
      <c r="D1162" s="43"/>
      <c r="E1162" s="43"/>
      <c r="F1162" s="43"/>
      <c r="G1162" s="43"/>
      <c r="H1162" s="43"/>
      <c r="I1162" s="43"/>
      <c r="J1162" s="43"/>
      <c r="K1162" s="43"/>
      <c r="L1162" s="43"/>
      <c r="M1162" s="43"/>
      <c r="N1162" s="43"/>
      <c r="O1162" s="43"/>
      <c r="P1162" s="43"/>
      <c r="Q1162" s="43"/>
      <c r="R1162" s="43"/>
    </row>
    <row r="1163" spans="2:18" s="18" customFormat="1">
      <c r="B1163" s="43"/>
      <c r="C1163" s="43"/>
      <c r="D1163" s="43"/>
      <c r="E1163" s="43"/>
      <c r="F1163" s="43"/>
      <c r="G1163" s="43"/>
      <c r="H1163" s="43"/>
      <c r="I1163" s="43"/>
      <c r="J1163" s="43"/>
      <c r="K1163" s="43"/>
      <c r="L1163" s="43"/>
      <c r="M1163" s="43"/>
      <c r="N1163" s="43"/>
      <c r="O1163" s="43"/>
      <c r="P1163" s="43"/>
      <c r="Q1163" s="43"/>
      <c r="R1163" s="43"/>
    </row>
    <row r="1164" spans="2:18" s="18" customFormat="1">
      <c r="B1164" s="43"/>
      <c r="C1164" s="43"/>
      <c r="D1164" s="43"/>
      <c r="E1164" s="43"/>
      <c r="F1164" s="43"/>
      <c r="G1164" s="43"/>
      <c r="H1164" s="43"/>
      <c r="I1164" s="43"/>
      <c r="J1164" s="43"/>
      <c r="K1164" s="43"/>
      <c r="L1164" s="43"/>
      <c r="M1164" s="43"/>
      <c r="N1164" s="43"/>
      <c r="O1164" s="43"/>
      <c r="P1164" s="43"/>
      <c r="Q1164" s="43"/>
      <c r="R1164" s="43"/>
    </row>
    <row r="1165" spans="2:18" s="18" customFormat="1">
      <c r="B1165" s="43"/>
      <c r="C1165" s="43"/>
      <c r="D1165" s="43"/>
      <c r="E1165" s="43"/>
      <c r="F1165" s="43"/>
      <c r="G1165" s="43"/>
      <c r="H1165" s="43"/>
      <c r="I1165" s="43"/>
      <c r="J1165" s="43"/>
      <c r="K1165" s="43"/>
      <c r="L1165" s="43"/>
      <c r="M1165" s="43"/>
      <c r="N1165" s="43"/>
      <c r="O1165" s="43"/>
      <c r="P1165" s="43"/>
      <c r="Q1165" s="43"/>
      <c r="R1165" s="43"/>
    </row>
    <row r="1166" spans="2:18" s="18" customFormat="1">
      <c r="B1166" s="43"/>
      <c r="C1166" s="43"/>
      <c r="D1166" s="43"/>
      <c r="E1166" s="43"/>
      <c r="F1166" s="43"/>
      <c r="G1166" s="43"/>
      <c r="H1166" s="43"/>
      <c r="I1166" s="43"/>
      <c r="J1166" s="43"/>
      <c r="K1166" s="43"/>
      <c r="L1166" s="43"/>
      <c r="M1166" s="43"/>
      <c r="N1166" s="43"/>
      <c r="O1166" s="43"/>
      <c r="P1166" s="43"/>
      <c r="Q1166" s="43"/>
      <c r="R1166" s="43"/>
    </row>
    <row r="1167" spans="2:18" s="18" customFormat="1">
      <c r="B1167" s="43"/>
      <c r="C1167" s="43"/>
      <c r="D1167" s="43"/>
      <c r="E1167" s="43"/>
      <c r="F1167" s="43"/>
      <c r="G1167" s="43"/>
      <c r="H1167" s="43"/>
      <c r="I1167" s="43"/>
      <c r="J1167" s="43"/>
      <c r="K1167" s="43"/>
      <c r="L1167" s="43"/>
      <c r="M1167" s="43"/>
      <c r="N1167" s="43"/>
      <c r="O1167" s="43"/>
      <c r="P1167" s="43"/>
      <c r="Q1167" s="43"/>
      <c r="R1167" s="43"/>
    </row>
    <row r="1168" spans="2:18" s="18" customFormat="1">
      <c r="B1168" s="43"/>
      <c r="C1168" s="43"/>
      <c r="D1168" s="43"/>
      <c r="E1168" s="43"/>
      <c r="F1168" s="43"/>
      <c r="G1168" s="43"/>
      <c r="H1168" s="43"/>
      <c r="I1168" s="43"/>
      <c r="J1168" s="43"/>
      <c r="K1168" s="43"/>
      <c r="L1168" s="43"/>
      <c r="M1168" s="43"/>
      <c r="N1168" s="43"/>
      <c r="O1168" s="43"/>
      <c r="P1168" s="43"/>
      <c r="Q1168" s="43"/>
      <c r="R1168" s="43"/>
    </row>
    <row r="1169" spans="2:18" s="18" customFormat="1">
      <c r="B1169" s="43"/>
      <c r="C1169" s="43"/>
      <c r="D1169" s="43"/>
      <c r="E1169" s="43"/>
      <c r="F1169" s="43"/>
      <c r="G1169" s="43"/>
      <c r="H1169" s="43"/>
      <c r="I1169" s="43"/>
      <c r="J1169" s="43"/>
      <c r="K1169" s="43"/>
      <c r="L1169" s="43"/>
      <c r="M1169" s="43"/>
      <c r="N1169" s="43"/>
      <c r="O1169" s="43"/>
      <c r="P1169" s="43"/>
      <c r="Q1169" s="43"/>
      <c r="R1169" s="43"/>
    </row>
    <row r="1170" spans="2:18" s="18" customFormat="1">
      <c r="B1170" s="43"/>
      <c r="C1170" s="43"/>
      <c r="D1170" s="43"/>
      <c r="E1170" s="43"/>
      <c r="F1170" s="43"/>
      <c r="G1170" s="43"/>
      <c r="H1170" s="43"/>
      <c r="I1170" s="43"/>
      <c r="J1170" s="43"/>
      <c r="K1170" s="43"/>
      <c r="L1170" s="43"/>
      <c r="M1170" s="43"/>
      <c r="N1170" s="43"/>
      <c r="O1170" s="43"/>
      <c r="P1170" s="43"/>
      <c r="Q1170" s="43"/>
      <c r="R1170" s="43"/>
    </row>
    <row r="1171" spans="2:18" s="18" customFormat="1">
      <c r="B1171" s="43"/>
      <c r="C1171" s="43"/>
      <c r="D1171" s="43"/>
      <c r="E1171" s="43"/>
      <c r="F1171" s="43"/>
      <c r="G1171" s="43"/>
      <c r="H1171" s="43"/>
      <c r="I1171" s="43"/>
      <c r="J1171" s="43"/>
      <c r="K1171" s="43"/>
      <c r="L1171" s="43"/>
      <c r="M1171" s="43"/>
      <c r="N1171" s="43"/>
      <c r="O1171" s="43"/>
      <c r="P1171" s="43"/>
      <c r="Q1171" s="43"/>
      <c r="R1171" s="43"/>
    </row>
    <row r="1172" spans="2:18" s="18" customFormat="1">
      <c r="B1172" s="43"/>
      <c r="C1172" s="43"/>
      <c r="D1172" s="43"/>
      <c r="E1172" s="43"/>
      <c r="F1172" s="43"/>
      <c r="G1172" s="43"/>
      <c r="H1172" s="43"/>
      <c r="I1172" s="43"/>
      <c r="J1172" s="43"/>
      <c r="K1172" s="43"/>
      <c r="L1172" s="43"/>
      <c r="M1172" s="43"/>
      <c r="N1172" s="43"/>
      <c r="O1172" s="43"/>
      <c r="P1172" s="43"/>
      <c r="Q1172" s="43"/>
      <c r="R1172" s="43"/>
    </row>
    <row r="1173" spans="2:18" s="18" customFormat="1">
      <c r="B1173" s="43"/>
      <c r="C1173" s="43"/>
      <c r="D1173" s="43"/>
      <c r="E1173" s="43"/>
      <c r="F1173" s="43"/>
      <c r="G1173" s="43"/>
      <c r="H1173" s="43"/>
      <c r="I1173" s="43"/>
      <c r="J1173" s="43"/>
      <c r="K1173" s="43"/>
      <c r="L1173" s="43"/>
      <c r="M1173" s="43"/>
      <c r="N1173" s="43"/>
      <c r="O1173" s="43"/>
      <c r="P1173" s="43"/>
      <c r="Q1173" s="43"/>
      <c r="R1173" s="43"/>
    </row>
    <row r="1174" spans="2:18" s="18" customFormat="1">
      <c r="B1174" s="43"/>
      <c r="C1174" s="43"/>
      <c r="D1174" s="43"/>
      <c r="E1174" s="43"/>
      <c r="F1174" s="43"/>
      <c r="G1174" s="43"/>
      <c r="H1174" s="43"/>
      <c r="I1174" s="43"/>
      <c r="J1174" s="43"/>
      <c r="K1174" s="43"/>
      <c r="L1174" s="43"/>
      <c r="M1174" s="43"/>
      <c r="N1174" s="43"/>
      <c r="O1174" s="43"/>
      <c r="P1174" s="43"/>
      <c r="Q1174" s="43"/>
      <c r="R1174" s="43"/>
    </row>
    <row r="1175" spans="2:18" s="18" customFormat="1">
      <c r="B1175" s="43"/>
      <c r="C1175" s="43"/>
      <c r="D1175" s="43"/>
      <c r="E1175" s="43"/>
      <c r="F1175" s="43"/>
      <c r="G1175" s="43"/>
      <c r="H1175" s="43"/>
      <c r="I1175" s="43"/>
      <c r="J1175" s="43"/>
      <c r="K1175" s="43"/>
      <c r="L1175" s="43"/>
      <c r="M1175" s="43"/>
      <c r="N1175" s="43"/>
      <c r="O1175" s="43"/>
      <c r="P1175" s="43"/>
      <c r="Q1175" s="43"/>
      <c r="R1175" s="43"/>
    </row>
    <row r="1176" spans="2:18" s="18" customFormat="1">
      <c r="B1176" s="43"/>
      <c r="C1176" s="43"/>
      <c r="D1176" s="43"/>
      <c r="E1176" s="43"/>
      <c r="F1176" s="43"/>
      <c r="G1176" s="43"/>
      <c r="H1176" s="43"/>
      <c r="I1176" s="43"/>
      <c r="J1176" s="43"/>
      <c r="K1176" s="43"/>
      <c r="L1176" s="43"/>
      <c r="M1176" s="43"/>
      <c r="N1176" s="43"/>
      <c r="O1176" s="43"/>
      <c r="P1176" s="43"/>
      <c r="Q1176" s="43"/>
      <c r="R1176" s="43"/>
    </row>
    <row r="1177" spans="2:18" s="18" customFormat="1">
      <c r="B1177" s="43"/>
      <c r="C1177" s="43"/>
      <c r="D1177" s="43"/>
      <c r="E1177" s="43"/>
      <c r="F1177" s="43"/>
      <c r="G1177" s="43"/>
      <c r="H1177" s="43"/>
      <c r="I1177" s="43"/>
      <c r="J1177" s="43"/>
      <c r="K1177" s="43"/>
      <c r="L1177" s="43"/>
      <c r="M1177" s="43"/>
      <c r="N1177" s="43"/>
      <c r="O1177" s="43"/>
      <c r="P1177" s="43"/>
      <c r="Q1177" s="43"/>
      <c r="R1177" s="43"/>
    </row>
    <row r="1178" spans="2:18" s="18" customFormat="1">
      <c r="B1178" s="43"/>
      <c r="C1178" s="43"/>
      <c r="D1178" s="43"/>
      <c r="E1178" s="43"/>
      <c r="F1178" s="43"/>
      <c r="G1178" s="43"/>
      <c r="H1178" s="43"/>
      <c r="I1178" s="43"/>
      <c r="J1178" s="43"/>
      <c r="K1178" s="43"/>
      <c r="L1178" s="43"/>
      <c r="M1178" s="43"/>
      <c r="N1178" s="43"/>
      <c r="O1178" s="43"/>
      <c r="P1178" s="43"/>
      <c r="Q1178" s="43"/>
      <c r="R1178" s="43"/>
    </row>
    <row r="1179" spans="2:18" s="18" customFormat="1">
      <c r="B1179" s="43"/>
      <c r="C1179" s="43"/>
      <c r="D1179" s="43"/>
      <c r="E1179" s="43"/>
      <c r="F1179" s="43"/>
      <c r="G1179" s="43"/>
      <c r="H1179" s="43"/>
      <c r="I1179" s="43"/>
      <c r="J1179" s="43"/>
      <c r="K1179" s="43"/>
      <c r="L1179" s="43"/>
      <c r="M1179" s="43"/>
      <c r="N1179" s="43"/>
      <c r="O1179" s="43"/>
      <c r="P1179" s="43"/>
      <c r="Q1179" s="43"/>
      <c r="R1179" s="43"/>
    </row>
    <row r="1180" spans="2:18" s="18" customFormat="1">
      <c r="B1180" s="43"/>
      <c r="C1180" s="43"/>
      <c r="D1180" s="43"/>
      <c r="E1180" s="43"/>
      <c r="F1180" s="43"/>
      <c r="G1180" s="43"/>
      <c r="H1180" s="43"/>
      <c r="I1180" s="43"/>
      <c r="J1180" s="43"/>
      <c r="K1180" s="43"/>
      <c r="L1180" s="43"/>
      <c r="M1180" s="43"/>
      <c r="N1180" s="43"/>
      <c r="O1180" s="43"/>
      <c r="P1180" s="43"/>
      <c r="Q1180" s="43"/>
      <c r="R1180" s="43"/>
    </row>
    <row r="1181" spans="2:18" s="18" customFormat="1">
      <c r="B1181" s="43"/>
      <c r="C1181" s="43"/>
      <c r="D1181" s="43"/>
      <c r="E1181" s="43"/>
      <c r="F1181" s="43"/>
      <c r="G1181" s="43"/>
      <c r="H1181" s="43"/>
      <c r="I1181" s="43"/>
      <c r="J1181" s="43"/>
      <c r="K1181" s="43"/>
      <c r="L1181" s="43"/>
      <c r="M1181" s="43"/>
      <c r="N1181" s="43"/>
      <c r="O1181" s="43"/>
      <c r="P1181" s="43"/>
      <c r="Q1181" s="43"/>
      <c r="R1181" s="43"/>
    </row>
    <row r="1182" spans="2:18" s="18" customFormat="1">
      <c r="B1182" s="43"/>
      <c r="C1182" s="43"/>
      <c r="D1182" s="43"/>
      <c r="E1182" s="43"/>
      <c r="F1182" s="43"/>
      <c r="G1182" s="43"/>
      <c r="H1182" s="43"/>
      <c r="I1182" s="43"/>
      <c r="J1182" s="43"/>
      <c r="K1182" s="43"/>
      <c r="L1182" s="43"/>
      <c r="M1182" s="43"/>
      <c r="N1182" s="43"/>
      <c r="O1182" s="43"/>
      <c r="P1182" s="43"/>
      <c r="Q1182" s="43"/>
      <c r="R1182" s="43"/>
    </row>
    <row r="1183" spans="2:18" s="18" customFormat="1">
      <c r="B1183" s="43"/>
      <c r="C1183" s="43"/>
      <c r="D1183" s="43"/>
      <c r="E1183" s="43"/>
      <c r="F1183" s="43"/>
      <c r="G1183" s="43"/>
      <c r="H1183" s="43"/>
      <c r="I1183" s="43"/>
      <c r="J1183" s="43"/>
      <c r="K1183" s="43"/>
      <c r="L1183" s="43"/>
      <c r="M1183" s="43"/>
      <c r="N1183" s="43"/>
      <c r="O1183" s="43"/>
      <c r="P1183" s="43"/>
      <c r="Q1183" s="43"/>
      <c r="R1183" s="43"/>
    </row>
    <row r="1184" spans="2:18" s="18" customFormat="1">
      <c r="B1184" s="43"/>
      <c r="C1184" s="43"/>
      <c r="D1184" s="43"/>
      <c r="E1184" s="43"/>
      <c r="F1184" s="43"/>
      <c r="G1184" s="43"/>
      <c r="H1184" s="43"/>
      <c r="I1184" s="43"/>
      <c r="J1184" s="43"/>
      <c r="K1184" s="43"/>
      <c r="L1184" s="43"/>
      <c r="M1184" s="43"/>
      <c r="N1184" s="43"/>
      <c r="O1184" s="43"/>
      <c r="P1184" s="43"/>
      <c r="Q1184" s="43"/>
      <c r="R1184" s="43"/>
    </row>
    <row r="1185" spans="2:18" s="18" customFormat="1">
      <c r="B1185" s="43"/>
      <c r="C1185" s="43"/>
      <c r="D1185" s="43"/>
      <c r="E1185" s="43"/>
      <c r="F1185" s="43"/>
      <c r="G1185" s="43"/>
      <c r="H1185" s="43"/>
      <c r="I1185" s="43"/>
      <c r="J1185" s="43"/>
      <c r="K1185" s="43"/>
      <c r="L1185" s="43"/>
      <c r="M1185" s="43"/>
      <c r="N1185" s="43"/>
      <c r="O1185" s="43"/>
      <c r="P1185" s="43"/>
      <c r="Q1185" s="43"/>
      <c r="R1185" s="43"/>
    </row>
    <row r="1186" spans="2:18" s="18" customFormat="1">
      <c r="B1186" s="43"/>
      <c r="C1186" s="43"/>
      <c r="D1186" s="43"/>
      <c r="E1186" s="43"/>
      <c r="F1186" s="43"/>
      <c r="G1186" s="43"/>
      <c r="H1186" s="43"/>
      <c r="I1186" s="43"/>
      <c r="J1186" s="43"/>
      <c r="K1186" s="43"/>
      <c r="L1186" s="43"/>
      <c r="M1186" s="43"/>
      <c r="N1186" s="43"/>
      <c r="O1186" s="43"/>
      <c r="P1186" s="43"/>
      <c r="Q1186" s="43"/>
      <c r="R1186" s="43"/>
    </row>
    <row r="1187" spans="2:18" s="18" customFormat="1">
      <c r="B1187" s="43"/>
      <c r="C1187" s="43"/>
      <c r="D1187" s="43"/>
      <c r="E1187" s="43"/>
      <c r="F1187" s="43"/>
      <c r="G1187" s="43"/>
      <c r="H1187" s="43"/>
      <c r="I1187" s="43"/>
      <c r="J1187" s="43"/>
      <c r="K1187" s="43"/>
      <c r="L1187" s="43"/>
      <c r="M1187" s="43"/>
      <c r="N1187" s="43"/>
      <c r="O1187" s="43"/>
      <c r="P1187" s="43"/>
      <c r="Q1187" s="43"/>
      <c r="R1187" s="43"/>
    </row>
    <row r="1188" spans="2:18" s="18" customFormat="1">
      <c r="B1188" s="43"/>
      <c r="C1188" s="43"/>
      <c r="D1188" s="43"/>
      <c r="E1188" s="43"/>
      <c r="F1188" s="43"/>
      <c r="G1188" s="43"/>
      <c r="H1188" s="43"/>
      <c r="I1188" s="43"/>
      <c r="J1188" s="43"/>
      <c r="K1188" s="43"/>
      <c r="L1188" s="43"/>
      <c r="M1188" s="43"/>
      <c r="N1188" s="43"/>
      <c r="O1188" s="43"/>
      <c r="P1188" s="43"/>
      <c r="Q1188" s="43"/>
      <c r="R1188" s="43"/>
    </row>
    <row r="1189" spans="2:18" s="18" customFormat="1">
      <c r="B1189" s="43"/>
      <c r="C1189" s="43"/>
      <c r="D1189" s="43"/>
      <c r="E1189" s="43"/>
      <c r="F1189" s="43"/>
      <c r="G1189" s="43"/>
      <c r="H1189" s="43"/>
      <c r="I1189" s="43"/>
      <c r="J1189" s="43"/>
      <c r="K1189" s="43"/>
      <c r="L1189" s="43"/>
      <c r="M1189" s="43"/>
      <c r="N1189" s="43"/>
      <c r="O1189" s="43"/>
      <c r="P1189" s="43"/>
      <c r="Q1189" s="43"/>
      <c r="R1189" s="43"/>
    </row>
    <row r="1190" spans="2:18" s="18" customFormat="1">
      <c r="B1190" s="43"/>
      <c r="C1190" s="43"/>
      <c r="D1190" s="43"/>
      <c r="E1190" s="43"/>
      <c r="F1190" s="43"/>
      <c r="G1190" s="43"/>
      <c r="H1190" s="43"/>
      <c r="I1190" s="43"/>
      <c r="J1190" s="43"/>
      <c r="K1190" s="43"/>
      <c r="L1190" s="43"/>
      <c r="M1190" s="43"/>
      <c r="N1190" s="43"/>
      <c r="O1190" s="43"/>
      <c r="P1190" s="43"/>
      <c r="Q1190" s="43"/>
      <c r="R1190" s="43"/>
    </row>
    <row r="1191" spans="2:18" s="18" customFormat="1">
      <c r="B1191" s="43"/>
      <c r="C1191" s="43"/>
      <c r="D1191" s="43"/>
      <c r="E1191" s="43"/>
      <c r="F1191" s="43"/>
      <c r="G1191" s="43"/>
      <c r="H1191" s="43"/>
      <c r="I1191" s="43"/>
      <c r="J1191" s="43"/>
      <c r="K1191" s="43"/>
      <c r="L1191" s="43"/>
      <c r="M1191" s="43"/>
      <c r="N1191" s="43"/>
      <c r="O1191" s="43"/>
      <c r="P1191" s="43"/>
      <c r="Q1191" s="43"/>
      <c r="R1191" s="43"/>
    </row>
    <row r="1192" spans="2:18" s="18" customFormat="1">
      <c r="B1192" s="43"/>
      <c r="C1192" s="43"/>
      <c r="D1192" s="43"/>
      <c r="E1192" s="43"/>
      <c r="F1192" s="43"/>
      <c r="G1192" s="43"/>
      <c r="H1192" s="43"/>
      <c r="I1192" s="43"/>
      <c r="J1192" s="43"/>
      <c r="K1192" s="43"/>
      <c r="L1192" s="43"/>
      <c r="M1192" s="43"/>
      <c r="N1192" s="43"/>
      <c r="O1192" s="43"/>
      <c r="P1192" s="43"/>
      <c r="Q1192" s="43"/>
      <c r="R1192" s="43"/>
    </row>
    <row r="1193" spans="2:18" s="18" customFormat="1">
      <c r="B1193" s="43"/>
      <c r="C1193" s="43"/>
      <c r="D1193" s="43"/>
      <c r="E1193" s="43"/>
      <c r="F1193" s="43"/>
      <c r="G1193" s="43"/>
      <c r="H1193" s="43"/>
      <c r="I1193" s="43"/>
      <c r="J1193" s="43"/>
      <c r="K1193" s="43"/>
      <c r="L1193" s="43"/>
      <c r="M1193" s="43"/>
      <c r="N1193" s="43"/>
      <c r="O1193" s="43"/>
      <c r="P1193" s="43"/>
      <c r="Q1193" s="43"/>
      <c r="R1193" s="43"/>
    </row>
    <row r="1194" spans="2:18" s="18" customFormat="1">
      <c r="B1194" s="43"/>
      <c r="C1194" s="43"/>
      <c r="D1194" s="43"/>
      <c r="E1194" s="43"/>
      <c r="F1194" s="43"/>
      <c r="G1194" s="43"/>
      <c r="H1194" s="43"/>
      <c r="I1194" s="43"/>
      <c r="J1194" s="43"/>
      <c r="K1194" s="43"/>
      <c r="L1194" s="43"/>
      <c r="M1194" s="43"/>
      <c r="N1194" s="43"/>
      <c r="O1194" s="43"/>
      <c r="P1194" s="43"/>
      <c r="Q1194" s="43"/>
      <c r="R1194" s="43"/>
    </row>
    <row r="1195" spans="2:18" s="18" customFormat="1">
      <c r="B1195" s="43"/>
      <c r="C1195" s="43"/>
      <c r="D1195" s="43"/>
      <c r="E1195" s="43"/>
      <c r="F1195" s="43"/>
      <c r="G1195" s="43"/>
      <c r="H1195" s="43"/>
      <c r="I1195" s="43"/>
      <c r="J1195" s="43"/>
      <c r="K1195" s="43"/>
      <c r="L1195" s="43"/>
      <c r="M1195" s="43"/>
      <c r="N1195" s="43"/>
      <c r="O1195" s="43"/>
      <c r="P1195" s="43"/>
      <c r="Q1195" s="43"/>
      <c r="R1195" s="43"/>
    </row>
    <row r="1196" spans="2:18" s="18" customFormat="1">
      <c r="B1196" s="43"/>
      <c r="C1196" s="43"/>
      <c r="D1196" s="43"/>
      <c r="E1196" s="43"/>
      <c r="F1196" s="43"/>
      <c r="G1196" s="43"/>
      <c r="H1196" s="43"/>
      <c r="I1196" s="43"/>
      <c r="J1196" s="43"/>
      <c r="K1196" s="43"/>
      <c r="L1196" s="43"/>
      <c r="M1196" s="43"/>
      <c r="N1196" s="43"/>
      <c r="O1196" s="43"/>
      <c r="P1196" s="43"/>
      <c r="Q1196" s="43"/>
      <c r="R1196" s="43"/>
    </row>
    <row r="1197" spans="2:18" s="18" customFormat="1">
      <c r="B1197" s="43"/>
      <c r="C1197" s="43"/>
      <c r="D1197" s="43"/>
      <c r="E1197" s="43"/>
      <c r="F1197" s="43"/>
      <c r="G1197" s="43"/>
      <c r="H1197" s="43"/>
      <c r="I1197" s="43"/>
      <c r="J1197" s="43"/>
      <c r="K1197" s="43"/>
      <c r="L1197" s="43"/>
      <c r="M1197" s="43"/>
      <c r="N1197" s="43"/>
      <c r="O1197" s="43"/>
      <c r="P1197" s="43"/>
      <c r="Q1197" s="43"/>
      <c r="R1197" s="43"/>
    </row>
    <row r="1198" spans="2:18" s="18" customFormat="1">
      <c r="B1198" s="43"/>
      <c r="C1198" s="43"/>
      <c r="D1198" s="43"/>
      <c r="E1198" s="43"/>
      <c r="F1198" s="43"/>
      <c r="G1198" s="43"/>
      <c r="H1198" s="43"/>
      <c r="I1198" s="43"/>
      <c r="J1198" s="43"/>
      <c r="K1198" s="43"/>
      <c r="L1198" s="43"/>
      <c r="M1198" s="43"/>
      <c r="N1198" s="43"/>
      <c r="O1198" s="43"/>
      <c r="P1198" s="43"/>
      <c r="Q1198" s="43"/>
      <c r="R1198" s="43"/>
    </row>
    <row r="1199" spans="2:18" s="18" customFormat="1">
      <c r="B1199" s="43"/>
      <c r="C1199" s="43"/>
      <c r="D1199" s="43"/>
      <c r="E1199" s="43"/>
      <c r="F1199" s="43"/>
      <c r="G1199" s="43"/>
      <c r="H1199" s="43"/>
      <c r="I1199" s="43"/>
      <c r="J1199" s="43"/>
      <c r="K1199" s="43"/>
      <c r="L1199" s="43"/>
      <c r="M1199" s="43"/>
      <c r="N1199" s="43"/>
      <c r="O1199" s="43"/>
      <c r="P1199" s="43"/>
      <c r="Q1199" s="43"/>
      <c r="R1199" s="43"/>
    </row>
    <row r="1200" spans="2:18" s="18" customFormat="1">
      <c r="B1200" s="43"/>
      <c r="C1200" s="43"/>
      <c r="D1200" s="43"/>
      <c r="E1200" s="43"/>
      <c r="F1200" s="43"/>
      <c r="G1200" s="43"/>
      <c r="H1200" s="43"/>
      <c r="I1200" s="43"/>
      <c r="J1200" s="43"/>
      <c r="K1200" s="43"/>
      <c r="L1200" s="43"/>
      <c r="M1200" s="43"/>
      <c r="N1200" s="43"/>
      <c r="O1200" s="43"/>
      <c r="P1200" s="43"/>
      <c r="Q1200" s="43"/>
      <c r="R1200" s="43"/>
    </row>
    <row r="1201" spans="2:18" s="18" customFormat="1">
      <c r="B1201" s="43"/>
      <c r="C1201" s="43"/>
      <c r="D1201" s="43"/>
      <c r="E1201" s="43"/>
      <c r="F1201" s="43"/>
      <c r="G1201" s="43"/>
      <c r="H1201" s="43"/>
      <c r="I1201" s="43"/>
      <c r="J1201" s="43"/>
      <c r="K1201" s="43"/>
      <c r="L1201" s="43"/>
      <c r="M1201" s="43"/>
      <c r="N1201" s="43"/>
      <c r="O1201" s="43"/>
      <c r="P1201" s="43"/>
      <c r="Q1201" s="43"/>
      <c r="R1201" s="43"/>
    </row>
    <row r="1202" spans="2:18" s="18" customFormat="1">
      <c r="B1202" s="43"/>
      <c r="C1202" s="43"/>
      <c r="D1202" s="43"/>
      <c r="E1202" s="43"/>
      <c r="F1202" s="43"/>
      <c r="G1202" s="43"/>
      <c r="H1202" s="43"/>
      <c r="I1202" s="43"/>
      <c r="J1202" s="43"/>
      <c r="K1202" s="43"/>
      <c r="L1202" s="43"/>
      <c r="M1202" s="43"/>
      <c r="N1202" s="43"/>
      <c r="O1202" s="43"/>
      <c r="P1202" s="43"/>
      <c r="Q1202" s="43"/>
      <c r="R1202" s="43"/>
    </row>
    <row r="1203" spans="2:18" s="18" customFormat="1">
      <c r="B1203" s="43"/>
      <c r="C1203" s="43"/>
      <c r="D1203" s="43"/>
      <c r="E1203" s="43"/>
      <c r="F1203" s="43"/>
      <c r="G1203" s="43"/>
      <c r="H1203" s="43"/>
      <c r="I1203" s="43"/>
      <c r="J1203" s="43"/>
      <c r="K1203" s="43"/>
      <c r="L1203" s="43"/>
      <c r="M1203" s="43"/>
      <c r="N1203" s="43"/>
      <c r="O1203" s="43"/>
      <c r="P1203" s="43"/>
      <c r="Q1203" s="43"/>
      <c r="R1203" s="43"/>
    </row>
    <row r="1204" spans="2:18" s="18" customFormat="1">
      <c r="B1204" s="43"/>
      <c r="C1204" s="43"/>
      <c r="D1204" s="43"/>
      <c r="E1204" s="43"/>
      <c r="F1204" s="43"/>
      <c r="G1204" s="43"/>
      <c r="H1204" s="43"/>
      <c r="I1204" s="43"/>
      <c r="J1204" s="43"/>
      <c r="K1204" s="43"/>
      <c r="L1204" s="43"/>
      <c r="M1204" s="43"/>
      <c r="N1204" s="43"/>
      <c r="O1204" s="43"/>
      <c r="P1204" s="43"/>
      <c r="Q1204" s="43"/>
      <c r="R1204" s="43"/>
    </row>
    <row r="1205" spans="2:18" s="18" customFormat="1">
      <c r="B1205" s="43"/>
      <c r="C1205" s="43"/>
      <c r="D1205" s="43"/>
      <c r="E1205" s="43"/>
      <c r="F1205" s="43"/>
      <c r="G1205" s="43"/>
      <c r="H1205" s="43"/>
      <c r="I1205" s="43"/>
      <c r="J1205" s="43"/>
      <c r="K1205" s="43"/>
      <c r="L1205" s="43"/>
      <c r="M1205" s="43"/>
      <c r="N1205" s="43"/>
      <c r="O1205" s="43"/>
      <c r="P1205" s="43"/>
      <c r="Q1205" s="43"/>
      <c r="R1205" s="43"/>
    </row>
    <row r="1206" spans="2:18" s="18" customFormat="1">
      <c r="B1206" s="43"/>
      <c r="C1206" s="43"/>
      <c r="D1206" s="43"/>
      <c r="E1206" s="43"/>
      <c r="F1206" s="43"/>
      <c r="G1206" s="43"/>
      <c r="H1206" s="43"/>
      <c r="I1206" s="43"/>
      <c r="J1206" s="43"/>
      <c r="K1206" s="43"/>
      <c r="L1206" s="43"/>
      <c r="M1206" s="43"/>
      <c r="N1206" s="43"/>
      <c r="O1206" s="43"/>
      <c r="P1206" s="43"/>
      <c r="Q1206" s="43"/>
      <c r="R1206" s="43"/>
    </row>
    <row r="1207" spans="2:18" s="18" customFormat="1">
      <c r="B1207" s="43"/>
      <c r="C1207" s="43"/>
      <c r="D1207" s="43"/>
      <c r="E1207" s="43"/>
      <c r="F1207" s="43"/>
      <c r="G1207" s="43"/>
      <c r="H1207" s="43"/>
      <c r="I1207" s="43"/>
      <c r="J1207" s="43"/>
      <c r="K1207" s="43"/>
      <c r="L1207" s="43"/>
      <c r="M1207" s="43"/>
      <c r="N1207" s="43"/>
      <c r="O1207" s="43"/>
      <c r="P1207" s="43"/>
      <c r="Q1207" s="43"/>
      <c r="R1207" s="43"/>
    </row>
    <row r="1208" spans="2:18" s="18" customFormat="1">
      <c r="B1208" s="43"/>
      <c r="C1208" s="43"/>
      <c r="D1208" s="43"/>
      <c r="E1208" s="43"/>
      <c r="F1208" s="43"/>
      <c r="G1208" s="43"/>
      <c r="H1208" s="43"/>
      <c r="I1208" s="43"/>
      <c r="J1208" s="43"/>
      <c r="K1208" s="43"/>
      <c r="L1208" s="43"/>
      <c r="M1208" s="43"/>
      <c r="N1208" s="43"/>
      <c r="O1208" s="43"/>
      <c r="P1208" s="43"/>
      <c r="Q1208" s="43"/>
      <c r="R1208" s="43"/>
    </row>
    <row r="1209" spans="2:18" s="18" customFormat="1">
      <c r="B1209" s="43"/>
      <c r="C1209" s="43"/>
      <c r="D1209" s="43"/>
      <c r="E1209" s="43"/>
      <c r="F1209" s="43"/>
      <c r="G1209" s="43"/>
      <c r="H1209" s="43"/>
      <c r="I1209" s="43"/>
      <c r="J1209" s="43"/>
      <c r="K1209" s="43"/>
      <c r="L1209" s="43"/>
      <c r="M1209" s="43"/>
      <c r="N1209" s="43"/>
      <c r="O1209" s="43"/>
      <c r="P1209" s="43"/>
      <c r="Q1209" s="43"/>
      <c r="R1209" s="43"/>
    </row>
    <row r="1210" spans="2:18" s="18" customFormat="1">
      <c r="B1210" s="43"/>
      <c r="C1210" s="43"/>
      <c r="D1210" s="43"/>
      <c r="E1210" s="43"/>
      <c r="F1210" s="43"/>
      <c r="G1210" s="43"/>
      <c r="H1210" s="43"/>
      <c r="I1210" s="43"/>
      <c r="J1210" s="43"/>
      <c r="K1210" s="43"/>
      <c r="L1210" s="43"/>
      <c r="M1210" s="43"/>
      <c r="N1210" s="43"/>
      <c r="O1210" s="43"/>
      <c r="P1210" s="43"/>
      <c r="Q1210" s="43"/>
      <c r="R1210" s="43"/>
    </row>
    <row r="1211" spans="2:18" s="18" customFormat="1">
      <c r="B1211" s="43"/>
      <c r="C1211" s="43"/>
      <c r="D1211" s="43"/>
      <c r="E1211" s="43"/>
      <c r="F1211" s="43"/>
      <c r="G1211" s="43"/>
      <c r="H1211" s="43"/>
      <c r="I1211" s="43"/>
      <c r="J1211" s="43"/>
      <c r="K1211" s="43"/>
      <c r="L1211" s="43"/>
      <c r="M1211" s="43"/>
      <c r="N1211" s="43"/>
      <c r="O1211" s="43"/>
      <c r="P1211" s="43"/>
      <c r="Q1211" s="43"/>
      <c r="R1211" s="43"/>
    </row>
    <row r="1212" spans="2:18" s="18" customFormat="1">
      <c r="B1212" s="43"/>
      <c r="C1212" s="43"/>
      <c r="D1212" s="43"/>
      <c r="E1212" s="43"/>
      <c r="F1212" s="43"/>
      <c r="G1212" s="43"/>
      <c r="H1212" s="43"/>
      <c r="I1212" s="43"/>
      <c r="J1212" s="43"/>
      <c r="K1212" s="43"/>
      <c r="L1212" s="43"/>
      <c r="M1212" s="43"/>
      <c r="N1212" s="43"/>
      <c r="O1212" s="43"/>
      <c r="P1212" s="43"/>
      <c r="Q1212" s="43"/>
      <c r="R1212" s="43"/>
    </row>
    <row r="1213" spans="2:18" s="18" customFormat="1">
      <c r="B1213" s="43"/>
      <c r="C1213" s="43"/>
      <c r="D1213" s="43"/>
      <c r="E1213" s="43"/>
      <c r="F1213" s="43"/>
      <c r="G1213" s="43"/>
      <c r="H1213" s="43"/>
      <c r="I1213" s="43"/>
      <c r="J1213" s="43"/>
      <c r="K1213" s="43"/>
      <c r="L1213" s="43"/>
      <c r="M1213" s="43"/>
      <c r="N1213" s="43"/>
      <c r="O1213" s="43"/>
      <c r="P1213" s="43"/>
      <c r="Q1213" s="43"/>
      <c r="R1213" s="43"/>
    </row>
    <row r="1214" spans="2:18" s="18" customFormat="1">
      <c r="B1214" s="43"/>
      <c r="C1214" s="43"/>
      <c r="D1214" s="43"/>
      <c r="E1214" s="43"/>
      <c r="F1214" s="43"/>
      <c r="G1214" s="43"/>
      <c r="H1214" s="43"/>
      <c r="I1214" s="43"/>
      <c r="J1214" s="43"/>
      <c r="K1214" s="43"/>
      <c r="L1214" s="43"/>
      <c r="M1214" s="43"/>
      <c r="N1214" s="43"/>
      <c r="O1214" s="43"/>
      <c r="P1214" s="43"/>
      <c r="Q1214" s="43"/>
      <c r="R1214" s="43"/>
    </row>
    <row r="1215" spans="2:18" s="18" customFormat="1">
      <c r="B1215" s="43"/>
      <c r="C1215" s="43"/>
      <c r="D1215" s="43"/>
      <c r="E1215" s="43"/>
      <c r="F1215" s="43"/>
      <c r="G1215" s="43"/>
      <c r="H1215" s="43"/>
      <c r="I1215" s="43"/>
      <c r="J1215" s="43"/>
      <c r="K1215" s="43"/>
      <c r="L1215" s="43"/>
      <c r="M1215" s="43"/>
      <c r="N1215" s="43"/>
      <c r="O1215" s="43"/>
      <c r="P1215" s="43"/>
      <c r="Q1215" s="43"/>
      <c r="R1215" s="43"/>
    </row>
    <row r="1216" spans="2:18" s="18" customFormat="1">
      <c r="B1216" s="43"/>
      <c r="C1216" s="43"/>
      <c r="D1216" s="43"/>
      <c r="E1216" s="43"/>
      <c r="F1216" s="43"/>
      <c r="G1216" s="43"/>
      <c r="H1216" s="43"/>
      <c r="I1216" s="43"/>
      <c r="J1216" s="43"/>
      <c r="K1216" s="43"/>
      <c r="L1216" s="43"/>
      <c r="M1216" s="43"/>
      <c r="N1216" s="43"/>
      <c r="O1216" s="43"/>
      <c r="P1216" s="43"/>
      <c r="Q1216" s="43"/>
      <c r="R1216" s="43"/>
    </row>
    <row r="1217" spans="2:18" s="18" customFormat="1">
      <c r="B1217" s="43"/>
      <c r="C1217" s="43"/>
      <c r="D1217" s="43"/>
      <c r="E1217" s="43"/>
      <c r="F1217" s="43"/>
      <c r="G1217" s="43"/>
      <c r="H1217" s="43"/>
      <c r="I1217" s="43"/>
      <c r="J1217" s="43"/>
      <c r="K1217" s="43"/>
      <c r="L1217" s="43"/>
      <c r="M1217" s="43"/>
      <c r="N1217" s="43"/>
      <c r="O1217" s="43"/>
      <c r="P1217" s="43"/>
      <c r="Q1217" s="43"/>
      <c r="R1217" s="43"/>
    </row>
    <row r="1218" spans="2:18" s="18" customFormat="1">
      <c r="B1218" s="43"/>
      <c r="C1218" s="43"/>
      <c r="D1218" s="43"/>
      <c r="E1218" s="43"/>
      <c r="F1218" s="43"/>
      <c r="G1218" s="43"/>
      <c r="H1218" s="43"/>
      <c r="I1218" s="43"/>
      <c r="J1218" s="43"/>
      <c r="K1218" s="43"/>
      <c r="L1218" s="43"/>
      <c r="M1218" s="43"/>
      <c r="N1218" s="43"/>
      <c r="O1218" s="43"/>
      <c r="P1218" s="43"/>
      <c r="Q1218" s="43"/>
      <c r="R1218" s="43"/>
    </row>
    <row r="1219" spans="2:18" s="18" customFormat="1">
      <c r="B1219" s="43"/>
      <c r="C1219" s="43"/>
      <c r="D1219" s="43"/>
      <c r="E1219" s="43"/>
      <c r="F1219" s="43"/>
      <c r="G1219" s="43"/>
      <c r="H1219" s="43"/>
      <c r="I1219" s="43"/>
      <c r="J1219" s="43"/>
      <c r="K1219" s="43"/>
      <c r="L1219" s="43"/>
      <c r="M1219" s="43"/>
      <c r="N1219" s="43"/>
      <c r="O1219" s="43"/>
      <c r="P1219" s="43"/>
      <c r="Q1219" s="43"/>
      <c r="R1219" s="43"/>
    </row>
    <row r="1220" spans="2:18" s="18" customFormat="1">
      <c r="B1220" s="43"/>
      <c r="C1220" s="43"/>
      <c r="D1220" s="43"/>
      <c r="E1220" s="43"/>
      <c r="F1220" s="43"/>
      <c r="G1220" s="43"/>
      <c r="H1220" s="43"/>
      <c r="I1220" s="43"/>
      <c r="J1220" s="43"/>
      <c r="K1220" s="43"/>
      <c r="L1220" s="43"/>
      <c r="M1220" s="43"/>
      <c r="N1220" s="43"/>
      <c r="O1220" s="43"/>
      <c r="P1220" s="43"/>
      <c r="Q1220" s="43"/>
      <c r="R1220" s="43"/>
    </row>
    <row r="1221" spans="2:18" s="18" customFormat="1">
      <c r="B1221" s="43"/>
      <c r="C1221" s="43"/>
      <c r="D1221" s="43"/>
      <c r="E1221" s="43"/>
      <c r="F1221" s="43"/>
      <c r="G1221" s="43"/>
      <c r="H1221" s="43"/>
      <c r="I1221" s="43"/>
      <c r="J1221" s="43"/>
      <c r="K1221" s="43"/>
      <c r="L1221" s="43"/>
      <c r="M1221" s="43"/>
      <c r="N1221" s="43"/>
      <c r="O1221" s="43"/>
      <c r="P1221" s="43"/>
      <c r="Q1221" s="43"/>
      <c r="R1221" s="43"/>
    </row>
    <row r="1222" spans="2:18" s="18" customFormat="1">
      <c r="B1222" s="43"/>
      <c r="C1222" s="43"/>
      <c r="D1222" s="43"/>
      <c r="E1222" s="43"/>
      <c r="F1222" s="43"/>
      <c r="G1222" s="43"/>
      <c r="H1222" s="43"/>
      <c r="I1222" s="43"/>
      <c r="J1222" s="43"/>
      <c r="K1222" s="43"/>
      <c r="L1222" s="43"/>
      <c r="M1222" s="43"/>
      <c r="N1222" s="43"/>
      <c r="O1222" s="43"/>
      <c r="P1222" s="43"/>
      <c r="Q1222" s="43"/>
      <c r="R1222" s="43"/>
    </row>
    <row r="1223" spans="2:18" s="18" customFormat="1">
      <c r="B1223" s="43"/>
      <c r="C1223" s="43"/>
      <c r="D1223" s="43"/>
      <c r="E1223" s="43"/>
      <c r="F1223" s="43"/>
      <c r="G1223" s="43"/>
      <c r="H1223" s="43"/>
      <c r="I1223" s="43"/>
      <c r="J1223" s="43"/>
      <c r="K1223" s="43"/>
      <c r="L1223" s="43"/>
      <c r="M1223" s="43"/>
      <c r="N1223" s="43"/>
      <c r="O1223" s="43"/>
      <c r="P1223" s="43"/>
      <c r="Q1223" s="43"/>
      <c r="R1223" s="43"/>
    </row>
    <row r="1224" spans="2:18" s="18" customFormat="1">
      <c r="B1224" s="43"/>
      <c r="C1224" s="43"/>
      <c r="D1224" s="43"/>
      <c r="E1224" s="43"/>
      <c r="F1224" s="43"/>
      <c r="G1224" s="43"/>
      <c r="H1224" s="43"/>
      <c r="I1224" s="43"/>
      <c r="J1224" s="43"/>
      <c r="K1224" s="43"/>
      <c r="L1224" s="43"/>
      <c r="M1224" s="43"/>
      <c r="N1224" s="43"/>
      <c r="O1224" s="43"/>
      <c r="P1224" s="43"/>
      <c r="Q1224" s="43"/>
      <c r="R1224" s="43"/>
    </row>
    <row r="1225" spans="2:18" s="18" customFormat="1">
      <c r="B1225" s="43"/>
      <c r="C1225" s="43"/>
      <c r="D1225" s="43"/>
      <c r="E1225" s="43"/>
      <c r="F1225" s="43"/>
      <c r="G1225" s="43"/>
      <c r="H1225" s="43"/>
      <c r="I1225" s="43"/>
      <c r="J1225" s="43"/>
      <c r="K1225" s="43"/>
      <c r="L1225" s="43"/>
      <c r="M1225" s="43"/>
      <c r="N1225" s="43"/>
      <c r="O1225" s="43"/>
      <c r="P1225" s="43"/>
      <c r="Q1225" s="43"/>
      <c r="R1225" s="43"/>
    </row>
    <row r="1226" spans="2:18" s="18" customFormat="1">
      <c r="B1226" s="43"/>
      <c r="C1226" s="43"/>
      <c r="D1226" s="43"/>
      <c r="E1226" s="43"/>
      <c r="F1226" s="43"/>
      <c r="G1226" s="43"/>
      <c r="H1226" s="43"/>
      <c r="I1226" s="43"/>
      <c r="J1226" s="43"/>
      <c r="K1226" s="43"/>
      <c r="L1226" s="43"/>
      <c r="M1226" s="43"/>
      <c r="N1226" s="43"/>
      <c r="O1226" s="43"/>
      <c r="P1226" s="43"/>
      <c r="Q1226" s="43"/>
      <c r="R1226" s="43"/>
    </row>
    <row r="1227" spans="2:18" s="18" customFormat="1">
      <c r="B1227" s="43"/>
      <c r="C1227" s="43"/>
      <c r="D1227" s="43"/>
      <c r="E1227" s="43"/>
      <c r="F1227" s="43"/>
      <c r="G1227" s="43"/>
      <c r="H1227" s="43"/>
      <c r="I1227" s="43"/>
      <c r="J1227" s="43"/>
      <c r="K1227" s="43"/>
      <c r="L1227" s="43"/>
      <c r="M1227" s="43"/>
      <c r="N1227" s="43"/>
      <c r="O1227" s="43"/>
      <c r="P1227" s="43"/>
      <c r="Q1227" s="43"/>
      <c r="R1227" s="43"/>
    </row>
    <row r="1228" spans="2:18" s="18" customFormat="1">
      <c r="B1228" s="43"/>
      <c r="C1228" s="43"/>
      <c r="D1228" s="43"/>
      <c r="E1228" s="43"/>
      <c r="F1228" s="43"/>
      <c r="G1228" s="43"/>
      <c r="H1228" s="43"/>
      <c r="I1228" s="43"/>
      <c r="J1228" s="43"/>
      <c r="K1228" s="43"/>
      <c r="L1228" s="43"/>
      <c r="M1228" s="43"/>
      <c r="N1228" s="43"/>
      <c r="O1228" s="43"/>
      <c r="P1228" s="43"/>
      <c r="Q1228" s="43"/>
      <c r="R1228" s="43"/>
    </row>
    <row r="1229" spans="2:18" s="18" customFormat="1">
      <c r="B1229" s="43"/>
      <c r="C1229" s="43"/>
      <c r="D1229" s="43"/>
      <c r="E1229" s="43"/>
      <c r="F1229" s="43"/>
      <c r="G1229" s="43"/>
      <c r="H1229" s="43"/>
      <c r="I1229" s="43"/>
      <c r="J1229" s="43"/>
      <c r="K1229" s="43"/>
      <c r="L1229" s="43"/>
      <c r="M1229" s="43"/>
      <c r="N1229" s="43"/>
      <c r="O1229" s="43"/>
      <c r="P1229" s="43"/>
      <c r="Q1229" s="43"/>
      <c r="R1229" s="43"/>
    </row>
    <row r="1230" spans="2:18" s="18" customFormat="1">
      <c r="B1230" s="43"/>
      <c r="C1230" s="43"/>
      <c r="D1230" s="43"/>
      <c r="E1230" s="43"/>
      <c r="F1230" s="43"/>
      <c r="G1230" s="43"/>
      <c r="H1230" s="43"/>
      <c r="I1230" s="43"/>
      <c r="J1230" s="43"/>
      <c r="K1230" s="43"/>
      <c r="L1230" s="43"/>
      <c r="M1230" s="43"/>
      <c r="N1230" s="43"/>
      <c r="O1230" s="43"/>
      <c r="P1230" s="43"/>
      <c r="Q1230" s="43"/>
      <c r="R1230" s="43"/>
    </row>
    <row r="1231" spans="2:18" s="18" customFormat="1">
      <c r="B1231" s="43"/>
      <c r="C1231" s="43"/>
      <c r="D1231" s="43"/>
      <c r="E1231" s="43"/>
      <c r="F1231" s="43"/>
      <c r="G1231" s="43"/>
      <c r="H1231" s="43"/>
      <c r="I1231" s="43"/>
      <c r="J1231" s="43"/>
      <c r="K1231" s="43"/>
      <c r="L1231" s="43"/>
      <c r="M1231" s="43"/>
      <c r="N1231" s="43"/>
      <c r="O1231" s="43"/>
      <c r="P1231" s="43"/>
      <c r="Q1231" s="43"/>
      <c r="R1231" s="43"/>
    </row>
    <row r="1232" spans="2:18" s="18" customFormat="1">
      <c r="B1232" s="43"/>
      <c r="C1232" s="43"/>
      <c r="D1232" s="43"/>
      <c r="E1232" s="43"/>
      <c r="F1232" s="43"/>
      <c r="G1232" s="43"/>
      <c r="H1232" s="43"/>
      <c r="I1232" s="43"/>
      <c r="J1232" s="43"/>
      <c r="K1232" s="43"/>
      <c r="L1232" s="43"/>
      <c r="M1232" s="43"/>
      <c r="N1232" s="43"/>
      <c r="O1232" s="43"/>
      <c r="P1232" s="43"/>
      <c r="Q1232" s="43"/>
      <c r="R1232" s="43"/>
    </row>
    <row r="1233" spans="2:18" s="18" customFormat="1">
      <c r="B1233" s="43"/>
      <c r="C1233" s="43"/>
      <c r="D1233" s="43"/>
      <c r="E1233" s="43"/>
      <c r="F1233" s="43"/>
      <c r="G1233" s="43"/>
      <c r="H1233" s="43"/>
      <c r="I1233" s="43"/>
      <c r="J1233" s="43"/>
      <c r="K1233" s="43"/>
      <c r="L1233" s="43"/>
      <c r="M1233" s="43"/>
      <c r="N1233" s="43"/>
      <c r="O1233" s="43"/>
      <c r="P1233" s="43"/>
      <c r="Q1233" s="43"/>
      <c r="R1233" s="43"/>
    </row>
    <row r="1234" spans="2:18" s="18" customFormat="1">
      <c r="B1234" s="43"/>
      <c r="C1234" s="43"/>
      <c r="D1234" s="43"/>
      <c r="E1234" s="43"/>
      <c r="F1234" s="43"/>
      <c r="G1234" s="43"/>
      <c r="H1234" s="43"/>
      <c r="I1234" s="43"/>
      <c r="J1234" s="43"/>
      <c r="K1234" s="43"/>
      <c r="L1234" s="43"/>
      <c r="M1234" s="43"/>
      <c r="N1234" s="43"/>
      <c r="O1234" s="43"/>
      <c r="P1234" s="43"/>
      <c r="Q1234" s="43"/>
      <c r="R1234" s="43"/>
    </row>
    <row r="1235" spans="2:18" s="18" customFormat="1">
      <c r="B1235" s="43"/>
      <c r="C1235" s="43"/>
      <c r="D1235" s="43"/>
      <c r="E1235" s="43"/>
      <c r="F1235" s="43"/>
      <c r="G1235" s="43"/>
      <c r="H1235" s="43"/>
      <c r="I1235" s="43"/>
      <c r="J1235" s="43"/>
      <c r="K1235" s="43"/>
      <c r="L1235" s="43"/>
      <c r="M1235" s="43"/>
      <c r="N1235" s="43"/>
      <c r="O1235" s="43"/>
      <c r="P1235" s="43"/>
      <c r="Q1235" s="43"/>
      <c r="R1235" s="43"/>
    </row>
    <row r="1236" spans="2:18" s="18" customFormat="1">
      <c r="B1236" s="43"/>
      <c r="C1236" s="43"/>
      <c r="D1236" s="43"/>
      <c r="E1236" s="43"/>
      <c r="F1236" s="43"/>
      <c r="G1236" s="43"/>
      <c r="H1236" s="43"/>
      <c r="I1236" s="43"/>
      <c r="J1236" s="43"/>
      <c r="K1236" s="43"/>
      <c r="L1236" s="43"/>
      <c r="M1236" s="43"/>
      <c r="N1236" s="43"/>
      <c r="O1236" s="43"/>
      <c r="P1236" s="43"/>
      <c r="Q1236" s="43"/>
      <c r="R1236" s="43"/>
    </row>
    <row r="1237" spans="2:18" s="18" customFormat="1">
      <c r="B1237" s="43"/>
      <c r="C1237" s="43"/>
      <c r="D1237" s="43"/>
      <c r="E1237" s="43"/>
      <c r="F1237" s="43"/>
      <c r="G1237" s="43"/>
      <c r="H1237" s="43"/>
      <c r="I1237" s="43"/>
      <c r="J1237" s="43"/>
      <c r="K1237" s="43"/>
      <c r="L1237" s="43"/>
      <c r="M1237" s="43"/>
      <c r="N1237" s="43"/>
      <c r="O1237" s="43"/>
      <c r="P1237" s="43"/>
      <c r="Q1237" s="43"/>
      <c r="R1237" s="43"/>
    </row>
    <row r="1238" spans="2:18" s="18" customFormat="1">
      <c r="B1238" s="43"/>
      <c r="C1238" s="43"/>
      <c r="D1238" s="43"/>
      <c r="E1238" s="43"/>
      <c r="F1238" s="43"/>
      <c r="G1238" s="43"/>
      <c r="H1238" s="43"/>
      <c r="I1238" s="43"/>
      <c r="J1238" s="43"/>
      <c r="K1238" s="43"/>
      <c r="L1238" s="43"/>
      <c r="M1238" s="43"/>
      <c r="N1238" s="43"/>
      <c r="O1238" s="43"/>
      <c r="P1238" s="43"/>
      <c r="Q1238" s="43"/>
      <c r="R1238" s="43"/>
    </row>
    <row r="1239" spans="2:18" s="18" customFormat="1">
      <c r="B1239" s="43"/>
      <c r="C1239" s="43"/>
      <c r="D1239" s="43"/>
      <c r="E1239" s="43"/>
      <c r="F1239" s="43"/>
      <c r="G1239" s="43"/>
      <c r="H1239" s="43"/>
      <c r="I1239" s="43"/>
      <c r="J1239" s="43"/>
      <c r="K1239" s="43"/>
      <c r="L1239" s="43"/>
      <c r="M1239" s="43"/>
      <c r="N1239" s="43"/>
      <c r="O1239" s="43"/>
      <c r="P1239" s="43"/>
      <c r="Q1239" s="43"/>
      <c r="R1239" s="43"/>
    </row>
    <row r="1240" spans="2:18" s="18" customFormat="1">
      <c r="B1240" s="43"/>
      <c r="C1240" s="43"/>
      <c r="D1240" s="43"/>
      <c r="E1240" s="43"/>
      <c r="F1240" s="43"/>
      <c r="G1240" s="43"/>
      <c r="H1240" s="43"/>
      <c r="I1240" s="43"/>
      <c r="J1240" s="43"/>
      <c r="K1240" s="43"/>
      <c r="L1240" s="43"/>
      <c r="M1240" s="43"/>
      <c r="N1240" s="43"/>
      <c r="O1240" s="43"/>
      <c r="P1240" s="43"/>
      <c r="Q1240" s="43"/>
      <c r="R1240" s="43"/>
    </row>
    <row r="1241" spans="2:18" s="18" customFormat="1">
      <c r="B1241" s="43"/>
      <c r="C1241" s="43"/>
      <c r="D1241" s="43"/>
      <c r="E1241" s="43"/>
      <c r="F1241" s="43"/>
      <c r="G1241" s="43"/>
      <c r="H1241" s="43"/>
      <c r="I1241" s="43"/>
      <c r="J1241" s="43"/>
      <c r="K1241" s="43"/>
      <c r="L1241" s="43"/>
      <c r="M1241" s="43"/>
      <c r="N1241" s="43"/>
      <c r="O1241" s="43"/>
      <c r="P1241" s="43"/>
      <c r="Q1241" s="43"/>
      <c r="R1241" s="43"/>
    </row>
    <row r="1242" spans="2:18" s="18" customFormat="1">
      <c r="B1242" s="43"/>
      <c r="C1242" s="43"/>
      <c r="D1242" s="43"/>
      <c r="E1242" s="43"/>
      <c r="F1242" s="43"/>
      <c r="G1242" s="43"/>
      <c r="H1242" s="43"/>
      <c r="I1242" s="43"/>
      <c r="J1242" s="43"/>
      <c r="K1242" s="43"/>
      <c r="L1242" s="43"/>
      <c r="M1242" s="43"/>
      <c r="N1242" s="43"/>
      <c r="O1242" s="43"/>
      <c r="P1242" s="43"/>
      <c r="Q1242" s="43"/>
      <c r="R1242" s="43"/>
    </row>
    <row r="1243" spans="2:18" s="18" customFormat="1">
      <c r="B1243" s="43"/>
      <c r="C1243" s="43"/>
      <c r="D1243" s="43"/>
      <c r="E1243" s="43"/>
      <c r="F1243" s="43"/>
      <c r="G1243" s="43"/>
      <c r="H1243" s="43"/>
      <c r="I1243" s="43"/>
      <c r="J1243" s="43"/>
      <c r="K1243" s="43"/>
      <c r="L1243" s="43"/>
      <c r="M1243" s="43"/>
      <c r="N1243" s="43"/>
      <c r="O1243" s="43"/>
      <c r="P1243" s="43"/>
      <c r="Q1243" s="43"/>
      <c r="R1243" s="43"/>
    </row>
    <row r="1244" spans="2:18" s="18" customFormat="1">
      <c r="B1244" s="43"/>
      <c r="C1244" s="43"/>
      <c r="D1244" s="43"/>
      <c r="E1244" s="43"/>
      <c r="F1244" s="43"/>
      <c r="G1244" s="43"/>
      <c r="H1244" s="43"/>
      <c r="I1244" s="43"/>
      <c r="J1244" s="43"/>
      <c r="K1244" s="43"/>
      <c r="L1244" s="43"/>
      <c r="M1244" s="43"/>
      <c r="N1244" s="43"/>
      <c r="O1244" s="43"/>
      <c r="P1244" s="43"/>
      <c r="Q1244" s="43"/>
      <c r="R1244" s="43"/>
    </row>
    <row r="1245" spans="2:18" s="18" customFormat="1">
      <c r="B1245" s="43"/>
      <c r="C1245" s="43"/>
      <c r="D1245" s="43"/>
      <c r="E1245" s="43"/>
      <c r="F1245" s="43"/>
      <c r="G1245" s="43"/>
      <c r="H1245" s="43"/>
      <c r="I1245" s="43"/>
      <c r="J1245" s="43"/>
      <c r="K1245" s="43"/>
      <c r="L1245" s="43"/>
      <c r="M1245" s="43"/>
      <c r="N1245" s="43"/>
      <c r="O1245" s="43"/>
      <c r="P1245" s="43"/>
      <c r="Q1245" s="43"/>
      <c r="R1245" s="43"/>
    </row>
    <row r="1246" spans="2:18" s="18" customFormat="1">
      <c r="B1246" s="43"/>
      <c r="C1246" s="43"/>
      <c r="D1246" s="43"/>
      <c r="E1246" s="43"/>
      <c r="F1246" s="43"/>
      <c r="G1246" s="43"/>
      <c r="H1246" s="43"/>
      <c r="I1246" s="43"/>
      <c r="J1246" s="43"/>
      <c r="K1246" s="43"/>
      <c r="L1246" s="43"/>
      <c r="M1246" s="43"/>
      <c r="N1246" s="43"/>
      <c r="O1246" s="43"/>
      <c r="P1246" s="43"/>
      <c r="Q1246" s="43"/>
      <c r="R1246" s="43"/>
    </row>
    <row r="1247" spans="2:18" s="18" customFormat="1">
      <c r="B1247" s="43"/>
      <c r="C1247" s="43"/>
      <c r="D1247" s="43"/>
      <c r="E1247" s="43"/>
      <c r="F1247" s="43"/>
      <c r="G1247" s="43"/>
      <c r="H1247" s="43"/>
      <c r="I1247" s="43"/>
      <c r="J1247" s="43"/>
      <c r="K1247" s="43"/>
      <c r="L1247" s="43"/>
      <c r="M1247" s="43"/>
      <c r="N1247" s="43"/>
      <c r="O1247" s="43"/>
      <c r="P1247" s="43"/>
      <c r="Q1247" s="43"/>
      <c r="R1247" s="43"/>
    </row>
    <row r="1248" spans="2:18" s="18" customFormat="1">
      <c r="B1248" s="43"/>
      <c r="C1248" s="43"/>
      <c r="D1248" s="43"/>
      <c r="E1248" s="43"/>
      <c r="F1248" s="43"/>
      <c r="G1248" s="43"/>
      <c r="H1248" s="43"/>
      <c r="I1248" s="43"/>
      <c r="J1248" s="43"/>
      <c r="K1248" s="43"/>
      <c r="L1248" s="43"/>
      <c r="M1248" s="43"/>
      <c r="N1248" s="43"/>
      <c r="O1248" s="43"/>
      <c r="P1248" s="43"/>
      <c r="Q1248" s="43"/>
      <c r="R1248" s="43"/>
    </row>
    <row r="1249" spans="2:18" s="18" customFormat="1">
      <c r="B1249" s="43"/>
      <c r="C1249" s="43"/>
      <c r="D1249" s="43"/>
      <c r="E1249" s="43"/>
      <c r="F1249" s="43"/>
      <c r="G1249" s="43"/>
      <c r="H1249" s="43"/>
      <c r="I1249" s="43"/>
      <c r="J1249" s="43"/>
      <c r="K1249" s="43"/>
      <c r="L1249" s="43"/>
      <c r="M1249" s="43"/>
      <c r="N1249" s="43"/>
      <c r="O1249" s="43"/>
      <c r="P1249" s="43"/>
      <c r="Q1249" s="43"/>
      <c r="R1249" s="43"/>
    </row>
    <row r="1250" spans="2:18" s="18" customFormat="1">
      <c r="B1250" s="43"/>
      <c r="C1250" s="43"/>
      <c r="D1250" s="43"/>
      <c r="E1250" s="43"/>
      <c r="F1250" s="43"/>
      <c r="G1250" s="43"/>
      <c r="H1250" s="43"/>
      <c r="I1250" s="43"/>
      <c r="J1250" s="43"/>
      <c r="K1250" s="43"/>
      <c r="L1250" s="43"/>
      <c r="M1250" s="43"/>
      <c r="N1250" s="43"/>
      <c r="O1250" s="43"/>
      <c r="P1250" s="43"/>
      <c r="Q1250" s="43"/>
      <c r="R1250" s="43"/>
    </row>
    <row r="1251" spans="2:18" s="18" customFormat="1">
      <c r="B1251" s="43"/>
      <c r="C1251" s="43"/>
      <c r="D1251" s="43"/>
      <c r="E1251" s="43"/>
      <c r="F1251" s="43"/>
      <c r="G1251" s="43"/>
      <c r="H1251" s="43"/>
      <c r="I1251" s="43"/>
      <c r="J1251" s="43"/>
      <c r="K1251" s="43"/>
      <c r="L1251" s="43"/>
      <c r="M1251" s="43"/>
      <c r="N1251" s="43"/>
      <c r="O1251" s="43"/>
      <c r="P1251" s="43"/>
      <c r="Q1251" s="43"/>
      <c r="R1251" s="43"/>
    </row>
    <row r="1252" spans="2:18" s="18" customFormat="1">
      <c r="B1252" s="43"/>
      <c r="C1252" s="43"/>
      <c r="D1252" s="43"/>
      <c r="E1252" s="43"/>
      <c r="F1252" s="43"/>
      <c r="G1252" s="43"/>
      <c r="H1252" s="43"/>
      <c r="I1252" s="43"/>
      <c r="J1252" s="43"/>
      <c r="K1252" s="43"/>
      <c r="L1252" s="43"/>
      <c r="M1252" s="43"/>
      <c r="N1252" s="43"/>
      <c r="O1252" s="43"/>
      <c r="P1252" s="43"/>
      <c r="Q1252" s="43"/>
      <c r="R1252" s="43"/>
    </row>
    <row r="1253" spans="2:18" s="18" customFormat="1">
      <c r="B1253" s="43"/>
      <c r="C1253" s="43"/>
      <c r="D1253" s="43"/>
      <c r="E1253" s="43"/>
      <c r="F1253" s="43"/>
      <c r="G1253" s="43"/>
      <c r="H1253" s="43"/>
      <c r="I1253" s="43"/>
      <c r="J1253" s="43"/>
      <c r="K1253" s="43"/>
      <c r="L1253" s="43"/>
      <c r="M1253" s="43"/>
      <c r="N1253" s="43"/>
      <c r="O1253" s="43"/>
      <c r="P1253" s="43"/>
      <c r="Q1253" s="43"/>
      <c r="R1253" s="43"/>
    </row>
    <row r="1254" spans="2:18" s="18" customFormat="1">
      <c r="B1254" s="43"/>
      <c r="C1254" s="43"/>
      <c r="D1254" s="43"/>
      <c r="E1254" s="43"/>
      <c r="F1254" s="43"/>
      <c r="G1254" s="43"/>
      <c r="H1254" s="43"/>
      <c r="I1254" s="43"/>
      <c r="J1254" s="43"/>
      <c r="K1254" s="43"/>
      <c r="L1254" s="43"/>
      <c r="M1254" s="43"/>
      <c r="N1254" s="43"/>
      <c r="O1254" s="43"/>
      <c r="P1254" s="43"/>
      <c r="Q1254" s="43"/>
      <c r="R1254" s="43"/>
    </row>
    <row r="1255" spans="2:18" s="18" customFormat="1">
      <c r="B1255" s="43"/>
      <c r="C1255" s="43"/>
      <c r="D1255" s="43"/>
      <c r="E1255" s="43"/>
      <c r="F1255" s="43"/>
      <c r="G1255" s="43"/>
      <c r="H1255" s="43"/>
      <c r="I1255" s="43"/>
      <c r="J1255" s="43"/>
      <c r="K1255" s="43"/>
      <c r="L1255" s="43"/>
      <c r="M1255" s="43"/>
      <c r="N1255" s="43"/>
      <c r="O1255" s="43"/>
      <c r="P1255" s="43"/>
      <c r="Q1255" s="43"/>
      <c r="R1255" s="43"/>
    </row>
    <row r="1256" spans="2:18" s="18" customFormat="1">
      <c r="B1256" s="43"/>
      <c r="C1256" s="43"/>
      <c r="D1256" s="43"/>
      <c r="E1256" s="43"/>
      <c r="F1256" s="43"/>
      <c r="G1256" s="43"/>
      <c r="H1256" s="43"/>
      <c r="I1256" s="43"/>
      <c r="J1256" s="43"/>
      <c r="K1256" s="43"/>
      <c r="L1256" s="43"/>
      <c r="M1256" s="43"/>
      <c r="N1256" s="43"/>
      <c r="O1256" s="43"/>
      <c r="P1256" s="43"/>
      <c r="Q1256" s="43"/>
      <c r="R1256" s="43"/>
    </row>
    <row r="1257" spans="2:18" s="18" customFormat="1">
      <c r="B1257" s="43"/>
      <c r="C1257" s="43"/>
      <c r="D1257" s="43"/>
      <c r="E1257" s="43"/>
      <c r="F1257" s="43"/>
      <c r="G1257" s="43"/>
      <c r="H1257" s="43"/>
      <c r="I1257" s="43"/>
      <c r="J1257" s="43"/>
      <c r="K1257" s="43"/>
      <c r="L1257" s="43"/>
      <c r="M1257" s="43"/>
      <c r="N1257" s="43"/>
      <c r="O1257" s="43"/>
      <c r="P1257" s="43"/>
      <c r="Q1257" s="43"/>
      <c r="R1257" s="43"/>
    </row>
    <row r="1258" spans="2:18" s="18" customFormat="1">
      <c r="B1258" s="43"/>
      <c r="C1258" s="43"/>
      <c r="D1258" s="43"/>
      <c r="E1258" s="43"/>
      <c r="F1258" s="43"/>
      <c r="G1258" s="43"/>
      <c r="H1258" s="43"/>
      <c r="I1258" s="43"/>
      <c r="J1258" s="43"/>
      <c r="K1258" s="43"/>
      <c r="L1258" s="43"/>
      <c r="M1258" s="43"/>
      <c r="N1258" s="43"/>
      <c r="O1258" s="43"/>
      <c r="P1258" s="43"/>
      <c r="Q1258" s="43"/>
      <c r="R1258" s="43"/>
    </row>
    <row r="1259" spans="2:18" s="18" customFormat="1">
      <c r="B1259" s="43"/>
      <c r="C1259" s="43"/>
      <c r="D1259" s="43"/>
      <c r="E1259" s="43"/>
      <c r="F1259" s="43"/>
      <c r="G1259" s="43"/>
      <c r="H1259" s="43"/>
      <c r="I1259" s="43"/>
      <c r="J1259" s="43"/>
      <c r="K1259" s="43"/>
      <c r="L1259" s="43"/>
      <c r="M1259" s="43"/>
      <c r="N1259" s="43"/>
      <c r="O1259" s="43"/>
      <c r="P1259" s="43"/>
      <c r="Q1259" s="43"/>
      <c r="R1259" s="43"/>
    </row>
    <row r="1260" spans="2:18" s="18" customFormat="1">
      <c r="B1260" s="43"/>
      <c r="C1260" s="43"/>
      <c r="D1260" s="43"/>
      <c r="E1260" s="43"/>
      <c r="F1260" s="43"/>
      <c r="G1260" s="43"/>
      <c r="H1260" s="43"/>
      <c r="I1260" s="43"/>
      <c r="J1260" s="43"/>
      <c r="K1260" s="43"/>
      <c r="L1260" s="43"/>
      <c r="M1260" s="43"/>
      <c r="N1260" s="43"/>
      <c r="O1260" s="43"/>
      <c r="P1260" s="43"/>
      <c r="Q1260" s="43"/>
      <c r="R1260" s="43"/>
    </row>
    <row r="1261" spans="2:18" s="18" customFormat="1">
      <c r="B1261" s="43"/>
      <c r="C1261" s="43"/>
      <c r="D1261" s="43"/>
      <c r="E1261" s="43"/>
      <c r="F1261" s="43"/>
      <c r="G1261" s="43"/>
      <c r="H1261" s="43"/>
      <c r="I1261" s="43"/>
      <c r="J1261" s="43"/>
      <c r="K1261" s="43"/>
      <c r="L1261" s="43"/>
      <c r="M1261" s="43"/>
      <c r="N1261" s="43"/>
      <c r="O1261" s="43"/>
      <c r="P1261" s="43"/>
      <c r="Q1261" s="43"/>
      <c r="R1261" s="43"/>
    </row>
    <row r="1262" spans="2:18" s="18" customFormat="1">
      <c r="B1262" s="43"/>
      <c r="C1262" s="43"/>
      <c r="D1262" s="43"/>
      <c r="E1262" s="43"/>
      <c r="F1262" s="43"/>
      <c r="G1262" s="43"/>
      <c r="H1262" s="43"/>
      <c r="I1262" s="43"/>
      <c r="J1262" s="43"/>
      <c r="K1262" s="43"/>
      <c r="L1262" s="43"/>
      <c r="M1262" s="43"/>
      <c r="N1262" s="43"/>
      <c r="O1262" s="43"/>
      <c r="P1262" s="43"/>
      <c r="Q1262" s="43"/>
      <c r="R1262" s="43"/>
    </row>
    <row r="1263" spans="2:18" s="18" customFormat="1">
      <c r="B1263" s="43"/>
      <c r="C1263" s="43"/>
      <c r="D1263" s="43"/>
      <c r="E1263" s="43"/>
      <c r="F1263" s="43"/>
      <c r="G1263" s="43"/>
      <c r="H1263" s="43"/>
      <c r="I1263" s="43"/>
      <c r="J1263" s="43"/>
      <c r="K1263" s="43"/>
      <c r="L1263" s="43"/>
      <c r="M1263" s="43"/>
      <c r="N1263" s="43"/>
      <c r="O1263" s="43"/>
      <c r="P1263" s="43"/>
      <c r="Q1263" s="43"/>
      <c r="R1263" s="43"/>
    </row>
    <row r="1264" spans="2:18" s="18" customFormat="1">
      <c r="B1264" s="43"/>
      <c r="C1264" s="43"/>
      <c r="D1264" s="43"/>
      <c r="E1264" s="43"/>
      <c r="F1264" s="43"/>
      <c r="G1264" s="43"/>
      <c r="H1264" s="43"/>
      <c r="I1264" s="43"/>
      <c r="J1264" s="43"/>
      <c r="K1264" s="43"/>
      <c r="L1264" s="43"/>
      <c r="M1264" s="43"/>
      <c r="N1264" s="43"/>
      <c r="O1264" s="43"/>
      <c r="P1264" s="43"/>
      <c r="Q1264" s="43"/>
      <c r="R1264" s="43"/>
    </row>
    <row r="1265" spans="2:18" s="18" customFormat="1">
      <c r="B1265" s="43"/>
      <c r="C1265" s="43"/>
      <c r="D1265" s="43"/>
      <c r="E1265" s="43"/>
      <c r="F1265" s="43"/>
      <c r="G1265" s="43"/>
      <c r="H1265" s="43"/>
      <c r="I1265" s="43"/>
      <c r="J1265" s="43"/>
      <c r="K1265" s="43"/>
      <c r="L1265" s="43"/>
      <c r="M1265" s="43"/>
      <c r="N1265" s="43"/>
      <c r="O1265" s="43"/>
      <c r="P1265" s="43"/>
      <c r="Q1265" s="43"/>
      <c r="R1265" s="43"/>
    </row>
    <row r="1266" spans="2:18" s="18" customFormat="1">
      <c r="B1266" s="43"/>
      <c r="C1266" s="43"/>
      <c r="D1266" s="43"/>
      <c r="E1266" s="43"/>
      <c r="F1266" s="43"/>
      <c r="G1266" s="43"/>
      <c r="H1266" s="43"/>
      <c r="I1266" s="43"/>
      <c r="J1266" s="43"/>
      <c r="K1266" s="43"/>
      <c r="L1266" s="43"/>
      <c r="M1266" s="43"/>
      <c r="N1266" s="43"/>
      <c r="O1266" s="43"/>
      <c r="P1266" s="43"/>
      <c r="Q1266" s="43"/>
      <c r="R1266" s="43"/>
    </row>
  </sheetData>
  <mergeCells count="4">
    <mergeCell ref="B1:N1"/>
    <mergeCell ref="B2:B3"/>
    <mergeCell ref="C2:G2"/>
    <mergeCell ref="H2:N2"/>
  </mergeCells>
  <pageMargins left="0.7" right="0.7" top="0.75" bottom="0.75" header="0.3" footer="0.3"/>
  <pageSetup fitToHeight="30" orientation="portrait"/>
  <headerFooter>
    <oddFooter xml:space="preserve">&amp;LControlled Unclassified Information
</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1000"/>
  <sheetViews>
    <sheetView workbookViewId="0">
      <selection activeCell="C3" sqref="C3"/>
    </sheetView>
  </sheetViews>
  <sheetFormatPr baseColWidth="10" defaultColWidth="14.5" defaultRowHeight="15" customHeight="1"/>
  <cols>
    <col min="1" max="1" width="13.5" style="2" customWidth="1"/>
    <col min="2" max="3" width="19.6640625" style="2" customWidth="1"/>
    <col min="4" max="4" width="36" style="2" customWidth="1"/>
    <col min="5" max="27" width="8.6640625" style="2" customWidth="1"/>
    <col min="28" max="16384" width="14.5" style="2"/>
  </cols>
  <sheetData>
    <row r="1" spans="1:4" ht="14.25" customHeight="1">
      <c r="A1" s="4" t="s">
        <v>0</v>
      </c>
      <c r="B1" s="4" t="s">
        <v>1</v>
      </c>
      <c r="C1" s="4" t="s">
        <v>608</v>
      </c>
      <c r="D1" s="4" t="s">
        <v>2</v>
      </c>
    </row>
    <row r="2" spans="1:4" ht="14.25" customHeight="1">
      <c r="A2" s="1" t="s">
        <v>3</v>
      </c>
      <c r="B2" s="1">
        <v>4</v>
      </c>
      <c r="C2" s="1" t="str">
        <f>CONCATENATE(Table_1[[#This Row],[Main Control]],"-",Table_1[[#This Row],[Control Enhancement]])</f>
        <v>AC-2-4</v>
      </c>
      <c r="D2" s="1" t="s">
        <v>4</v>
      </c>
    </row>
    <row r="3" spans="1:4" ht="14.25" customHeight="1">
      <c r="A3" s="1" t="s">
        <v>3</v>
      </c>
      <c r="B3" s="1">
        <v>5</v>
      </c>
      <c r="C3" s="1" t="str">
        <f>CONCATENATE(Table_1[[#This Row],[Main Control]],"-",Table_1[[#This Row],[Control Enhancement]])</f>
        <v>AC-2-5</v>
      </c>
      <c r="D3" s="1" t="s">
        <v>5</v>
      </c>
    </row>
    <row r="4" spans="1:4" ht="14.25" customHeight="1">
      <c r="A4" s="1" t="s">
        <v>3</v>
      </c>
      <c r="B4" s="1">
        <v>6</v>
      </c>
      <c r="C4" s="1" t="str">
        <f>CONCATENATE(Table_1[[#This Row],[Main Control]],"-",Table_1[[#This Row],[Control Enhancement]])</f>
        <v>AC-2-6</v>
      </c>
      <c r="D4" s="1" t="s">
        <v>6</v>
      </c>
    </row>
    <row r="5" spans="1:4" ht="14.25" customHeight="1">
      <c r="A5" s="1" t="s">
        <v>3</v>
      </c>
      <c r="B5" s="1">
        <v>8</v>
      </c>
      <c r="C5" s="1" t="str">
        <f>CONCATENATE(Table_1[[#This Row],[Main Control]],"-",Table_1[[#This Row],[Control Enhancement]])</f>
        <v>AC-2-8</v>
      </c>
      <c r="D5" s="1" t="s">
        <v>6</v>
      </c>
    </row>
    <row r="6" spans="1:4" ht="14.25" customHeight="1">
      <c r="A6" s="1" t="s">
        <v>3</v>
      </c>
      <c r="B6" s="1">
        <v>12</v>
      </c>
      <c r="C6" s="1" t="str">
        <f>CONCATENATE(Table_1[[#This Row],[Main Control]],"-",Table_1[[#This Row],[Control Enhancement]])</f>
        <v>AC-2-12</v>
      </c>
      <c r="D6" s="1" t="s">
        <v>7</v>
      </c>
    </row>
    <row r="7" spans="1:4" ht="14.25" customHeight="1">
      <c r="A7" s="1" t="s">
        <v>3</v>
      </c>
      <c r="B7" s="1">
        <v>13</v>
      </c>
      <c r="C7" s="1" t="str">
        <f>CONCATENATE(Table_1[[#This Row],[Main Control]],"-",Table_1[[#This Row],[Control Enhancement]])</f>
        <v>AC-2-13</v>
      </c>
      <c r="D7" s="1" t="s">
        <v>8</v>
      </c>
    </row>
    <row r="8" spans="1:4" ht="14.25" customHeight="1">
      <c r="A8" s="1" t="s">
        <v>9</v>
      </c>
      <c r="B8" s="1">
        <v>2</v>
      </c>
      <c r="C8" s="1" t="str">
        <f>CONCATENATE(Table_1[[#This Row],[Main Control]],"-",Table_1[[#This Row],[Control Enhancement]])</f>
        <v>AC-3-2</v>
      </c>
      <c r="D8" s="1" t="s">
        <v>10</v>
      </c>
    </row>
    <row r="9" spans="1:4" ht="14.25" customHeight="1">
      <c r="A9" s="1" t="s">
        <v>9</v>
      </c>
      <c r="B9" s="1">
        <v>3</v>
      </c>
      <c r="C9" s="1" t="str">
        <f>CONCATENATE(Table_1[[#This Row],[Main Control]],"-",Table_1[[#This Row],[Control Enhancement]])</f>
        <v>AC-3-3</v>
      </c>
      <c r="D9" s="1" t="s">
        <v>11</v>
      </c>
    </row>
    <row r="10" spans="1:4" ht="14.25" customHeight="1">
      <c r="A10" s="1" t="s">
        <v>9</v>
      </c>
      <c r="B10" s="1">
        <v>5</v>
      </c>
      <c r="C10" s="1" t="str">
        <f>CONCATENATE(Table_1[[#This Row],[Main Control]],"-",Table_1[[#This Row],[Control Enhancement]])</f>
        <v>AC-3-5</v>
      </c>
      <c r="D10" s="1" t="s">
        <v>12</v>
      </c>
    </row>
    <row r="11" spans="1:4" ht="14.25" customHeight="1">
      <c r="A11" s="1" t="s">
        <v>9</v>
      </c>
      <c r="B11" s="1">
        <v>10</v>
      </c>
      <c r="C11" s="1" t="str">
        <f>CONCATENATE(Table_1[[#This Row],[Main Control]],"-",Table_1[[#This Row],[Control Enhancement]])</f>
        <v>AC-3-10</v>
      </c>
      <c r="D11" s="1" t="s">
        <v>13</v>
      </c>
    </row>
    <row r="12" spans="1:4" ht="14.25" customHeight="1">
      <c r="A12" s="1" t="s">
        <v>14</v>
      </c>
      <c r="B12" s="1">
        <v>1</v>
      </c>
      <c r="C12" s="1" t="str">
        <f>CONCATENATE(Table_1[[#This Row],[Main Control]],"-",Table_1[[#This Row],[Control Enhancement]])</f>
        <v>AC-4-1</v>
      </c>
      <c r="D12" s="1" t="s">
        <v>6</v>
      </c>
    </row>
    <row r="13" spans="1:4" ht="14.25" customHeight="1">
      <c r="A13" s="1" t="s">
        <v>14</v>
      </c>
      <c r="B13" s="1">
        <v>3</v>
      </c>
      <c r="C13" s="1" t="str">
        <f>CONCATENATE(Table_1[[#This Row],[Main Control]],"-",Table_1[[#This Row],[Control Enhancement]])</f>
        <v>AC-4-3</v>
      </c>
      <c r="D13" s="1" t="s">
        <v>15</v>
      </c>
    </row>
    <row r="14" spans="1:4" ht="14.25" customHeight="1">
      <c r="A14" s="1" t="s">
        <v>14</v>
      </c>
      <c r="B14" s="1">
        <v>4</v>
      </c>
      <c r="C14" s="1" t="str">
        <f>CONCATENATE(Table_1[[#This Row],[Main Control]],"-",Table_1[[#This Row],[Control Enhancement]])</f>
        <v>AC-4-4</v>
      </c>
      <c r="D14" s="1" t="s">
        <v>15</v>
      </c>
    </row>
    <row r="15" spans="1:4" ht="14.25" customHeight="1">
      <c r="A15" s="1" t="s">
        <v>14</v>
      </c>
      <c r="B15" s="1">
        <v>6</v>
      </c>
      <c r="C15" s="1" t="str">
        <f>CONCATENATE(Table_1[[#This Row],[Main Control]],"-",Table_1[[#This Row],[Control Enhancement]])</f>
        <v>AC-4-6</v>
      </c>
      <c r="D15" s="1" t="s">
        <v>16</v>
      </c>
    </row>
    <row r="16" spans="1:4" ht="14.25" customHeight="1">
      <c r="A16" s="1" t="s">
        <v>14</v>
      </c>
      <c r="B16" s="1">
        <v>15</v>
      </c>
      <c r="C16" s="1" t="str">
        <f>CONCATENATE(Table_1[[#This Row],[Main Control]],"-",Table_1[[#This Row],[Control Enhancement]])</f>
        <v>AC-4-15</v>
      </c>
      <c r="D16" s="1" t="s">
        <v>17</v>
      </c>
    </row>
    <row r="17" spans="1:4" ht="14.25" customHeight="1">
      <c r="A17" s="1" t="s">
        <v>14</v>
      </c>
      <c r="B17" s="1">
        <v>17</v>
      </c>
      <c r="C17" s="1" t="str">
        <f>CONCATENATE(Table_1[[#This Row],[Main Control]],"-",Table_1[[#This Row],[Control Enhancement]])</f>
        <v>AC-4-17</v>
      </c>
      <c r="D17" s="1" t="s">
        <v>18</v>
      </c>
    </row>
    <row r="18" spans="1:4" ht="14.25" customHeight="1">
      <c r="A18" s="1" t="s">
        <v>14</v>
      </c>
      <c r="B18" s="1">
        <v>18</v>
      </c>
      <c r="C18" s="1" t="str">
        <f>CONCATENATE(Table_1[[#This Row],[Main Control]],"-",Table_1[[#This Row],[Control Enhancement]])</f>
        <v>AC-4-18</v>
      </c>
      <c r="D18" s="1" t="s">
        <v>19</v>
      </c>
    </row>
    <row r="19" spans="1:4" ht="14.25" customHeight="1">
      <c r="A19" s="1" t="s">
        <v>20</v>
      </c>
      <c r="B19" s="1">
        <v>1</v>
      </c>
      <c r="C19" s="1" t="str">
        <f>CONCATENATE(Table_1[[#This Row],[Main Control]],"-",Table_1[[#This Row],[Control Enhancement]])</f>
        <v>AC-6-1</v>
      </c>
      <c r="D19" s="1" t="s">
        <v>21</v>
      </c>
    </row>
    <row r="20" spans="1:4" ht="14.25" customHeight="1">
      <c r="A20" s="1" t="s">
        <v>20</v>
      </c>
      <c r="B20" s="1">
        <v>2</v>
      </c>
      <c r="C20" s="1" t="str">
        <f>CONCATENATE(Table_1[[#This Row],[Main Control]],"-",Table_1[[#This Row],[Control Enhancement]])</f>
        <v>AC-6-2</v>
      </c>
      <c r="D20" s="1" t="s">
        <v>22</v>
      </c>
    </row>
    <row r="21" spans="1:4" ht="14.25" customHeight="1">
      <c r="A21" s="1" t="s">
        <v>20</v>
      </c>
      <c r="B21" s="1">
        <v>3</v>
      </c>
      <c r="C21" s="1" t="str">
        <f>CONCATENATE(Table_1[[#This Row],[Main Control]],"-",Table_1[[#This Row],[Control Enhancement]])</f>
        <v>AC-6-3</v>
      </c>
      <c r="D21" s="1" t="s">
        <v>23</v>
      </c>
    </row>
    <row r="22" spans="1:4" ht="14.25" customHeight="1">
      <c r="A22" s="1" t="s">
        <v>20</v>
      </c>
      <c r="B22" s="1">
        <v>4</v>
      </c>
      <c r="C22" s="1" t="str">
        <f>CONCATENATE(Table_1[[#This Row],[Main Control]],"-",Table_1[[#This Row],[Control Enhancement]])</f>
        <v>AC-6-4</v>
      </c>
      <c r="D22" s="1" t="s">
        <v>24</v>
      </c>
    </row>
    <row r="23" spans="1:4" ht="14.25" customHeight="1">
      <c r="A23" s="1" t="s">
        <v>20</v>
      </c>
      <c r="B23" s="1">
        <v>5</v>
      </c>
      <c r="C23" s="1" t="str">
        <f>CONCATENATE(Table_1[[#This Row],[Main Control]],"-",Table_1[[#This Row],[Control Enhancement]])</f>
        <v>AC-6-5</v>
      </c>
      <c r="D23" s="1" t="s">
        <v>25</v>
      </c>
    </row>
    <row r="24" spans="1:4" ht="14.25" customHeight="1">
      <c r="A24" s="1" t="s">
        <v>20</v>
      </c>
      <c r="B24" s="1">
        <v>6</v>
      </c>
      <c r="C24" s="1" t="str">
        <f>CONCATENATE(Table_1[[#This Row],[Main Control]],"-",Table_1[[#This Row],[Control Enhancement]])</f>
        <v>AC-6-6</v>
      </c>
      <c r="D24" s="1" t="s">
        <v>26</v>
      </c>
    </row>
    <row r="25" spans="1:4" ht="14.25" customHeight="1">
      <c r="A25" s="1" t="s">
        <v>20</v>
      </c>
      <c r="B25" s="1">
        <v>7</v>
      </c>
      <c r="C25" s="1" t="str">
        <f>CONCATENATE(Table_1[[#This Row],[Main Control]],"-",Table_1[[#This Row],[Control Enhancement]])</f>
        <v>AC-6-7</v>
      </c>
      <c r="D25" s="1" t="s">
        <v>7</v>
      </c>
    </row>
    <row r="26" spans="1:4" ht="14.25" customHeight="1">
      <c r="A26" s="1" t="s">
        <v>20</v>
      </c>
      <c r="B26" s="1">
        <v>9</v>
      </c>
      <c r="C26" s="1" t="str">
        <f>CONCATENATE(Table_1[[#This Row],[Main Control]],"-",Table_1[[#This Row],[Control Enhancement]])</f>
        <v>AC-6-9</v>
      </c>
      <c r="D26" s="1" t="s">
        <v>27</v>
      </c>
    </row>
    <row r="27" spans="1:4" ht="14.25" customHeight="1">
      <c r="A27" s="1" t="s">
        <v>28</v>
      </c>
      <c r="B27" s="1">
        <v>2</v>
      </c>
      <c r="C27" s="1" t="str">
        <f>CONCATENATE(Table_1[[#This Row],[Main Control]],"-",Table_1[[#This Row],[Control Enhancement]])</f>
        <v>AC-7-2</v>
      </c>
      <c r="D27" s="1" t="s">
        <v>29</v>
      </c>
    </row>
    <row r="28" spans="1:4" ht="14.25" customHeight="1">
      <c r="A28" s="1" t="s">
        <v>23</v>
      </c>
      <c r="B28" s="1">
        <v>1</v>
      </c>
      <c r="C28" s="1" t="str">
        <f>CONCATENATE(Table_1[[#This Row],[Main Control]],"-",Table_1[[#This Row],[Control Enhancement]])</f>
        <v>AC-17-1</v>
      </c>
      <c r="D28" s="1" t="s">
        <v>30</v>
      </c>
    </row>
    <row r="29" spans="1:4" ht="14.25" customHeight="1">
      <c r="A29" s="1" t="s">
        <v>23</v>
      </c>
      <c r="B29" s="1">
        <v>2</v>
      </c>
      <c r="C29" s="1" t="str">
        <f>CONCATENATE(Table_1[[#This Row],[Main Control]],"-",Table_1[[#This Row],[Control Enhancement]])</f>
        <v>AC-17-2</v>
      </c>
      <c r="D29" s="1" t="s">
        <v>31</v>
      </c>
    </row>
    <row r="30" spans="1:4" ht="14.25" customHeight="1">
      <c r="A30" s="1" t="s">
        <v>23</v>
      </c>
      <c r="B30" s="1">
        <v>3</v>
      </c>
      <c r="C30" s="1" t="str">
        <f>CONCATENATE(Table_1[[#This Row],[Main Control]],"-",Table_1[[#This Row],[Control Enhancement]])</f>
        <v>AC-17-3</v>
      </c>
      <c r="D30" s="1" t="s">
        <v>32</v>
      </c>
    </row>
    <row r="31" spans="1:4" ht="14.25" customHeight="1">
      <c r="A31" s="1" t="s">
        <v>23</v>
      </c>
      <c r="B31" s="1">
        <v>4</v>
      </c>
      <c r="C31" s="1" t="str">
        <f>CONCATENATE(Table_1[[#This Row],[Main Control]],"-",Table_1[[#This Row],[Control Enhancement]])</f>
        <v>AC-17-4</v>
      </c>
      <c r="D31" s="1" t="s">
        <v>20</v>
      </c>
    </row>
    <row r="32" spans="1:4" ht="14.25" customHeight="1">
      <c r="A32" s="1" t="s">
        <v>23</v>
      </c>
      <c r="B32" s="1">
        <v>6</v>
      </c>
      <c r="C32" s="1" t="str">
        <f>CONCATENATE(Table_1[[#This Row],[Main Control]],"-",Table_1[[#This Row],[Control Enhancement]])</f>
        <v>AC-17-6</v>
      </c>
      <c r="D32" s="1" t="s">
        <v>33</v>
      </c>
    </row>
    <row r="33" spans="1:10" ht="14.25" customHeight="1">
      <c r="A33" s="1" t="s">
        <v>34</v>
      </c>
      <c r="B33" s="1">
        <v>1</v>
      </c>
      <c r="C33" s="1" t="str">
        <f>CONCATENATE(Table_1[[#This Row],[Main Control]],"-",Table_1[[#This Row],[Control Enhancement]])</f>
        <v>AC-18-1</v>
      </c>
      <c r="D33" s="1" t="s">
        <v>35</v>
      </c>
    </row>
    <row r="34" spans="1:10" ht="14.25" customHeight="1">
      <c r="A34" s="1" t="s">
        <v>34</v>
      </c>
      <c r="B34" s="1">
        <v>3</v>
      </c>
      <c r="C34" s="1" t="str">
        <f>CONCATENATE(Table_1[[#This Row],[Main Control]],"-",Table_1[[#This Row],[Control Enhancement]])</f>
        <v>AC-18-3</v>
      </c>
      <c r="D34" s="1" t="s">
        <v>36</v>
      </c>
    </row>
    <row r="35" spans="1:10" ht="14.25" customHeight="1">
      <c r="A35" s="1" t="s">
        <v>34</v>
      </c>
      <c r="B35" s="1">
        <v>4</v>
      </c>
      <c r="C35" s="1" t="str">
        <f>CONCATENATE(Table_1[[#This Row],[Main Control]],"-",Table_1[[#This Row],[Control Enhancement]])</f>
        <v>AC-18-4</v>
      </c>
      <c r="D35" s="1" t="s">
        <v>37</v>
      </c>
    </row>
    <row r="36" spans="1:10" ht="14.25" customHeight="1">
      <c r="A36" s="1" t="s">
        <v>34</v>
      </c>
      <c r="B36" s="1">
        <v>5</v>
      </c>
      <c r="C36" s="1" t="str">
        <f>CONCATENATE(Table_1[[#This Row],[Main Control]],"-",Table_1[[#This Row],[Control Enhancement]])</f>
        <v>AC-18-5</v>
      </c>
      <c r="D36" s="1" t="s">
        <v>38</v>
      </c>
    </row>
    <row r="37" spans="1:10" ht="14.25" customHeight="1">
      <c r="A37" s="1" t="s">
        <v>36</v>
      </c>
      <c r="B37" s="1">
        <v>4</v>
      </c>
      <c r="C37" s="1" t="str">
        <f>CONCATENATE(Table_1[[#This Row],[Main Control]],"-",Table_1[[#This Row],[Control Enhancement]])</f>
        <v>AC-19-4</v>
      </c>
      <c r="D37" s="1" t="s">
        <v>39</v>
      </c>
    </row>
    <row r="38" spans="1:10" ht="14.25" customHeight="1">
      <c r="A38" s="1" t="s">
        <v>36</v>
      </c>
      <c r="B38" s="1">
        <v>5</v>
      </c>
      <c r="C38" s="1" t="str">
        <f>CONCATENATE(Table_1[[#This Row],[Main Control]],"-",Table_1[[#This Row],[Control Enhancement]])</f>
        <v>AC-19-5</v>
      </c>
      <c r="D38" s="1" t="s">
        <v>40</v>
      </c>
      <c r="E38" s="3"/>
      <c r="F38" s="3"/>
      <c r="G38" s="3"/>
      <c r="H38" s="3"/>
      <c r="I38" s="3"/>
      <c r="J38" s="3"/>
    </row>
    <row r="39" spans="1:10" ht="14.25" customHeight="1">
      <c r="A39" s="1" t="s">
        <v>41</v>
      </c>
      <c r="B39" s="1">
        <v>1</v>
      </c>
      <c r="C39" s="1" t="str">
        <f>CONCATENATE(Table_1[[#This Row],[Main Control]],"-",Table_1[[#This Row],[Control Enhancement]])</f>
        <v>AC-20-1</v>
      </c>
      <c r="D39" s="1" t="s">
        <v>42</v>
      </c>
      <c r="E39" s="3"/>
      <c r="F39" s="3"/>
      <c r="G39" s="3"/>
      <c r="H39" s="3"/>
      <c r="I39" s="3"/>
      <c r="J39" s="3"/>
    </row>
    <row r="40" spans="1:10" ht="14.25" customHeight="1">
      <c r="A40" s="1" t="s">
        <v>43</v>
      </c>
      <c r="B40" s="1">
        <v>1</v>
      </c>
      <c r="C40" s="1" t="str">
        <f>CONCATENATE(Table_1[[#This Row],[Main Control]],"-",Table_1[[#This Row],[Control Enhancement]])</f>
        <v>AT-2-1</v>
      </c>
      <c r="D40" s="1" t="s">
        <v>44</v>
      </c>
    </row>
    <row r="41" spans="1:10" ht="14.25" customHeight="1">
      <c r="A41" s="1" t="s">
        <v>43</v>
      </c>
      <c r="B41" s="1">
        <v>2</v>
      </c>
      <c r="C41" s="1" t="str">
        <f>CONCATENATE(Table_1[[#This Row],[Main Control]],"-",Table_1[[#This Row],[Control Enhancement]])</f>
        <v>AT-2-2</v>
      </c>
      <c r="D41" s="1" t="s">
        <v>45</v>
      </c>
    </row>
    <row r="42" spans="1:10" ht="14.25" customHeight="1">
      <c r="A42" s="1" t="s">
        <v>46</v>
      </c>
      <c r="B42" s="1">
        <v>1</v>
      </c>
      <c r="C42" s="1" t="str">
        <f>CONCATENATE(Table_1[[#This Row],[Main Control]],"-",Table_1[[#This Row],[Control Enhancement]])</f>
        <v>AT-3-1</v>
      </c>
      <c r="D42" s="1" t="s">
        <v>47</v>
      </c>
      <c r="E42" s="3"/>
      <c r="F42" s="3"/>
    </row>
    <row r="43" spans="1:10" ht="14.25" customHeight="1">
      <c r="A43" s="1" t="s">
        <v>46</v>
      </c>
      <c r="B43" s="1">
        <v>2</v>
      </c>
      <c r="C43" s="1" t="str">
        <f>CONCATENATE(Table_1[[#This Row],[Main Control]],"-",Table_1[[#This Row],[Control Enhancement]])</f>
        <v>AT-3-2</v>
      </c>
      <c r="D43" s="1" t="s">
        <v>48</v>
      </c>
      <c r="E43" s="3"/>
      <c r="F43" s="3"/>
    </row>
    <row r="44" spans="1:10" ht="14.25" customHeight="1">
      <c r="A44" s="1" t="s">
        <v>49</v>
      </c>
      <c r="B44" s="1">
        <v>2</v>
      </c>
      <c r="C44" s="1" t="str">
        <f>CONCATENATE(Table_1[[#This Row],[Main Control]],"-",Table_1[[#This Row],[Control Enhancement]])</f>
        <v>AU-3-2</v>
      </c>
      <c r="D44" s="1" t="s">
        <v>50</v>
      </c>
    </row>
    <row r="45" spans="1:10" ht="14.25" customHeight="1">
      <c r="A45" s="1" t="s">
        <v>51</v>
      </c>
      <c r="B45" s="1">
        <v>4</v>
      </c>
      <c r="C45" s="1" t="str">
        <f>CONCATENATE(Table_1[[#This Row],[Main Control]],"-",Table_1[[#This Row],[Control Enhancement]])</f>
        <v>AU-5-4</v>
      </c>
      <c r="D45" s="1" t="s">
        <v>52</v>
      </c>
    </row>
    <row r="46" spans="1:10" ht="14.25" customHeight="1">
      <c r="A46" s="1" t="s">
        <v>53</v>
      </c>
      <c r="B46" s="1">
        <v>1</v>
      </c>
      <c r="C46" s="1" t="str">
        <f>CONCATENATE(Table_1[[#This Row],[Main Control]],"-",Table_1[[#This Row],[Control Enhancement]])</f>
        <v>AU-6-1</v>
      </c>
      <c r="D46" s="1" t="s">
        <v>54</v>
      </c>
    </row>
    <row r="47" spans="1:10" ht="14.25" customHeight="1">
      <c r="A47" s="1" t="s">
        <v>53</v>
      </c>
      <c r="B47" s="1">
        <v>3</v>
      </c>
      <c r="C47" s="1" t="str">
        <f>CONCATENATE(Table_1[[#This Row],[Main Control]],"-",Table_1[[#This Row],[Control Enhancement]])</f>
        <v>AU-6-3</v>
      </c>
      <c r="D47" s="1" t="s">
        <v>55</v>
      </c>
    </row>
    <row r="48" spans="1:10" ht="14.25" customHeight="1">
      <c r="A48" s="1" t="s">
        <v>53</v>
      </c>
      <c r="B48" s="1">
        <v>4</v>
      </c>
      <c r="C48" s="1" t="str">
        <f>CONCATENATE(Table_1[[#This Row],[Main Control]],"-",Table_1[[#This Row],[Control Enhancement]])</f>
        <v>AU-6-4</v>
      </c>
      <c r="D48" s="1" t="s">
        <v>30</v>
      </c>
    </row>
    <row r="49" spans="1:4" ht="14.25" customHeight="1">
      <c r="A49" s="1" t="s">
        <v>53</v>
      </c>
      <c r="B49" s="1">
        <v>5</v>
      </c>
      <c r="C49" s="1" t="str">
        <f>CONCATENATE(Table_1[[#This Row],[Main Control]],"-",Table_1[[#This Row],[Control Enhancement]])</f>
        <v>AU-6-5</v>
      </c>
      <c r="D49" s="1" t="s">
        <v>56</v>
      </c>
    </row>
    <row r="50" spans="1:4" ht="14.25" customHeight="1">
      <c r="A50" s="1" t="s">
        <v>53</v>
      </c>
      <c r="B50" s="1">
        <v>8</v>
      </c>
      <c r="C50" s="1" t="str">
        <f>CONCATENATE(Table_1[[#This Row],[Main Control]],"-",Table_1[[#This Row],[Control Enhancement]])</f>
        <v>AU-6-8</v>
      </c>
      <c r="D50" s="1" t="s">
        <v>57</v>
      </c>
    </row>
    <row r="51" spans="1:4" ht="14.25" customHeight="1">
      <c r="A51" s="1" t="s">
        <v>53</v>
      </c>
      <c r="B51" s="1">
        <v>9</v>
      </c>
      <c r="C51" s="1" t="str">
        <f>CONCATENATE(Table_1[[#This Row],[Main Control]],"-",Table_1[[#This Row],[Control Enhancement]])</f>
        <v>AU-6-9</v>
      </c>
      <c r="D51" s="1" t="s">
        <v>43</v>
      </c>
    </row>
    <row r="52" spans="1:4" ht="14.25" customHeight="1">
      <c r="A52" s="1" t="s">
        <v>58</v>
      </c>
      <c r="B52" s="1">
        <v>1</v>
      </c>
      <c r="C52" s="1" t="str">
        <f>CONCATENATE(Table_1[[#This Row],[Main Control]],"-",Table_1[[#This Row],[Control Enhancement]])</f>
        <v>AU-7-1</v>
      </c>
      <c r="D52" s="1" t="s">
        <v>30</v>
      </c>
    </row>
    <row r="53" spans="1:4" ht="14.25" customHeight="1">
      <c r="A53" s="1" t="s">
        <v>59</v>
      </c>
      <c r="B53" s="1">
        <v>1</v>
      </c>
      <c r="C53" s="1" t="str">
        <f>CONCATENATE(Table_1[[#This Row],[Main Control]],"-",Table_1[[#This Row],[Control Enhancement]])</f>
        <v>AU-9-1</v>
      </c>
      <c r="D53" s="1" t="s">
        <v>60</v>
      </c>
    </row>
    <row r="54" spans="1:4" ht="14.25" customHeight="1">
      <c r="A54" s="1" t="s">
        <v>59</v>
      </c>
      <c r="B54" s="1">
        <v>2</v>
      </c>
      <c r="C54" s="1" t="str">
        <f>CONCATENATE(Table_1[[#This Row],[Main Control]],"-",Table_1[[#This Row],[Control Enhancement]])</f>
        <v>AU-9-2</v>
      </c>
      <c r="D54" s="1" t="s">
        <v>61</v>
      </c>
    </row>
    <row r="55" spans="1:4" ht="14.25" customHeight="1">
      <c r="A55" s="1" t="s">
        <v>59</v>
      </c>
      <c r="B55" s="1">
        <v>3</v>
      </c>
      <c r="C55" s="1" t="str">
        <f>CONCATENATE(Table_1[[#This Row],[Main Control]],"-",Table_1[[#This Row],[Control Enhancement]])</f>
        <v>AU-9-3</v>
      </c>
      <c r="D55" s="1" t="s">
        <v>62</v>
      </c>
    </row>
    <row r="56" spans="1:4" ht="14.25" customHeight="1">
      <c r="A56" s="1" t="s">
        <v>59</v>
      </c>
      <c r="B56" s="1">
        <v>4</v>
      </c>
      <c r="C56" s="1" t="str">
        <f>CONCATENATE(Table_1[[#This Row],[Main Control]],"-",Table_1[[#This Row],[Control Enhancement]])</f>
        <v>AU-9-4</v>
      </c>
      <c r="D56" s="1" t="s">
        <v>63</v>
      </c>
    </row>
    <row r="57" spans="1:4" ht="14.25" customHeight="1">
      <c r="A57" s="1" t="s">
        <v>59</v>
      </c>
      <c r="B57" s="1">
        <v>5</v>
      </c>
      <c r="C57" s="1" t="str">
        <f>CONCATENATE(Table_1[[#This Row],[Main Control]],"-",Table_1[[#This Row],[Control Enhancement]])</f>
        <v>AU-9-5</v>
      </c>
      <c r="D57" s="1" t="s">
        <v>64</v>
      </c>
    </row>
    <row r="58" spans="1:4" ht="14.25" customHeight="1">
      <c r="A58" s="1" t="s">
        <v>65</v>
      </c>
      <c r="B58" s="1">
        <v>1</v>
      </c>
      <c r="C58" s="1" t="str">
        <f>CONCATENATE(Table_1[[#This Row],[Main Control]],"-",Table_1[[#This Row],[Control Enhancement]])</f>
        <v>AU-10-1</v>
      </c>
      <c r="D58" s="1" t="s">
        <v>66</v>
      </c>
    </row>
    <row r="59" spans="1:4" ht="14.25" customHeight="1">
      <c r="A59" s="1" t="s">
        <v>65</v>
      </c>
      <c r="B59" s="1">
        <v>2</v>
      </c>
      <c r="C59" s="1" t="str">
        <f>CONCATENATE(Table_1[[#This Row],[Main Control]],"-",Table_1[[#This Row],[Control Enhancement]])</f>
        <v>AU-10-2</v>
      </c>
      <c r="D59" s="1" t="s">
        <v>67</v>
      </c>
    </row>
    <row r="60" spans="1:4" ht="14.25" customHeight="1">
      <c r="A60" s="1" t="s">
        <v>65</v>
      </c>
      <c r="B60" s="1">
        <v>3</v>
      </c>
      <c r="C60" s="1" t="str">
        <f>CONCATENATE(Table_1[[#This Row],[Main Control]],"-",Table_1[[#This Row],[Control Enhancement]])</f>
        <v>AU-10-3</v>
      </c>
      <c r="D60" s="1" t="s">
        <v>66</v>
      </c>
    </row>
    <row r="61" spans="1:4" ht="14.25" customHeight="1">
      <c r="A61" s="1" t="s">
        <v>65</v>
      </c>
      <c r="B61" s="1">
        <v>4</v>
      </c>
      <c r="C61" s="1" t="str">
        <f>CONCATENATE(Table_1[[#This Row],[Main Control]],"-",Table_1[[#This Row],[Control Enhancement]])</f>
        <v>AU-10-4</v>
      </c>
      <c r="D61" s="1" t="s">
        <v>66</v>
      </c>
    </row>
    <row r="62" spans="1:4" ht="14.25" customHeight="1">
      <c r="A62" s="1" t="s">
        <v>68</v>
      </c>
      <c r="B62" s="1">
        <v>1</v>
      </c>
      <c r="C62" s="1" t="str">
        <f>CONCATENATE(Table_1[[#This Row],[Main Control]],"-",Table_1[[#This Row],[Control Enhancement]])</f>
        <v>AU-12-1</v>
      </c>
      <c r="D62" s="1" t="s">
        <v>69</v>
      </c>
    </row>
    <row r="63" spans="1:4" ht="14.25" customHeight="1">
      <c r="A63" s="1" t="s">
        <v>68</v>
      </c>
      <c r="B63" s="1">
        <v>3</v>
      </c>
      <c r="C63" s="1" t="str">
        <f>CONCATENATE(Table_1[[#This Row],[Main Control]],"-",Table_1[[#This Row],[Control Enhancement]])</f>
        <v>AU-12-3</v>
      </c>
      <c r="D63" s="1" t="s">
        <v>58</v>
      </c>
    </row>
    <row r="64" spans="1:4" ht="14.25" customHeight="1">
      <c r="A64" s="1" t="s">
        <v>42</v>
      </c>
      <c r="B64" s="1">
        <v>2</v>
      </c>
      <c r="C64" s="1" t="str">
        <f>CONCATENATE(Table_1[[#This Row],[Main Control]],"-",Table_1[[#This Row],[Control Enhancement]])</f>
        <v>CA-2-2</v>
      </c>
      <c r="D64" s="1" t="s">
        <v>70</v>
      </c>
    </row>
    <row r="65" spans="1:4" ht="14.25" customHeight="1">
      <c r="A65" s="1" t="s">
        <v>71</v>
      </c>
      <c r="B65" s="1">
        <v>5</v>
      </c>
      <c r="C65" s="1" t="str">
        <f>CONCATENATE(Table_1[[#This Row],[Main Control]],"-",Table_1[[#This Row],[Control Enhancement]])</f>
        <v>CA-3-5</v>
      </c>
      <c r="D65" s="1" t="s">
        <v>72</v>
      </c>
    </row>
    <row r="66" spans="1:4" ht="14.25" customHeight="1">
      <c r="A66" s="1" t="s">
        <v>73</v>
      </c>
      <c r="B66" s="1">
        <v>1</v>
      </c>
      <c r="C66" s="1" t="str">
        <f>CONCATENATE(Table_1[[#This Row],[Main Control]],"-",Table_1[[#This Row],[Control Enhancement]])</f>
        <v>CA-8-1</v>
      </c>
      <c r="D66" s="1" t="s">
        <v>42</v>
      </c>
    </row>
    <row r="67" spans="1:4" ht="14.25" customHeight="1">
      <c r="A67" s="1" t="s">
        <v>74</v>
      </c>
      <c r="B67" s="1">
        <v>1</v>
      </c>
      <c r="C67" s="1" t="str">
        <f>CONCATENATE(Table_1[[#This Row],[Main Control]],"-",Table_1[[#This Row],[Control Enhancement]])</f>
        <v>CA-9-1</v>
      </c>
      <c r="D67" s="1" t="s">
        <v>25</v>
      </c>
    </row>
    <row r="68" spans="1:4" ht="14.25" customHeight="1">
      <c r="A68" s="1" t="s">
        <v>75</v>
      </c>
      <c r="B68" s="1">
        <v>1</v>
      </c>
      <c r="C68" s="1" t="str">
        <f>CONCATENATE(Table_1[[#This Row],[Main Control]],"-",Table_1[[#This Row],[Control Enhancement]])</f>
        <v>CM-2-1</v>
      </c>
      <c r="D68" s="1" t="s">
        <v>76</v>
      </c>
    </row>
    <row r="69" spans="1:4" ht="14.25" customHeight="1">
      <c r="A69" s="1" t="s">
        <v>75</v>
      </c>
      <c r="B69" s="1">
        <v>2</v>
      </c>
      <c r="C69" s="1" t="str">
        <f>CONCATENATE(Table_1[[#This Row],[Main Control]],"-",Table_1[[#This Row],[Control Enhancement]])</f>
        <v>CM-2-2</v>
      </c>
      <c r="D69" s="1" t="s">
        <v>77</v>
      </c>
    </row>
    <row r="70" spans="1:4" ht="14.25" customHeight="1">
      <c r="A70" s="1" t="s">
        <v>75</v>
      </c>
      <c r="B70" s="1">
        <v>6</v>
      </c>
      <c r="C70" s="1" t="str">
        <f>CONCATENATE(Table_1[[#This Row],[Main Control]],"-",Table_1[[#This Row],[Control Enhancement]])</f>
        <v>CM-2-6</v>
      </c>
      <c r="D70" s="1" t="s">
        <v>78</v>
      </c>
    </row>
    <row r="71" spans="1:4" ht="14.25" customHeight="1">
      <c r="A71" s="1" t="s">
        <v>12</v>
      </c>
      <c r="B71" s="1">
        <v>6</v>
      </c>
      <c r="C71" s="1" t="str">
        <f>CONCATENATE(Table_1[[#This Row],[Main Control]],"-",Table_1[[#This Row],[Control Enhancement]])</f>
        <v>CM-3-6</v>
      </c>
      <c r="D71" s="1" t="s">
        <v>79</v>
      </c>
    </row>
    <row r="72" spans="1:4" ht="14.25" customHeight="1">
      <c r="A72" s="1" t="s">
        <v>80</v>
      </c>
      <c r="B72" s="1">
        <v>1</v>
      </c>
      <c r="C72" s="1" t="str">
        <f>CONCATENATE(Table_1[[#This Row],[Main Control]],"-",Table_1[[#This Row],[Control Enhancement]])</f>
        <v>CM-4-1</v>
      </c>
      <c r="D72" s="1" t="s">
        <v>81</v>
      </c>
    </row>
    <row r="73" spans="1:4" ht="14.25" customHeight="1">
      <c r="A73" s="1" t="s">
        <v>80</v>
      </c>
      <c r="B73" s="1">
        <v>2</v>
      </c>
      <c r="C73" s="1" t="str">
        <f>CONCATENATE(Table_1[[#This Row],[Main Control]],"-",Table_1[[#This Row],[Control Enhancement]])</f>
        <v>CM-4-2</v>
      </c>
      <c r="D73" s="1" t="s">
        <v>82</v>
      </c>
    </row>
    <row r="74" spans="1:4" ht="14.25" customHeight="1">
      <c r="A74" s="1" t="s">
        <v>76</v>
      </c>
      <c r="B74" s="1">
        <v>1</v>
      </c>
      <c r="C74" s="1" t="str">
        <f>CONCATENATE(Table_1[[#This Row],[Main Control]],"-",Table_1[[#This Row],[Control Enhancement]])</f>
        <v>CM-5-1</v>
      </c>
      <c r="D74" s="1" t="s">
        <v>83</v>
      </c>
    </row>
    <row r="75" spans="1:4" ht="14.25" customHeight="1">
      <c r="A75" s="1" t="s">
        <v>76</v>
      </c>
      <c r="B75" s="1">
        <v>2</v>
      </c>
      <c r="C75" s="1" t="str">
        <f>CONCATENATE(Table_1[[#This Row],[Main Control]],"-",Table_1[[#This Row],[Control Enhancement]])</f>
        <v>CM-5-2</v>
      </c>
      <c r="D75" s="1" t="s">
        <v>84</v>
      </c>
    </row>
    <row r="76" spans="1:4" ht="14.25" customHeight="1">
      <c r="A76" s="1" t="s">
        <v>76</v>
      </c>
      <c r="B76" s="1">
        <v>3</v>
      </c>
      <c r="C76" s="1" t="str">
        <f>CONCATENATE(Table_1[[#This Row],[Main Control]],"-",Table_1[[#This Row],[Control Enhancement]])</f>
        <v>CM-5-3</v>
      </c>
      <c r="D76" s="1" t="s">
        <v>85</v>
      </c>
    </row>
    <row r="77" spans="1:4" ht="14.25" customHeight="1">
      <c r="A77" s="1" t="s">
        <v>76</v>
      </c>
      <c r="B77" s="1">
        <v>4</v>
      </c>
      <c r="C77" s="1" t="str">
        <f>CONCATENATE(Table_1[[#This Row],[Main Control]],"-",Table_1[[#This Row],[Control Enhancement]])</f>
        <v>CM-5-4</v>
      </c>
      <c r="D77" s="1" t="s">
        <v>86</v>
      </c>
    </row>
    <row r="78" spans="1:4" ht="14.25" customHeight="1">
      <c r="A78" s="1" t="s">
        <v>76</v>
      </c>
      <c r="B78" s="1">
        <v>5</v>
      </c>
      <c r="C78" s="1" t="str">
        <f>CONCATENATE(Table_1[[#This Row],[Main Control]],"-",Table_1[[#This Row],[Control Enhancement]])</f>
        <v>CM-5-5</v>
      </c>
      <c r="D78" s="1" t="s">
        <v>3</v>
      </c>
    </row>
    <row r="79" spans="1:4" ht="14.25" customHeight="1">
      <c r="A79" s="1" t="s">
        <v>76</v>
      </c>
      <c r="B79" s="1">
        <v>6</v>
      </c>
      <c r="C79" s="1" t="str">
        <f>CONCATENATE(Table_1[[#This Row],[Main Control]],"-",Table_1[[#This Row],[Control Enhancement]])</f>
        <v>CM-5-6</v>
      </c>
      <c r="D79" s="1" t="s">
        <v>3</v>
      </c>
    </row>
    <row r="80" spans="1:4" ht="14.25" customHeight="1">
      <c r="A80" s="1" t="s">
        <v>25</v>
      </c>
      <c r="B80" s="1">
        <v>1</v>
      </c>
      <c r="C80" s="1" t="str">
        <f>CONCATENATE(Table_1[[#This Row],[Main Control]],"-",Table_1[[#This Row],[Control Enhancement]])</f>
        <v>CM-6-1</v>
      </c>
      <c r="D80" s="1" t="s">
        <v>87</v>
      </c>
    </row>
    <row r="81" spans="1:4" ht="14.25" customHeight="1">
      <c r="A81" s="1" t="s">
        <v>25</v>
      </c>
      <c r="B81" s="1">
        <v>2</v>
      </c>
      <c r="C81" s="1" t="str">
        <f>CONCATENATE(Table_1[[#This Row],[Main Control]],"-",Table_1[[#This Row],[Control Enhancement]])</f>
        <v>CM-6-2</v>
      </c>
      <c r="D81" s="1" t="s">
        <v>88</v>
      </c>
    </row>
    <row r="82" spans="1:4" ht="14.25" customHeight="1">
      <c r="A82" s="1" t="s">
        <v>72</v>
      </c>
      <c r="B82" s="1">
        <v>1</v>
      </c>
      <c r="C82" s="1" t="str">
        <f>CONCATENATE(Table_1[[#This Row],[Main Control]],"-",Table_1[[#This Row],[Control Enhancement]])</f>
        <v>CM-7-1</v>
      </c>
      <c r="D82" s="1" t="s">
        <v>89</v>
      </c>
    </row>
    <row r="83" spans="1:4" ht="14.25" customHeight="1">
      <c r="A83" s="1" t="s">
        <v>72</v>
      </c>
      <c r="B83" s="1">
        <v>2</v>
      </c>
      <c r="C83" s="1" t="str">
        <f>CONCATENATE(Table_1[[#This Row],[Main Control]],"-",Table_1[[#This Row],[Control Enhancement]])</f>
        <v>CM-7-2</v>
      </c>
      <c r="D83" s="1" t="s">
        <v>90</v>
      </c>
    </row>
    <row r="84" spans="1:4" ht="14.25" customHeight="1">
      <c r="A84" s="1" t="s">
        <v>72</v>
      </c>
      <c r="B84" s="1">
        <v>4</v>
      </c>
      <c r="C84" s="1" t="str">
        <f>CONCATENATE(Table_1[[#This Row],[Main Control]],"-",Table_1[[#This Row],[Control Enhancement]])</f>
        <v>CM-7-4</v>
      </c>
      <c r="D84" s="1" t="s">
        <v>91</v>
      </c>
    </row>
    <row r="85" spans="1:4" ht="14.25" customHeight="1">
      <c r="A85" s="1" t="s">
        <v>72</v>
      </c>
      <c r="B85" s="1">
        <v>5</v>
      </c>
      <c r="C85" s="1" t="str">
        <f>CONCATENATE(Table_1[[#This Row],[Main Control]],"-",Table_1[[#This Row],[Control Enhancement]])</f>
        <v>CM-7-5</v>
      </c>
      <c r="D85" s="1" t="s">
        <v>92</v>
      </c>
    </row>
    <row r="86" spans="1:4" ht="14.25" customHeight="1">
      <c r="A86" s="1" t="s">
        <v>93</v>
      </c>
      <c r="B86" s="1">
        <v>2</v>
      </c>
      <c r="C86" s="1" t="str">
        <f>CONCATENATE(Table_1[[#This Row],[Main Control]],"-",Table_1[[#This Row],[Control Enhancement]])</f>
        <v>CM-8-2</v>
      </c>
      <c r="D86" s="1" t="s">
        <v>94</v>
      </c>
    </row>
    <row r="87" spans="1:4" ht="14.25" customHeight="1">
      <c r="A87" s="1" t="s">
        <v>93</v>
      </c>
      <c r="B87" s="1">
        <v>3</v>
      </c>
      <c r="C87" s="1" t="str">
        <f>CONCATENATE(Table_1[[#This Row],[Main Control]],"-",Table_1[[#This Row],[Control Enhancement]])</f>
        <v>CM-8-3</v>
      </c>
      <c r="D87" s="1" t="s">
        <v>95</v>
      </c>
    </row>
    <row r="88" spans="1:4" ht="14.25" customHeight="1">
      <c r="A88" s="1" t="s">
        <v>93</v>
      </c>
      <c r="B88" s="1">
        <v>6</v>
      </c>
      <c r="C88" s="1" t="str">
        <f>CONCATENATE(Table_1[[#This Row],[Main Control]],"-",Table_1[[#This Row],[Control Enhancement]])</f>
        <v>CM-8-6</v>
      </c>
      <c r="D88" s="1" t="s">
        <v>96</v>
      </c>
    </row>
    <row r="89" spans="1:4" ht="14.25" customHeight="1">
      <c r="A89" s="1" t="s">
        <v>93</v>
      </c>
      <c r="B89" s="1">
        <v>9</v>
      </c>
      <c r="C89" s="1" t="str">
        <f>CONCATENATE(Table_1[[#This Row],[Main Control]],"-",Table_1[[#This Row],[Control Enhancement]])</f>
        <v>CM-8-9</v>
      </c>
      <c r="D89" s="1" t="s">
        <v>97</v>
      </c>
    </row>
    <row r="90" spans="1:4" ht="14.25" customHeight="1">
      <c r="A90" s="1" t="s">
        <v>98</v>
      </c>
      <c r="B90" s="1">
        <v>1</v>
      </c>
      <c r="C90" s="1" t="str">
        <f>CONCATENATE(Table_1[[#This Row],[Main Control]],"-",Table_1[[#This Row],[Control Enhancement]])</f>
        <v>CM-11-1</v>
      </c>
      <c r="D90" s="1" t="s">
        <v>99</v>
      </c>
    </row>
    <row r="91" spans="1:4" ht="14.25" customHeight="1">
      <c r="A91" s="1" t="s">
        <v>98</v>
      </c>
      <c r="B91" s="1">
        <v>2</v>
      </c>
      <c r="C91" s="1" t="str">
        <f>CONCATENATE(Table_1[[#This Row],[Main Control]],"-",Table_1[[#This Row],[Control Enhancement]])</f>
        <v>CM-11-2</v>
      </c>
      <c r="D91" s="1" t="s">
        <v>20</v>
      </c>
    </row>
    <row r="92" spans="1:4" ht="14.25" customHeight="1">
      <c r="A92" s="1" t="s">
        <v>100</v>
      </c>
      <c r="B92" s="1">
        <v>3</v>
      </c>
      <c r="C92" s="1" t="str">
        <f>CONCATENATE(Table_1[[#This Row],[Main Control]],"-",Table_1[[#This Row],[Control Enhancement]])</f>
        <v>CP-2-3</v>
      </c>
      <c r="D92" s="1" t="s">
        <v>101</v>
      </c>
    </row>
    <row r="93" spans="1:4" ht="14.25" customHeight="1">
      <c r="A93" s="1" t="s">
        <v>100</v>
      </c>
      <c r="B93" s="1">
        <v>4</v>
      </c>
      <c r="C93" s="1" t="str">
        <f>CONCATENATE(Table_1[[#This Row],[Main Control]],"-",Table_1[[#This Row],[Control Enhancement]])</f>
        <v>CP-2-4</v>
      </c>
      <c r="D93" s="1" t="s">
        <v>101</v>
      </c>
    </row>
    <row r="94" spans="1:4" ht="14.25" customHeight="1">
      <c r="A94" s="1" t="s">
        <v>100</v>
      </c>
      <c r="B94" s="1">
        <v>5</v>
      </c>
      <c r="C94" s="1" t="str">
        <f>CONCATENATE(Table_1[[#This Row],[Main Control]],"-",Table_1[[#This Row],[Control Enhancement]])</f>
        <v>CP-2-5</v>
      </c>
      <c r="D94" s="1" t="s">
        <v>101</v>
      </c>
    </row>
    <row r="95" spans="1:4" ht="14.25" customHeight="1">
      <c r="A95" s="1" t="s">
        <v>100</v>
      </c>
      <c r="B95" s="1">
        <v>6</v>
      </c>
      <c r="C95" s="1" t="str">
        <f>CONCATENATE(Table_1[[#This Row],[Main Control]],"-",Table_1[[#This Row],[Control Enhancement]])</f>
        <v>CP-2-6</v>
      </c>
      <c r="D95" s="1" t="s">
        <v>101</v>
      </c>
    </row>
    <row r="96" spans="1:4" ht="14.25" customHeight="1">
      <c r="A96" s="1" t="s">
        <v>100</v>
      </c>
      <c r="B96" s="1">
        <v>7</v>
      </c>
      <c r="C96" s="1" t="str">
        <f>CONCATENATE(Table_1[[#This Row],[Main Control]],"-",Table_1[[#This Row],[Control Enhancement]])</f>
        <v>CP-2-7</v>
      </c>
      <c r="D96" s="1" t="s">
        <v>102</v>
      </c>
    </row>
    <row r="97" spans="1:4" ht="14.25" customHeight="1">
      <c r="A97" s="1" t="s">
        <v>100</v>
      </c>
      <c r="B97" s="1">
        <v>8</v>
      </c>
      <c r="C97" s="1" t="str">
        <f>CONCATENATE(Table_1[[#This Row],[Main Control]],"-",Table_1[[#This Row],[Control Enhancement]])</f>
        <v>CP-2-8</v>
      </c>
      <c r="D97" s="1" t="s">
        <v>103</v>
      </c>
    </row>
    <row r="98" spans="1:4" ht="14.25" customHeight="1">
      <c r="A98" s="1" t="s">
        <v>104</v>
      </c>
      <c r="B98" s="1">
        <v>1</v>
      </c>
      <c r="C98" s="1" t="str">
        <f>CONCATENATE(Table_1[[#This Row],[Main Control]],"-",Table_1[[#This Row],[Control Enhancement]])</f>
        <v>CP-4-1</v>
      </c>
      <c r="D98" s="1" t="s">
        <v>105</v>
      </c>
    </row>
    <row r="99" spans="1:4" ht="14.25" customHeight="1">
      <c r="A99" s="1" t="s">
        <v>104</v>
      </c>
      <c r="B99" s="1">
        <v>2</v>
      </c>
      <c r="C99" s="1" t="str">
        <f>CONCATENATE(Table_1[[#This Row],[Main Control]],"-",Table_1[[#This Row],[Control Enhancement]])</f>
        <v>CP-4-2</v>
      </c>
      <c r="D99" s="1" t="s">
        <v>106</v>
      </c>
    </row>
    <row r="100" spans="1:4" ht="14.25" customHeight="1">
      <c r="A100" s="1" t="s">
        <v>104</v>
      </c>
      <c r="B100" s="1">
        <v>4</v>
      </c>
      <c r="C100" s="1" t="str">
        <f>CONCATENATE(Table_1[[#This Row],[Main Control]],"-",Table_1[[#This Row],[Control Enhancement]])</f>
        <v>CP-4-4</v>
      </c>
      <c r="D100" s="1" t="s">
        <v>107</v>
      </c>
    </row>
    <row r="101" spans="1:4" ht="14.25" customHeight="1">
      <c r="A101" s="1" t="s">
        <v>108</v>
      </c>
      <c r="B101" s="1">
        <v>1</v>
      </c>
      <c r="C101" s="1" t="str">
        <f>CONCATENATE(Table_1[[#This Row],[Main Control]],"-",Table_1[[#This Row],[Control Enhancement]])</f>
        <v>CP-6-1</v>
      </c>
      <c r="D101" s="1" t="s">
        <v>109</v>
      </c>
    </row>
    <row r="102" spans="1:4" ht="14.25" customHeight="1">
      <c r="A102" s="1" t="s">
        <v>108</v>
      </c>
      <c r="B102" s="1">
        <v>3</v>
      </c>
      <c r="C102" s="1" t="str">
        <f>CONCATENATE(Table_1[[#This Row],[Main Control]],"-",Table_1[[#This Row],[Control Enhancement]])</f>
        <v>CP-6-3</v>
      </c>
      <c r="D102" s="1" t="s">
        <v>109</v>
      </c>
    </row>
    <row r="103" spans="1:4" ht="14.25" customHeight="1">
      <c r="A103" s="1" t="s">
        <v>106</v>
      </c>
      <c r="B103" s="1">
        <v>1</v>
      </c>
      <c r="C103" s="1" t="str">
        <f>CONCATENATE(Table_1[[#This Row],[Main Control]],"-",Table_1[[#This Row],[Control Enhancement]])</f>
        <v>CP-7-1</v>
      </c>
      <c r="D103" s="1" t="s">
        <v>109</v>
      </c>
    </row>
    <row r="104" spans="1:4" ht="14.25" customHeight="1">
      <c r="A104" s="1" t="s">
        <v>106</v>
      </c>
      <c r="B104" s="1">
        <v>2</v>
      </c>
      <c r="C104" s="1" t="str">
        <f>CONCATENATE(Table_1[[#This Row],[Main Control]],"-",Table_1[[#This Row],[Control Enhancement]])</f>
        <v>CP-7-2</v>
      </c>
      <c r="D104" s="1" t="s">
        <v>109</v>
      </c>
    </row>
    <row r="105" spans="1:4" ht="14.25" customHeight="1">
      <c r="A105" s="1" t="s">
        <v>106</v>
      </c>
      <c r="B105" s="1">
        <v>4</v>
      </c>
      <c r="C105" s="1" t="str">
        <f>CONCATENATE(Table_1[[#This Row],[Main Control]],"-",Table_1[[#This Row],[Control Enhancement]])</f>
        <v>CP-7-4</v>
      </c>
      <c r="D105" s="1" t="s">
        <v>110</v>
      </c>
    </row>
    <row r="106" spans="1:4" ht="14.25" customHeight="1">
      <c r="A106" s="1" t="s">
        <v>111</v>
      </c>
      <c r="B106" s="1">
        <v>1</v>
      </c>
      <c r="C106" s="1" t="str">
        <f>CONCATENATE(Table_1[[#This Row],[Main Control]],"-",Table_1[[#This Row],[Control Enhancement]])</f>
        <v>CP-9-1</v>
      </c>
      <c r="D106" s="1" t="s">
        <v>104</v>
      </c>
    </row>
    <row r="107" spans="1:4" ht="14.25" customHeight="1">
      <c r="A107" s="1" t="s">
        <v>111</v>
      </c>
      <c r="B107" s="1">
        <v>2</v>
      </c>
      <c r="C107" s="1" t="str">
        <f>CONCATENATE(Table_1[[#This Row],[Main Control]],"-",Table_1[[#This Row],[Control Enhancement]])</f>
        <v>CP-9-2</v>
      </c>
      <c r="D107" s="1" t="s">
        <v>104</v>
      </c>
    </row>
    <row r="108" spans="1:4" ht="14.25" customHeight="1">
      <c r="A108" s="1" t="s">
        <v>111</v>
      </c>
      <c r="B108" s="1">
        <v>3</v>
      </c>
      <c r="C108" s="1" t="str">
        <f>CONCATENATE(Table_1[[#This Row],[Main Control]],"-",Table_1[[#This Row],[Control Enhancement]])</f>
        <v>CP-9-3</v>
      </c>
      <c r="D108" s="1" t="s">
        <v>112</v>
      </c>
    </row>
    <row r="109" spans="1:4" ht="14.25" customHeight="1">
      <c r="A109" s="1" t="s">
        <v>111</v>
      </c>
      <c r="B109" s="1">
        <v>6</v>
      </c>
      <c r="C109" s="1" t="str">
        <f>CONCATENATE(Table_1[[#This Row],[Main Control]],"-",Table_1[[#This Row],[Control Enhancement]])</f>
        <v>CP-9-6</v>
      </c>
      <c r="D109" s="1" t="s">
        <v>113</v>
      </c>
    </row>
    <row r="110" spans="1:4" ht="14.25" customHeight="1">
      <c r="A110" s="1" t="s">
        <v>111</v>
      </c>
      <c r="B110" s="1">
        <v>7</v>
      </c>
      <c r="C110" s="1" t="str">
        <f>CONCATENATE(Table_1[[#This Row],[Main Control]],"-",Table_1[[#This Row],[Control Enhancement]])</f>
        <v>CP-9-7</v>
      </c>
      <c r="D110" s="1" t="s">
        <v>64</v>
      </c>
    </row>
    <row r="111" spans="1:4" ht="14.25" customHeight="1">
      <c r="A111" s="1" t="s">
        <v>114</v>
      </c>
      <c r="B111" s="1">
        <v>4</v>
      </c>
      <c r="C111" s="1" t="str">
        <f>CONCATENATE(Table_1[[#This Row],[Main Control]],"-",Table_1[[#This Row],[Control Enhancement]])</f>
        <v>CP-10-4</v>
      </c>
      <c r="D111" s="1" t="s">
        <v>75</v>
      </c>
    </row>
    <row r="112" spans="1:4" ht="14.25" customHeight="1">
      <c r="A112" s="1" t="s">
        <v>114</v>
      </c>
      <c r="B112" s="1">
        <v>6</v>
      </c>
      <c r="C112" s="1" t="str">
        <f>CONCATENATE(Table_1[[#This Row],[Main Control]],"-",Table_1[[#This Row],[Control Enhancement]])</f>
        <v>CP-10-6</v>
      </c>
      <c r="D112" s="1" t="s">
        <v>115</v>
      </c>
    </row>
    <row r="113" spans="1:4" ht="14.25" customHeight="1">
      <c r="A113" s="1" t="s">
        <v>116</v>
      </c>
      <c r="B113" s="1">
        <v>1</v>
      </c>
      <c r="C113" s="1" t="str">
        <f>CONCATENATE(Table_1[[#This Row],[Main Control]],"-",Table_1[[#This Row],[Control Enhancement]])</f>
        <v>IA-2-1</v>
      </c>
      <c r="D113" s="1" t="s">
        <v>20</v>
      </c>
    </row>
    <row r="114" spans="1:4" ht="14.25" customHeight="1">
      <c r="A114" s="1" t="s">
        <v>116</v>
      </c>
      <c r="B114" s="1">
        <v>3</v>
      </c>
      <c r="C114" s="1" t="str">
        <f>CONCATENATE(Table_1[[#This Row],[Main Control]],"-",Table_1[[#This Row],[Control Enhancement]])</f>
        <v>IA-2-3</v>
      </c>
      <c r="D114" s="1" t="s">
        <v>20</v>
      </c>
    </row>
    <row r="115" spans="1:4" ht="14.25" customHeight="1">
      <c r="A115" s="1" t="s">
        <v>116</v>
      </c>
      <c r="B115" s="1">
        <v>6</v>
      </c>
      <c r="C115" s="1" t="str">
        <f>CONCATENATE(Table_1[[#This Row],[Main Control]],"-",Table_1[[#This Row],[Control Enhancement]])</f>
        <v>IA-2-6</v>
      </c>
      <c r="D115" s="1" t="s">
        <v>20</v>
      </c>
    </row>
    <row r="116" spans="1:4" ht="14.25" customHeight="1">
      <c r="A116" s="1" t="s">
        <v>116</v>
      </c>
      <c r="B116" s="1">
        <v>11</v>
      </c>
      <c r="C116" s="1" t="str">
        <f>CONCATENATE(Table_1[[#This Row],[Main Control]],"-",Table_1[[#This Row],[Control Enhancement]])</f>
        <v>IA-2-11</v>
      </c>
      <c r="D116" s="1" t="s">
        <v>20</v>
      </c>
    </row>
    <row r="117" spans="1:4" ht="14.25" customHeight="1">
      <c r="A117" s="1" t="s">
        <v>116</v>
      </c>
      <c r="B117" s="1">
        <v>12</v>
      </c>
      <c r="C117" s="1" t="str">
        <f>CONCATENATE(Table_1[[#This Row],[Main Control]],"-",Table_1[[#This Row],[Control Enhancement]])</f>
        <v>IA-2-12</v>
      </c>
      <c r="D117" s="1" t="s">
        <v>117</v>
      </c>
    </row>
    <row r="118" spans="1:4" ht="14.25" customHeight="1">
      <c r="A118" s="1" t="s">
        <v>116</v>
      </c>
      <c r="B118" s="1">
        <v>13</v>
      </c>
      <c r="C118" s="1" t="str">
        <f>CONCATENATE(Table_1[[#This Row],[Main Control]],"-",Table_1[[#This Row],[Control Enhancement]])</f>
        <v>IA-2-13</v>
      </c>
      <c r="D118" s="1" t="s">
        <v>118</v>
      </c>
    </row>
    <row r="119" spans="1:4" ht="14.25" customHeight="1">
      <c r="A119" s="1" t="s">
        <v>119</v>
      </c>
      <c r="B119" s="1">
        <v>1</v>
      </c>
      <c r="C119" s="1" t="str">
        <f>CONCATENATE(Table_1[[#This Row],[Main Control]],"-",Table_1[[#This Row],[Control Enhancement]])</f>
        <v>IA-3-1</v>
      </c>
      <c r="D119" s="1" t="s">
        <v>31</v>
      </c>
    </row>
    <row r="120" spans="1:4" ht="14.25" customHeight="1">
      <c r="A120" s="1" t="s">
        <v>119</v>
      </c>
      <c r="B120" s="1">
        <v>3</v>
      </c>
      <c r="C120" s="1" t="str">
        <f>CONCATENATE(Table_1[[#This Row],[Main Control]],"-",Table_1[[#This Row],[Control Enhancement]])</f>
        <v>IA-3-3</v>
      </c>
      <c r="D120" s="1" t="s">
        <v>120</v>
      </c>
    </row>
    <row r="121" spans="1:4" ht="14.25" customHeight="1">
      <c r="A121" s="1" t="s">
        <v>121</v>
      </c>
      <c r="B121" s="1">
        <v>1</v>
      </c>
      <c r="C121" s="1" t="str">
        <f>CONCATENATE(Table_1[[#This Row],[Main Control]],"-",Table_1[[#This Row],[Control Enhancement]])</f>
        <v>IA-4-1</v>
      </c>
      <c r="D121" s="1" t="s">
        <v>43</v>
      </c>
    </row>
    <row r="122" spans="1:4" ht="14.25" customHeight="1">
      <c r="A122" s="1" t="s">
        <v>121</v>
      </c>
      <c r="B122" s="1">
        <v>4</v>
      </c>
      <c r="C122" s="1" t="str">
        <f>CONCATENATE(Table_1[[#This Row],[Main Control]],"-",Table_1[[#This Row],[Control Enhancement]])</f>
        <v>IA-4-4</v>
      </c>
      <c r="D122" s="1" t="s">
        <v>43</v>
      </c>
    </row>
    <row r="123" spans="1:4" ht="14.25" customHeight="1">
      <c r="A123" s="1" t="s">
        <v>121</v>
      </c>
      <c r="B123" s="1">
        <v>5</v>
      </c>
      <c r="C123" s="1" t="str">
        <f>CONCATENATE(Table_1[[#This Row],[Main Control]],"-",Table_1[[#This Row],[Control Enhancement]])</f>
        <v>IA-4-5</v>
      </c>
      <c r="D123" s="1" t="s">
        <v>6</v>
      </c>
    </row>
    <row r="124" spans="1:4" ht="14.25" customHeight="1">
      <c r="A124" s="1" t="s">
        <v>122</v>
      </c>
      <c r="B124" s="1">
        <v>1</v>
      </c>
      <c r="C124" s="1" t="str">
        <f>CONCATENATE(Table_1[[#This Row],[Main Control]],"-",Table_1[[#This Row],[Control Enhancement]])</f>
        <v>IA-5-1</v>
      </c>
      <c r="D124" s="1" t="s">
        <v>123</v>
      </c>
    </row>
    <row r="125" spans="1:4" ht="14.25" customHeight="1">
      <c r="A125" s="1" t="s">
        <v>122</v>
      </c>
      <c r="B125" s="1">
        <v>2</v>
      </c>
      <c r="C125" s="1" t="str">
        <f>CONCATENATE(Table_1[[#This Row],[Main Control]],"-",Table_1[[#This Row],[Control Enhancement]])</f>
        <v>IA-5-2</v>
      </c>
      <c r="D125" s="1" t="s">
        <v>123</v>
      </c>
    </row>
    <row r="126" spans="1:4" ht="14.25" customHeight="1">
      <c r="A126" s="1" t="s">
        <v>122</v>
      </c>
      <c r="B126" s="1">
        <v>4</v>
      </c>
      <c r="C126" s="1" t="str">
        <f>CONCATENATE(Table_1[[#This Row],[Main Control]],"-",Table_1[[#This Row],[Control Enhancement]])</f>
        <v>IA-5-4</v>
      </c>
      <c r="D126" s="1" t="s">
        <v>124</v>
      </c>
    </row>
    <row r="127" spans="1:4" ht="14.25" customHeight="1">
      <c r="A127" s="1" t="s">
        <v>26</v>
      </c>
      <c r="B127" s="1">
        <v>1</v>
      </c>
      <c r="C127" s="1" t="str">
        <f>CONCATENATE(Table_1[[#This Row],[Main Control]],"-",Table_1[[#This Row],[Control Enhancement]])</f>
        <v>IA-8-1</v>
      </c>
      <c r="D127" s="1" t="s">
        <v>117</v>
      </c>
    </row>
    <row r="128" spans="1:4" ht="14.25" customHeight="1">
      <c r="A128" s="1" t="s">
        <v>26</v>
      </c>
      <c r="B128" s="1">
        <v>2</v>
      </c>
      <c r="C128" s="1" t="str">
        <f>CONCATENATE(Table_1[[#This Row],[Main Control]],"-",Table_1[[#This Row],[Control Enhancement]])</f>
        <v>IA-8-2</v>
      </c>
      <c r="D128" s="1" t="s">
        <v>27</v>
      </c>
    </row>
    <row r="129" spans="1:4" ht="14.25" customHeight="1">
      <c r="A129" s="1" t="s">
        <v>26</v>
      </c>
      <c r="B129" s="1">
        <v>3</v>
      </c>
      <c r="C129" s="1" t="str">
        <f>CONCATENATE(Table_1[[#This Row],[Main Control]],"-",Table_1[[#This Row],[Control Enhancement]])</f>
        <v>IA-8-3</v>
      </c>
      <c r="D129" s="1" t="s">
        <v>97</v>
      </c>
    </row>
    <row r="130" spans="1:4" ht="14.25" customHeight="1">
      <c r="A130" s="1" t="s">
        <v>26</v>
      </c>
      <c r="B130" s="1">
        <v>4</v>
      </c>
      <c r="C130" s="1" t="str">
        <f>CONCATENATE(Table_1[[#This Row],[Main Control]],"-",Table_1[[#This Row],[Control Enhancement]])</f>
        <v>IA-8-4</v>
      </c>
      <c r="D130" s="1" t="s">
        <v>97</v>
      </c>
    </row>
    <row r="131" spans="1:4" ht="14.25" customHeight="1">
      <c r="A131" s="1" t="s">
        <v>26</v>
      </c>
      <c r="B131" s="1">
        <v>5</v>
      </c>
      <c r="C131" s="1" t="str">
        <f>CONCATENATE(Table_1[[#This Row],[Main Control]],"-",Table_1[[#This Row],[Control Enhancement]])</f>
        <v>IA-8-5</v>
      </c>
      <c r="D131" s="1" t="s">
        <v>27</v>
      </c>
    </row>
    <row r="132" spans="1:4" ht="14.25" customHeight="1">
      <c r="A132" s="1" t="s">
        <v>125</v>
      </c>
      <c r="B132" s="1">
        <v>1</v>
      </c>
      <c r="C132" s="1" t="str">
        <f>CONCATENATE(Table_1[[#This Row],[Main Control]],"-",Table_1[[#This Row],[Control Enhancement]])</f>
        <v>IR-3-1</v>
      </c>
      <c r="D132" s="1" t="s">
        <v>43</v>
      </c>
    </row>
    <row r="133" spans="1:4" ht="14.25" customHeight="1">
      <c r="A133" s="1" t="s">
        <v>126</v>
      </c>
      <c r="B133" s="1">
        <v>2</v>
      </c>
      <c r="C133" s="1" t="str">
        <f>CONCATENATE(Table_1[[#This Row],[Main Control]],"-",Table_1[[#This Row],[Control Enhancement]])</f>
        <v>IR-4-2</v>
      </c>
      <c r="D133" s="1" t="s">
        <v>127</v>
      </c>
    </row>
    <row r="134" spans="1:4" ht="14.25" customHeight="1">
      <c r="A134" s="1" t="s">
        <v>126</v>
      </c>
      <c r="B134" s="1">
        <v>9</v>
      </c>
      <c r="C134" s="1" t="str">
        <f>CONCATENATE(Table_1[[#This Row],[Main Control]],"-",Table_1[[#This Row],[Control Enhancement]])</f>
        <v>IR-4-9</v>
      </c>
      <c r="D134" s="1" t="s">
        <v>114</v>
      </c>
    </row>
    <row r="135" spans="1:4" ht="14.25" customHeight="1">
      <c r="A135" s="1" t="s">
        <v>128</v>
      </c>
      <c r="B135" s="1">
        <v>1</v>
      </c>
      <c r="C135" s="1" t="str">
        <f>CONCATENATE(Table_1[[#This Row],[Main Control]],"-",Table_1[[#This Row],[Control Enhancement]])</f>
        <v>IR-5-1</v>
      </c>
      <c r="D135" s="1" t="s">
        <v>129</v>
      </c>
    </row>
    <row r="136" spans="1:4" ht="14.25" customHeight="1">
      <c r="A136" s="1" t="s">
        <v>130</v>
      </c>
      <c r="B136" s="1">
        <v>1</v>
      </c>
      <c r="C136" s="1" t="str">
        <f>CONCATENATE(Table_1[[#This Row],[Main Control]],"-",Table_1[[#This Row],[Control Enhancement]])</f>
        <v>IR-6-1</v>
      </c>
      <c r="D136" s="1" t="s">
        <v>131</v>
      </c>
    </row>
    <row r="137" spans="1:4" ht="14.25" customHeight="1">
      <c r="A137" s="1" t="s">
        <v>132</v>
      </c>
      <c r="B137" s="1">
        <v>2</v>
      </c>
      <c r="C137" s="1" t="str">
        <f>CONCATENATE(Table_1[[#This Row],[Main Control]],"-",Table_1[[#This Row],[Control Enhancement]])</f>
        <v>MA-2-2</v>
      </c>
      <c r="D137" s="1" t="s">
        <v>133</v>
      </c>
    </row>
    <row r="138" spans="1:4" ht="14.25" customHeight="1">
      <c r="A138" s="1" t="s">
        <v>134</v>
      </c>
      <c r="B138" s="1">
        <v>1</v>
      </c>
      <c r="C138" s="1" t="str">
        <f>CONCATENATE(Table_1[[#This Row],[Main Control]],"-",Table_1[[#This Row],[Control Enhancement]])</f>
        <v>MA-3-1</v>
      </c>
      <c r="D138" s="1" t="s">
        <v>94</v>
      </c>
    </row>
    <row r="139" spans="1:4" ht="14.25" customHeight="1">
      <c r="A139" s="1" t="s">
        <v>134</v>
      </c>
      <c r="B139" s="1">
        <v>2</v>
      </c>
      <c r="C139" s="1" t="str">
        <f>CONCATENATE(Table_1[[#This Row],[Main Control]],"-",Table_1[[#This Row],[Control Enhancement]])</f>
        <v>MA-3-2</v>
      </c>
      <c r="D139" s="1" t="s">
        <v>17</v>
      </c>
    </row>
    <row r="140" spans="1:4" ht="14.25" customHeight="1">
      <c r="A140" s="1" t="s">
        <v>134</v>
      </c>
      <c r="B140" s="1">
        <v>4</v>
      </c>
      <c r="C140" s="1" t="str">
        <f>CONCATENATE(Table_1[[#This Row],[Main Control]],"-",Table_1[[#This Row],[Control Enhancement]])</f>
        <v>MA-3-4</v>
      </c>
      <c r="D140" s="1" t="s">
        <v>135</v>
      </c>
    </row>
    <row r="141" spans="1:4" ht="14.25" customHeight="1">
      <c r="A141" s="1" t="s">
        <v>136</v>
      </c>
      <c r="B141" s="1">
        <v>1</v>
      </c>
      <c r="C141" s="1" t="str">
        <f>CONCATENATE(Table_1[[#This Row],[Main Control]],"-",Table_1[[#This Row],[Control Enhancement]])</f>
        <v>MA-4-1</v>
      </c>
      <c r="D141" s="1" t="s">
        <v>137</v>
      </c>
    </row>
    <row r="142" spans="1:4" ht="14.25" customHeight="1">
      <c r="A142" s="1" t="s">
        <v>136</v>
      </c>
      <c r="B142" s="1">
        <v>3</v>
      </c>
      <c r="C142" s="1" t="str">
        <f>CONCATENATE(Table_1[[#This Row],[Main Control]],"-",Table_1[[#This Row],[Control Enhancement]])</f>
        <v>MA-4-3</v>
      </c>
      <c r="D142" s="1" t="s">
        <v>138</v>
      </c>
    </row>
    <row r="143" spans="1:4" ht="14.25" customHeight="1">
      <c r="A143" s="1" t="s">
        <v>136</v>
      </c>
      <c r="B143" s="1">
        <v>4</v>
      </c>
      <c r="C143" s="1" t="str">
        <f>CONCATENATE(Table_1[[#This Row],[Main Control]],"-",Table_1[[#This Row],[Control Enhancement]])</f>
        <v>MA-4-4</v>
      </c>
      <c r="D143" s="1" t="s">
        <v>79</v>
      </c>
    </row>
    <row r="144" spans="1:4" ht="14.25" customHeight="1">
      <c r="A144" s="1" t="s">
        <v>136</v>
      </c>
      <c r="B144" s="1">
        <v>6</v>
      </c>
      <c r="C144" s="1" t="str">
        <f>CONCATENATE(Table_1[[#This Row],[Main Control]],"-",Table_1[[#This Row],[Control Enhancement]])</f>
        <v>MA-4-6</v>
      </c>
      <c r="D144" s="1" t="s">
        <v>35</v>
      </c>
    </row>
    <row r="145" spans="1:4" ht="14.25" customHeight="1">
      <c r="A145" s="1" t="s">
        <v>136</v>
      </c>
      <c r="B145" s="1">
        <v>7</v>
      </c>
      <c r="C145" s="1" t="str">
        <f>CONCATENATE(Table_1[[#This Row],[Main Control]],"-",Table_1[[#This Row],[Control Enhancement]])</f>
        <v>MA-4-7</v>
      </c>
      <c r="D145" s="1" t="s">
        <v>79</v>
      </c>
    </row>
    <row r="146" spans="1:4" ht="14.25" customHeight="1">
      <c r="A146" s="1" t="s">
        <v>139</v>
      </c>
      <c r="B146" s="1">
        <v>1</v>
      </c>
      <c r="C146" s="1" t="str">
        <f>CONCATENATE(Table_1[[#This Row],[Main Control]],"-",Table_1[[#This Row],[Control Enhancement]])</f>
        <v>MA-5-1</v>
      </c>
      <c r="D146" s="1" t="s">
        <v>140</v>
      </c>
    </row>
    <row r="147" spans="1:4" ht="14.25" customHeight="1">
      <c r="A147" s="1" t="s">
        <v>139</v>
      </c>
      <c r="B147" s="1">
        <v>2</v>
      </c>
      <c r="C147" s="1" t="str">
        <f>CONCATENATE(Table_1[[#This Row],[Main Control]],"-",Table_1[[#This Row],[Control Enhancement]])</f>
        <v>MA-5-2</v>
      </c>
      <c r="D147" s="1" t="s">
        <v>141</v>
      </c>
    </row>
    <row r="148" spans="1:4" ht="14.25" customHeight="1">
      <c r="A148" s="1" t="s">
        <v>139</v>
      </c>
      <c r="B148" s="1">
        <v>3</v>
      </c>
      <c r="C148" s="1" t="str">
        <f>CONCATENATE(Table_1[[#This Row],[Main Control]],"-",Table_1[[#This Row],[Control Enhancement]])</f>
        <v>MA-5-3</v>
      </c>
      <c r="D148" s="1" t="s">
        <v>141</v>
      </c>
    </row>
    <row r="149" spans="1:4" ht="14.25" customHeight="1">
      <c r="A149" s="1" t="s">
        <v>139</v>
      </c>
      <c r="B149" s="1">
        <v>4</v>
      </c>
      <c r="C149" s="1" t="str">
        <f>CONCATENATE(Table_1[[#This Row],[Main Control]],"-",Table_1[[#This Row],[Control Enhancement]])</f>
        <v>MA-5-4</v>
      </c>
      <c r="D149" s="1" t="s">
        <v>141</v>
      </c>
    </row>
    <row r="150" spans="1:4" ht="14.25" customHeight="1">
      <c r="A150" s="1" t="s">
        <v>142</v>
      </c>
      <c r="B150" s="1">
        <v>2</v>
      </c>
      <c r="C150" s="1" t="str">
        <f>CONCATENATE(Table_1[[#This Row],[Main Control]],"-",Table_1[[#This Row],[Control Enhancement]])</f>
        <v>MP-4-2</v>
      </c>
      <c r="D150" s="1" t="s">
        <v>143</v>
      </c>
    </row>
    <row r="151" spans="1:4" ht="14.25" customHeight="1">
      <c r="A151" s="1" t="s">
        <v>144</v>
      </c>
      <c r="B151" s="1">
        <v>4</v>
      </c>
      <c r="C151" s="1" t="str">
        <f>CONCATENATE(Table_1[[#This Row],[Main Control]],"-",Table_1[[#This Row],[Control Enhancement]])</f>
        <v>MP-5-4</v>
      </c>
      <c r="D151" s="1" t="s">
        <v>145</v>
      </c>
    </row>
    <row r="152" spans="1:4" ht="14.25" customHeight="1">
      <c r="A152" s="1" t="s">
        <v>146</v>
      </c>
      <c r="B152" s="1">
        <v>1</v>
      </c>
      <c r="C152" s="1" t="str">
        <f>CONCATENATE(Table_1[[#This Row],[Main Control]],"-",Table_1[[#This Row],[Control Enhancement]])</f>
        <v>MP-6-1</v>
      </c>
      <c r="D152" s="1" t="s">
        <v>147</v>
      </c>
    </row>
    <row r="153" spans="1:4" ht="14.25" customHeight="1">
      <c r="A153" s="1" t="s">
        <v>146</v>
      </c>
      <c r="B153" s="1">
        <v>3</v>
      </c>
      <c r="C153" s="1" t="str">
        <f>CONCATENATE(Table_1[[#This Row],[Main Control]],"-",Table_1[[#This Row],[Control Enhancement]])</f>
        <v>MP-6-3</v>
      </c>
      <c r="D153" s="1" t="s">
        <v>17</v>
      </c>
    </row>
    <row r="154" spans="1:4" ht="14.25" customHeight="1">
      <c r="A154" s="1" t="s">
        <v>146</v>
      </c>
      <c r="B154" s="1">
        <v>7</v>
      </c>
      <c r="C154" s="1" t="str">
        <f>CONCATENATE(Table_1[[#This Row],[Main Control]],"-",Table_1[[#This Row],[Control Enhancement]])</f>
        <v>MP-6-7</v>
      </c>
      <c r="D154" s="1" t="s">
        <v>64</v>
      </c>
    </row>
    <row r="155" spans="1:4" ht="14.25" customHeight="1">
      <c r="A155" s="1" t="s">
        <v>148</v>
      </c>
      <c r="B155" s="1">
        <v>1</v>
      </c>
      <c r="C155" s="1" t="str">
        <f>CONCATENATE(Table_1[[#This Row],[Main Control]],"-",Table_1[[#This Row],[Control Enhancement]])</f>
        <v>MP-7-1</v>
      </c>
      <c r="D155" s="1" t="s">
        <v>22</v>
      </c>
    </row>
    <row r="156" spans="1:4" ht="14.25" customHeight="1">
      <c r="A156" s="1" t="s">
        <v>148</v>
      </c>
      <c r="B156" s="1">
        <v>2</v>
      </c>
      <c r="C156" s="1" t="str">
        <f>CONCATENATE(Table_1[[#This Row],[Main Control]],"-",Table_1[[#This Row],[Control Enhancement]])</f>
        <v>MP-7-2</v>
      </c>
      <c r="D156" s="1" t="s">
        <v>146</v>
      </c>
    </row>
    <row r="157" spans="1:4" ht="14.25" customHeight="1">
      <c r="A157" s="1" t="s">
        <v>149</v>
      </c>
      <c r="B157" s="1">
        <v>1</v>
      </c>
      <c r="C157" s="1" t="str">
        <f>CONCATENATE(Table_1[[#This Row],[Main Control]],"-",Table_1[[#This Row],[Control Enhancement]])</f>
        <v>PE-2-1</v>
      </c>
      <c r="D157" s="1" t="s">
        <v>150</v>
      </c>
    </row>
    <row r="158" spans="1:4" ht="14.25" customHeight="1">
      <c r="A158" s="1" t="s">
        <v>149</v>
      </c>
      <c r="B158" s="1">
        <v>2</v>
      </c>
      <c r="C158" s="1" t="str">
        <f>CONCATENATE(Table_1[[#This Row],[Main Control]],"-",Table_1[[#This Row],[Control Enhancement]])</f>
        <v>PE-2-2</v>
      </c>
      <c r="D158" s="1" t="s">
        <v>151</v>
      </c>
    </row>
    <row r="159" spans="1:4" ht="14.25" customHeight="1">
      <c r="A159" s="1" t="s">
        <v>149</v>
      </c>
      <c r="B159" s="1">
        <v>3</v>
      </c>
      <c r="C159" s="1" t="str">
        <f>CONCATENATE(Table_1[[#This Row],[Main Control]],"-",Table_1[[#This Row],[Control Enhancement]])</f>
        <v>PE-2-3</v>
      </c>
      <c r="D159" s="1" t="s">
        <v>152</v>
      </c>
    </row>
    <row r="160" spans="1:4" ht="14.25" customHeight="1">
      <c r="A160" s="1" t="s">
        <v>153</v>
      </c>
      <c r="B160" s="1">
        <v>1</v>
      </c>
      <c r="C160" s="1" t="str">
        <f>CONCATENATE(Table_1[[#This Row],[Main Control]],"-",Table_1[[#This Row],[Control Enhancement]])</f>
        <v>PE-3-1</v>
      </c>
      <c r="D160" s="1" t="s">
        <v>154</v>
      </c>
    </row>
    <row r="161" spans="1:4" ht="14.25" customHeight="1">
      <c r="A161" s="1" t="s">
        <v>153</v>
      </c>
      <c r="B161" s="1">
        <v>2</v>
      </c>
      <c r="C161" s="1" t="str">
        <f>CONCATENATE(Table_1[[#This Row],[Main Control]],"-",Table_1[[#This Row],[Control Enhancement]])</f>
        <v>PE-3-2</v>
      </c>
      <c r="D161" s="1" t="s">
        <v>155</v>
      </c>
    </row>
    <row r="162" spans="1:4" ht="14.25" customHeight="1">
      <c r="A162" s="1" t="s">
        <v>153</v>
      </c>
      <c r="B162" s="1">
        <v>3</v>
      </c>
      <c r="C162" s="1" t="str">
        <f>CONCATENATE(Table_1[[#This Row],[Main Control]],"-",Table_1[[#This Row],[Control Enhancement]])</f>
        <v>PE-3-3</v>
      </c>
      <c r="D162" s="1" t="s">
        <v>156</v>
      </c>
    </row>
    <row r="163" spans="1:4" ht="14.25" customHeight="1">
      <c r="A163" s="1" t="s">
        <v>153</v>
      </c>
      <c r="B163" s="1">
        <v>5</v>
      </c>
      <c r="C163" s="1" t="str">
        <f>CONCATENATE(Table_1[[#This Row],[Main Control]],"-",Table_1[[#This Row],[Control Enhancement]])</f>
        <v>PE-3-5</v>
      </c>
      <c r="D163" s="1" t="s">
        <v>157</v>
      </c>
    </row>
    <row r="164" spans="1:4" ht="14.25" customHeight="1">
      <c r="A164" s="1" t="s">
        <v>153</v>
      </c>
      <c r="B164" s="1">
        <v>6</v>
      </c>
      <c r="C164" s="1" t="str">
        <f>CONCATENATE(Table_1[[#This Row],[Main Control]],"-",Table_1[[#This Row],[Control Enhancement]])</f>
        <v>PE-3-6</v>
      </c>
      <c r="D164" s="1" t="s">
        <v>158</v>
      </c>
    </row>
    <row r="165" spans="1:4" ht="14.25" customHeight="1">
      <c r="A165" s="1" t="s">
        <v>159</v>
      </c>
      <c r="B165" s="1">
        <v>2</v>
      </c>
      <c r="C165" s="1" t="str">
        <f>CONCATENATE(Table_1[[#This Row],[Main Control]],"-",Table_1[[#This Row],[Control Enhancement]])</f>
        <v>PE-6-2</v>
      </c>
      <c r="D165" s="1" t="s">
        <v>15</v>
      </c>
    </row>
    <row r="166" spans="1:4" ht="14.25" customHeight="1">
      <c r="A166" s="1" t="s">
        <v>159</v>
      </c>
      <c r="B166" s="1">
        <v>4</v>
      </c>
      <c r="C166" s="1" t="str">
        <f>CONCATENATE(Table_1[[#This Row],[Main Control]],"-",Table_1[[#This Row],[Control Enhancement]])</f>
        <v>PE-6-4</v>
      </c>
      <c r="D166" s="1" t="s">
        <v>160</v>
      </c>
    </row>
    <row r="167" spans="1:4" ht="14.25" customHeight="1">
      <c r="A167" s="1" t="s">
        <v>161</v>
      </c>
      <c r="B167" s="1">
        <v>1</v>
      </c>
      <c r="C167" s="1" t="str">
        <f>CONCATENATE(Table_1[[#This Row],[Main Control]],"-",Table_1[[#This Row],[Control Enhancement]])</f>
        <v>PE-18-1</v>
      </c>
      <c r="D167" s="1" t="s">
        <v>162</v>
      </c>
    </row>
    <row r="168" spans="1:4" ht="14.25" customHeight="1">
      <c r="A168" s="1" t="s">
        <v>163</v>
      </c>
      <c r="B168" s="1">
        <v>3</v>
      </c>
      <c r="C168" s="1" t="str">
        <f>CONCATENATE(Table_1[[#This Row],[Main Control]],"-",Table_1[[#This Row],[Control Enhancement]])</f>
        <v>PL-2-3</v>
      </c>
      <c r="D168" s="1" t="s">
        <v>164</v>
      </c>
    </row>
    <row r="169" spans="1:4" ht="14.25" customHeight="1">
      <c r="A169" s="1" t="s">
        <v>165</v>
      </c>
      <c r="B169" s="1">
        <v>1</v>
      </c>
      <c r="C169" s="1" t="str">
        <f>CONCATENATE(Table_1[[#This Row],[Main Control]],"-",Table_1[[#This Row],[Control Enhancement]])</f>
        <v>PL-8-1</v>
      </c>
      <c r="D169" s="1" t="s">
        <v>166</v>
      </c>
    </row>
    <row r="170" spans="1:4" ht="14.25" customHeight="1">
      <c r="A170" s="1" t="s">
        <v>165</v>
      </c>
      <c r="B170" s="1">
        <v>2</v>
      </c>
      <c r="C170" s="1" t="str">
        <f>CONCATENATE(Table_1[[#This Row],[Main Control]],"-",Table_1[[#This Row],[Control Enhancement]])</f>
        <v>PL-8-2</v>
      </c>
      <c r="D170" s="1" t="s">
        <v>157</v>
      </c>
    </row>
    <row r="171" spans="1:4" ht="14.25" customHeight="1">
      <c r="A171" s="1" t="s">
        <v>141</v>
      </c>
      <c r="B171" s="1">
        <v>1</v>
      </c>
      <c r="C171" s="1" t="str">
        <f>CONCATENATE(Table_1[[#This Row],[Main Control]],"-",Table_1[[#This Row],[Control Enhancement]])</f>
        <v>PS-3-1</v>
      </c>
      <c r="D171" s="1" t="s">
        <v>167</v>
      </c>
    </row>
    <row r="172" spans="1:4" ht="14.25" customHeight="1">
      <c r="A172" s="1" t="s">
        <v>141</v>
      </c>
      <c r="B172" s="1">
        <v>2</v>
      </c>
      <c r="C172" s="1" t="str">
        <f>CONCATENATE(Table_1[[#This Row],[Main Control]],"-",Table_1[[#This Row],[Control Enhancement]])</f>
        <v>PS-3-2</v>
      </c>
      <c r="D172" s="1" t="s">
        <v>167</v>
      </c>
    </row>
    <row r="173" spans="1:4" ht="14.25" customHeight="1">
      <c r="A173" s="1" t="s">
        <v>168</v>
      </c>
      <c r="B173" s="1">
        <v>1</v>
      </c>
      <c r="C173" s="1" t="str">
        <f>CONCATENATE(Table_1[[#This Row],[Main Control]],"-",Table_1[[#This Row],[Control Enhancement]])</f>
        <v>RA-5-1</v>
      </c>
      <c r="D173" s="1" t="s">
        <v>169</v>
      </c>
    </row>
    <row r="174" spans="1:4" ht="14.25" customHeight="1">
      <c r="A174" s="1" t="s">
        <v>168</v>
      </c>
      <c r="B174" s="1">
        <v>2</v>
      </c>
      <c r="C174" s="1" t="str">
        <f>CONCATENATE(Table_1[[#This Row],[Main Control]],"-",Table_1[[#This Row],[Control Enhancement]])</f>
        <v>RA-5-2</v>
      </c>
      <c r="D174" s="1" t="s">
        <v>170</v>
      </c>
    </row>
    <row r="175" spans="1:4" ht="14.25" customHeight="1">
      <c r="A175" s="1" t="s">
        <v>168</v>
      </c>
      <c r="B175" s="1">
        <v>4</v>
      </c>
      <c r="C175" s="1" t="str">
        <f>CONCATENATE(Table_1[[#This Row],[Main Control]],"-",Table_1[[#This Row],[Control Enhancement]])</f>
        <v>RA-5-4</v>
      </c>
      <c r="D175" s="1" t="s">
        <v>171</v>
      </c>
    </row>
    <row r="176" spans="1:4" ht="14.25" customHeight="1">
      <c r="A176" s="1" t="s">
        <v>168</v>
      </c>
      <c r="B176" s="1">
        <v>6</v>
      </c>
      <c r="C176" s="1" t="str">
        <f>CONCATENATE(Table_1[[#This Row],[Main Control]],"-",Table_1[[#This Row],[Control Enhancement]])</f>
        <v>RA-5-6</v>
      </c>
      <c r="D176" s="1" t="s">
        <v>172</v>
      </c>
    </row>
    <row r="177" spans="1:4" ht="14.25" customHeight="1">
      <c r="A177" s="1" t="s">
        <v>168</v>
      </c>
      <c r="B177" s="1">
        <v>7</v>
      </c>
      <c r="C177" s="1" t="str">
        <f>CONCATENATE(Table_1[[#This Row],[Main Control]],"-",Table_1[[#This Row],[Control Enhancement]])</f>
        <v>RA-5-7</v>
      </c>
      <c r="D177" s="1" t="s">
        <v>53</v>
      </c>
    </row>
    <row r="178" spans="1:4" ht="14.25" customHeight="1">
      <c r="A178" s="1" t="s">
        <v>97</v>
      </c>
      <c r="B178" s="1">
        <v>1</v>
      </c>
      <c r="C178" s="1" t="str">
        <f>CONCATENATE(Table_1[[#This Row],[Main Control]],"-",Table_1[[#This Row],[Control Enhancement]])</f>
        <v>SA-4-1</v>
      </c>
      <c r="D178" s="1" t="s">
        <v>173</v>
      </c>
    </row>
    <row r="179" spans="1:4" ht="14.25" customHeight="1">
      <c r="A179" s="1" t="s">
        <v>97</v>
      </c>
      <c r="B179" s="1">
        <v>2</v>
      </c>
      <c r="C179" s="1" t="str">
        <f>CONCATENATE(Table_1[[#This Row],[Main Control]],"-",Table_1[[#This Row],[Control Enhancement]])</f>
        <v>SA-4-2</v>
      </c>
      <c r="D179" s="1" t="s">
        <v>173</v>
      </c>
    </row>
    <row r="180" spans="1:4" ht="14.25" customHeight="1">
      <c r="A180" s="1" t="s">
        <v>97</v>
      </c>
      <c r="B180" s="1">
        <v>3</v>
      </c>
      <c r="C180" s="1" t="str">
        <f>CONCATENATE(Table_1[[#This Row],[Main Control]],"-",Table_1[[#This Row],[Control Enhancement]])</f>
        <v>SA-4-3</v>
      </c>
      <c r="D180" s="1" t="s">
        <v>157</v>
      </c>
    </row>
    <row r="181" spans="1:4" ht="14.25" customHeight="1">
      <c r="A181" s="1" t="s">
        <v>97</v>
      </c>
      <c r="B181" s="1">
        <v>5</v>
      </c>
      <c r="C181" s="1" t="str">
        <f>CONCATENATE(Table_1[[#This Row],[Main Control]],"-",Table_1[[#This Row],[Control Enhancement]])</f>
        <v>SA-4-5</v>
      </c>
      <c r="D181" s="1" t="s">
        <v>93</v>
      </c>
    </row>
    <row r="182" spans="1:4" ht="14.25" customHeight="1">
      <c r="A182" s="1" t="s">
        <v>97</v>
      </c>
      <c r="B182" s="1">
        <v>6</v>
      </c>
      <c r="C182" s="1" t="str">
        <f>CONCATENATE(Table_1[[#This Row],[Main Control]],"-",Table_1[[#This Row],[Control Enhancement]])</f>
        <v>SA-4-6</v>
      </c>
      <c r="D182" s="1" t="s">
        <v>31</v>
      </c>
    </row>
    <row r="183" spans="1:4" ht="14.25" customHeight="1">
      <c r="A183" s="1" t="s">
        <v>97</v>
      </c>
      <c r="B183" s="1">
        <v>7</v>
      </c>
      <c r="C183" s="1" t="str">
        <f>CONCATENATE(Table_1[[#This Row],[Main Control]],"-",Table_1[[#This Row],[Control Enhancement]])</f>
        <v>SA-4-7</v>
      </c>
      <c r="D183" s="1" t="s">
        <v>174</v>
      </c>
    </row>
    <row r="184" spans="1:4" ht="14.25" customHeight="1">
      <c r="A184" s="1" t="s">
        <v>97</v>
      </c>
      <c r="B184" s="1">
        <v>8</v>
      </c>
      <c r="C184" s="1" t="str">
        <f>CONCATENATE(Table_1[[#This Row],[Main Control]],"-",Table_1[[#This Row],[Control Enhancement]])</f>
        <v>SA-4-8</v>
      </c>
      <c r="D184" s="1" t="s">
        <v>7</v>
      </c>
    </row>
    <row r="185" spans="1:4" ht="14.25" customHeight="1">
      <c r="A185" s="1" t="s">
        <v>97</v>
      </c>
      <c r="B185" s="1">
        <v>9</v>
      </c>
      <c r="C185" s="1" t="str">
        <f>CONCATENATE(Table_1[[#This Row],[Main Control]],"-",Table_1[[#This Row],[Control Enhancement]])</f>
        <v>SA-4-9</v>
      </c>
      <c r="D185" s="1" t="s">
        <v>175</v>
      </c>
    </row>
    <row r="186" spans="1:4" ht="14.25" customHeight="1">
      <c r="A186" s="1" t="s">
        <v>97</v>
      </c>
      <c r="B186" s="1">
        <v>10</v>
      </c>
      <c r="C186" s="1" t="str">
        <f>CONCATENATE(Table_1[[#This Row],[Main Control]],"-",Table_1[[#This Row],[Control Enhancement]])</f>
        <v>SA-4-10</v>
      </c>
      <c r="D186" s="1" t="s">
        <v>176</v>
      </c>
    </row>
    <row r="187" spans="1:4" ht="14.25" customHeight="1">
      <c r="A187" s="1" t="s">
        <v>102</v>
      </c>
      <c r="B187" s="1">
        <v>1</v>
      </c>
      <c r="C187" s="1" t="str">
        <f>CONCATENATE(Table_1[[#This Row],[Main Control]],"-",Table_1[[#This Row],[Control Enhancement]])</f>
        <v>SA-9-1</v>
      </c>
      <c r="D187" s="1" t="s">
        <v>177</v>
      </c>
    </row>
    <row r="188" spans="1:4" ht="14.25" customHeight="1">
      <c r="A188" s="1" t="s">
        <v>102</v>
      </c>
      <c r="B188" s="1">
        <v>2</v>
      </c>
      <c r="C188" s="1" t="str">
        <f>CONCATENATE(Table_1[[#This Row],[Main Control]],"-",Table_1[[#This Row],[Control Enhancement]])</f>
        <v>SA-9-2</v>
      </c>
      <c r="D188" s="1" t="s">
        <v>72</v>
      </c>
    </row>
    <row r="189" spans="1:4" ht="14.25" customHeight="1">
      <c r="A189" s="1" t="s">
        <v>178</v>
      </c>
      <c r="B189" s="1">
        <v>1</v>
      </c>
      <c r="C189" s="1" t="str">
        <f>CONCATENATE(Table_1[[#This Row],[Main Control]],"-",Table_1[[#This Row],[Control Enhancement]])</f>
        <v>SA-10-1</v>
      </c>
      <c r="D189" s="1" t="s">
        <v>94</v>
      </c>
    </row>
    <row r="190" spans="1:4" ht="14.25" customHeight="1">
      <c r="A190" s="1" t="s">
        <v>178</v>
      </c>
      <c r="B190" s="1">
        <v>3</v>
      </c>
      <c r="C190" s="1" t="str">
        <f>CONCATENATE(Table_1[[#This Row],[Main Control]],"-",Table_1[[#This Row],[Control Enhancement]])</f>
        <v>SA-10-3</v>
      </c>
      <c r="D190" s="1" t="s">
        <v>94</v>
      </c>
    </row>
    <row r="191" spans="1:4" ht="14.25" customHeight="1">
      <c r="A191" s="1" t="s">
        <v>82</v>
      </c>
      <c r="B191" s="1">
        <v>2</v>
      </c>
      <c r="C191" s="1" t="str">
        <f>CONCATENATE(Table_1[[#This Row],[Main Control]],"-",Table_1[[#This Row],[Control Enhancement]])</f>
        <v>SA-11-2</v>
      </c>
      <c r="D191" s="1" t="s">
        <v>179</v>
      </c>
    </row>
    <row r="192" spans="1:4" ht="14.25" customHeight="1">
      <c r="A192" s="1" t="s">
        <v>82</v>
      </c>
      <c r="B192" s="1">
        <v>3</v>
      </c>
      <c r="C192" s="1" t="str">
        <f>CONCATENATE(Table_1[[#This Row],[Main Control]],"-",Table_1[[#This Row],[Control Enhancement]])</f>
        <v>SA-11-3</v>
      </c>
      <c r="D192" s="1" t="s">
        <v>180</v>
      </c>
    </row>
    <row r="193" spans="1:4" ht="14.25" customHeight="1">
      <c r="A193" s="1" t="s">
        <v>157</v>
      </c>
      <c r="B193" s="1">
        <v>1</v>
      </c>
      <c r="C193" s="1" t="str">
        <f>CONCATENATE(Table_1[[#This Row],[Main Control]],"-",Table_1[[#This Row],[Control Enhancement]])</f>
        <v>SA-12-1</v>
      </c>
      <c r="D193" s="1" t="s">
        <v>181</v>
      </c>
    </row>
    <row r="194" spans="1:4" ht="14.25" customHeight="1">
      <c r="A194" s="1" t="s">
        <v>157</v>
      </c>
      <c r="B194" s="1">
        <v>7</v>
      </c>
      <c r="C194" s="1" t="str">
        <f>CONCATENATE(Table_1[[#This Row],[Main Control]],"-",Table_1[[#This Row],[Control Enhancement]])</f>
        <v>SA-12-7</v>
      </c>
      <c r="D194" s="1" t="s">
        <v>182</v>
      </c>
    </row>
    <row r="195" spans="1:4" ht="14.25" customHeight="1">
      <c r="A195" s="1" t="s">
        <v>157</v>
      </c>
      <c r="B195" s="1">
        <v>8</v>
      </c>
      <c r="C195" s="1" t="str">
        <f>CONCATENATE(Table_1[[#This Row],[Main Control]],"-",Table_1[[#This Row],[Control Enhancement]])</f>
        <v>SA-12-8</v>
      </c>
      <c r="D195" s="1" t="s">
        <v>183</v>
      </c>
    </row>
    <row r="196" spans="1:4" ht="14.25" customHeight="1">
      <c r="A196" s="1" t="s">
        <v>157</v>
      </c>
      <c r="B196" s="1">
        <v>11</v>
      </c>
      <c r="C196" s="1" t="str">
        <f>CONCATENATE(Table_1[[#This Row],[Main Control]],"-",Table_1[[#This Row],[Control Enhancement]])</f>
        <v>SA-12-11</v>
      </c>
      <c r="D196" s="1" t="s">
        <v>168</v>
      </c>
    </row>
    <row r="197" spans="1:4" ht="14.25" customHeight="1">
      <c r="A197" s="1" t="s">
        <v>183</v>
      </c>
      <c r="B197" s="1">
        <v>3</v>
      </c>
      <c r="C197" s="1" t="str">
        <f>CONCATENATE(Table_1[[#This Row],[Main Control]],"-",Table_1[[#This Row],[Control Enhancement]])</f>
        <v>SA-15-3</v>
      </c>
      <c r="D197" s="1" t="s">
        <v>184</v>
      </c>
    </row>
    <row r="198" spans="1:4" ht="14.25" customHeight="1">
      <c r="A198" s="1" t="s">
        <v>183</v>
      </c>
      <c r="B198" s="1">
        <v>4</v>
      </c>
      <c r="C198" s="1" t="str">
        <f>CONCATENATE(Table_1[[#This Row],[Main Control]],"-",Table_1[[#This Row],[Control Enhancement]])</f>
        <v>SA-15-4</v>
      </c>
      <c r="D198" s="1" t="s">
        <v>97</v>
      </c>
    </row>
    <row r="199" spans="1:4" ht="14.25" customHeight="1">
      <c r="A199" s="1" t="s">
        <v>183</v>
      </c>
      <c r="B199" s="1">
        <v>5</v>
      </c>
      <c r="C199" s="1" t="str">
        <f>CONCATENATE(Table_1[[#This Row],[Main Control]],"-",Table_1[[#This Row],[Control Enhancement]])</f>
        <v>SA-15-5</v>
      </c>
      <c r="D199" s="1" t="s">
        <v>72</v>
      </c>
    </row>
    <row r="200" spans="1:4" ht="14.25" customHeight="1">
      <c r="A200" s="1" t="s">
        <v>183</v>
      </c>
      <c r="B200" s="1">
        <v>7</v>
      </c>
      <c r="C200" s="1" t="str">
        <f>CONCATENATE(Table_1[[#This Row],[Main Control]],"-",Table_1[[#This Row],[Control Enhancement]])</f>
        <v>SA-15-7</v>
      </c>
      <c r="D200" s="1" t="s">
        <v>168</v>
      </c>
    </row>
    <row r="201" spans="1:4" ht="14.25" customHeight="1">
      <c r="A201" s="1" t="s">
        <v>183</v>
      </c>
      <c r="B201" s="1">
        <v>10</v>
      </c>
      <c r="C201" s="1" t="str">
        <f>CONCATENATE(Table_1[[#This Row],[Main Control]],"-",Table_1[[#This Row],[Control Enhancement]])</f>
        <v>SA-15-10</v>
      </c>
      <c r="D201" s="1" t="s">
        <v>185</v>
      </c>
    </row>
    <row r="202" spans="1:4" ht="14.25" customHeight="1">
      <c r="A202" s="1" t="s">
        <v>186</v>
      </c>
      <c r="B202" s="1">
        <v>2</v>
      </c>
      <c r="C202" s="1" t="str">
        <f>CONCATENATE(Table_1[[#This Row],[Main Control]],"-",Table_1[[#This Row],[Control Enhancement]])</f>
        <v>SA-17-2</v>
      </c>
      <c r="D202" s="1" t="s">
        <v>173</v>
      </c>
    </row>
    <row r="203" spans="1:4" ht="14.25" customHeight="1">
      <c r="A203" s="1" t="s">
        <v>186</v>
      </c>
      <c r="B203" s="1">
        <v>3</v>
      </c>
      <c r="C203" s="1" t="str">
        <f>CONCATENATE(Table_1[[#This Row],[Main Control]],"-",Table_1[[#This Row],[Control Enhancement]])</f>
        <v>SA-17-3</v>
      </c>
      <c r="D203" s="1" t="s">
        <v>173</v>
      </c>
    </row>
    <row r="204" spans="1:4" ht="14.25" customHeight="1">
      <c r="A204" s="1" t="s">
        <v>186</v>
      </c>
      <c r="B204" s="1">
        <v>4</v>
      </c>
      <c r="C204" s="1" t="str">
        <f>CONCATENATE(Table_1[[#This Row],[Main Control]],"-",Table_1[[#This Row],[Control Enhancement]])</f>
        <v>SA-17-4</v>
      </c>
      <c r="D204" s="1" t="s">
        <v>173</v>
      </c>
    </row>
    <row r="205" spans="1:4" ht="14.25" customHeight="1">
      <c r="A205" s="1" t="s">
        <v>186</v>
      </c>
      <c r="B205" s="1">
        <v>5</v>
      </c>
      <c r="C205" s="1" t="str">
        <f>CONCATENATE(Table_1[[#This Row],[Main Control]],"-",Table_1[[#This Row],[Control Enhancement]])</f>
        <v>SA-17-5</v>
      </c>
      <c r="D205" s="1" t="s">
        <v>187</v>
      </c>
    </row>
    <row r="206" spans="1:4" ht="14.25" customHeight="1">
      <c r="A206" s="1" t="s">
        <v>186</v>
      </c>
      <c r="B206" s="1">
        <v>6</v>
      </c>
      <c r="C206" s="1" t="str">
        <f>CONCATENATE(Table_1[[#This Row],[Main Control]],"-",Table_1[[#This Row],[Control Enhancement]])</f>
        <v>SA-17-6</v>
      </c>
      <c r="D206" s="1" t="s">
        <v>82</v>
      </c>
    </row>
    <row r="207" spans="1:4" ht="14.25" customHeight="1">
      <c r="A207" s="1" t="s">
        <v>186</v>
      </c>
      <c r="B207" s="1">
        <v>7</v>
      </c>
      <c r="C207" s="1" t="str">
        <f>CONCATENATE(Table_1[[#This Row],[Main Control]],"-",Table_1[[#This Row],[Control Enhancement]])</f>
        <v>SA-17-7</v>
      </c>
      <c r="D207" s="1" t="s">
        <v>188</v>
      </c>
    </row>
    <row r="208" spans="1:4" ht="14.25" customHeight="1">
      <c r="A208" s="1" t="s">
        <v>189</v>
      </c>
      <c r="B208" s="1">
        <v>1</v>
      </c>
      <c r="C208" s="1" t="str">
        <f>CONCATENATE(Table_1[[#This Row],[Main Control]],"-",Table_1[[#This Row],[Control Enhancement]])</f>
        <v>SC-2-1</v>
      </c>
      <c r="D208" s="1" t="s">
        <v>9</v>
      </c>
    </row>
    <row r="209" spans="1:4" ht="14.25" customHeight="1">
      <c r="A209" s="1" t="s">
        <v>190</v>
      </c>
      <c r="B209" s="1">
        <v>3</v>
      </c>
      <c r="C209" s="1" t="str">
        <f>CONCATENATE(Table_1[[#This Row],[Main Control]],"-",Table_1[[#This Row],[Control Enhancement]])</f>
        <v>SC-5-3</v>
      </c>
      <c r="D209" s="1" t="s">
        <v>99</v>
      </c>
    </row>
    <row r="210" spans="1:4" ht="14.25" customHeight="1">
      <c r="A210" s="1" t="s">
        <v>32</v>
      </c>
      <c r="B210" s="1">
        <v>4</v>
      </c>
      <c r="C210" s="1" t="str">
        <f>CONCATENATE(Table_1[[#This Row],[Main Control]],"-",Table_1[[#This Row],[Control Enhancement]])</f>
        <v>SC-7-4</v>
      </c>
      <c r="D210" s="1" t="s">
        <v>191</v>
      </c>
    </row>
    <row r="211" spans="1:4" ht="14.25" customHeight="1">
      <c r="A211" s="1" t="s">
        <v>32</v>
      </c>
      <c r="B211" s="1">
        <v>8</v>
      </c>
      <c r="C211" s="1" t="str">
        <f>CONCATENATE(Table_1[[#This Row],[Main Control]],"-",Table_1[[#This Row],[Control Enhancement]])</f>
        <v>SC-7-8</v>
      </c>
      <c r="D211" s="1" t="s">
        <v>192</v>
      </c>
    </row>
    <row r="212" spans="1:4" ht="14.25" customHeight="1">
      <c r="A212" s="1" t="s">
        <v>32</v>
      </c>
      <c r="B212" s="1">
        <v>9</v>
      </c>
      <c r="C212" s="1" t="str">
        <f>CONCATENATE(Table_1[[#This Row],[Main Control]],"-",Table_1[[#This Row],[Control Enhancement]])</f>
        <v>SC-7-9</v>
      </c>
      <c r="D212" s="1" t="s">
        <v>193</v>
      </c>
    </row>
    <row r="213" spans="1:4" ht="14.25" customHeight="1">
      <c r="A213" s="1" t="s">
        <v>32</v>
      </c>
      <c r="B213" s="1">
        <v>10</v>
      </c>
      <c r="C213" s="1" t="str">
        <f>CONCATENATE(Table_1[[#This Row],[Main Control]],"-",Table_1[[#This Row],[Control Enhancement]])</f>
        <v>SC-7-10</v>
      </c>
      <c r="D213" s="1" t="s">
        <v>17</v>
      </c>
    </row>
    <row r="214" spans="1:4" ht="14.25" customHeight="1">
      <c r="A214" s="1" t="s">
        <v>32</v>
      </c>
      <c r="B214" s="1">
        <v>11</v>
      </c>
      <c r="C214" s="1" t="str">
        <f>CONCATENATE(Table_1[[#This Row],[Main Control]],"-",Table_1[[#This Row],[Control Enhancement]])</f>
        <v>SC-7-11</v>
      </c>
      <c r="D214" s="1" t="s">
        <v>9</v>
      </c>
    </row>
    <row r="215" spans="1:4" ht="14.25" customHeight="1">
      <c r="A215" s="1" t="s">
        <v>32</v>
      </c>
      <c r="B215" s="1">
        <v>13</v>
      </c>
      <c r="C215" s="1" t="str">
        <f>CONCATENATE(Table_1[[#This Row],[Main Control]],"-",Table_1[[#This Row],[Control Enhancement]])</f>
        <v>SC-7-13</v>
      </c>
      <c r="D215" s="1" t="s">
        <v>194</v>
      </c>
    </row>
    <row r="216" spans="1:4" ht="14.25" customHeight="1">
      <c r="A216" s="1" t="s">
        <v>32</v>
      </c>
      <c r="B216" s="1">
        <v>14</v>
      </c>
      <c r="C216" s="1" t="str">
        <f>CONCATENATE(Table_1[[#This Row],[Main Control]],"-",Table_1[[#This Row],[Control Enhancement]])</f>
        <v>SC-7-14</v>
      </c>
      <c r="D216" s="1" t="s">
        <v>195</v>
      </c>
    </row>
    <row r="217" spans="1:4" ht="14.25" customHeight="1">
      <c r="A217" s="1" t="s">
        <v>32</v>
      </c>
      <c r="B217" s="1">
        <v>15</v>
      </c>
      <c r="C217" s="1" t="str">
        <f>CONCATENATE(Table_1[[#This Row],[Main Control]],"-",Table_1[[#This Row],[Control Enhancement]])</f>
        <v>SC-7-15</v>
      </c>
      <c r="D217" s="1" t="s">
        <v>196</v>
      </c>
    </row>
    <row r="218" spans="1:4" ht="14.25" customHeight="1">
      <c r="A218" s="1" t="s">
        <v>32</v>
      </c>
      <c r="B218" s="1">
        <v>17</v>
      </c>
      <c r="C218" s="1" t="str">
        <f>CONCATENATE(Table_1[[#This Row],[Main Control]],"-",Table_1[[#This Row],[Control Enhancement]])</f>
        <v>SC-7-17</v>
      </c>
      <c r="D218" s="1" t="s">
        <v>197</v>
      </c>
    </row>
    <row r="219" spans="1:4" ht="14.25" customHeight="1">
      <c r="A219" s="1" t="s">
        <v>32</v>
      </c>
      <c r="B219" s="1">
        <v>18</v>
      </c>
      <c r="C219" s="1" t="str">
        <f>CONCATENATE(Table_1[[#This Row],[Main Control]],"-",Table_1[[#This Row],[Control Enhancement]])</f>
        <v>SC-7-18</v>
      </c>
      <c r="D219" s="1" t="s">
        <v>198</v>
      </c>
    </row>
    <row r="220" spans="1:4" ht="14.25" customHeight="1">
      <c r="A220" s="1" t="s">
        <v>32</v>
      </c>
      <c r="B220" s="1">
        <v>21</v>
      </c>
      <c r="C220" s="1" t="str">
        <f>CONCATENATE(Table_1[[#This Row],[Main Control]],"-",Table_1[[#This Row],[Control Enhancement]])</f>
        <v>SC-7-21</v>
      </c>
      <c r="D220" s="1" t="s">
        <v>199</v>
      </c>
    </row>
    <row r="221" spans="1:4" ht="14.25" customHeight="1">
      <c r="A221" s="1" t="s">
        <v>191</v>
      </c>
      <c r="B221" s="1">
        <v>1</v>
      </c>
      <c r="C221" s="1" t="str">
        <f>CONCATENATE(Table_1[[#This Row],[Main Control]],"-",Table_1[[#This Row],[Control Enhancement]])</f>
        <v>SC-8-1</v>
      </c>
      <c r="D221" s="1" t="s">
        <v>79</v>
      </c>
    </row>
    <row r="222" spans="1:4" ht="14.25" customHeight="1">
      <c r="A222" s="1" t="s">
        <v>191</v>
      </c>
      <c r="B222" s="1">
        <v>2</v>
      </c>
      <c r="C222" s="1" t="str">
        <f>CONCATENATE(Table_1[[#This Row],[Main Control]],"-",Table_1[[#This Row],[Control Enhancement]])</f>
        <v>SC-8-2</v>
      </c>
      <c r="D222" s="1" t="s">
        <v>65</v>
      </c>
    </row>
    <row r="223" spans="1:4" ht="14.25" customHeight="1">
      <c r="A223" s="1" t="s">
        <v>191</v>
      </c>
      <c r="B223" s="1">
        <v>3</v>
      </c>
      <c r="C223" s="1" t="str">
        <f>CONCATENATE(Table_1[[#This Row],[Main Control]],"-",Table_1[[#This Row],[Control Enhancement]])</f>
        <v>SC-8-3</v>
      </c>
      <c r="D223" s="1" t="s">
        <v>174</v>
      </c>
    </row>
    <row r="224" spans="1:4" ht="14.25" customHeight="1">
      <c r="A224" s="1" t="s">
        <v>191</v>
      </c>
      <c r="B224" s="1">
        <v>4</v>
      </c>
      <c r="C224" s="1" t="str">
        <f>CONCATENATE(Table_1[[#This Row],[Main Control]],"-",Table_1[[#This Row],[Control Enhancement]])</f>
        <v>SC-8-4</v>
      </c>
      <c r="D224" s="1" t="s">
        <v>174</v>
      </c>
    </row>
    <row r="225" spans="1:4" ht="14.25" customHeight="1">
      <c r="A225" s="1" t="s">
        <v>5</v>
      </c>
      <c r="B225" s="1">
        <v>3</v>
      </c>
      <c r="C225" s="1" t="str">
        <f>CONCATENATE(Table_1[[#This Row],[Main Control]],"-",Table_1[[#This Row],[Control Enhancement]])</f>
        <v>SC-23-3</v>
      </c>
      <c r="D225" s="1" t="s">
        <v>79</v>
      </c>
    </row>
    <row r="226" spans="1:4" ht="14.25" customHeight="1">
      <c r="A226" s="1" t="s">
        <v>5</v>
      </c>
      <c r="B226" s="1">
        <v>5</v>
      </c>
      <c r="C226" s="1" t="str">
        <f>CONCATENATE(Table_1[[#This Row],[Main Control]],"-",Table_1[[#This Row],[Control Enhancement]])</f>
        <v>SC-23-5</v>
      </c>
      <c r="D226" s="1" t="s">
        <v>79</v>
      </c>
    </row>
    <row r="227" spans="1:4" ht="14.25" customHeight="1">
      <c r="A227" s="1" t="s">
        <v>200</v>
      </c>
      <c r="B227" s="1">
        <v>1</v>
      </c>
      <c r="C227" s="1" t="str">
        <f>CONCATENATE(Table_1[[#This Row],[Main Control]],"-",Table_1[[#This Row],[Control Enhancement]])</f>
        <v>SC-28-1</v>
      </c>
      <c r="D227" s="1" t="s">
        <v>201</v>
      </c>
    </row>
    <row r="228" spans="1:4" ht="14.25" customHeight="1">
      <c r="A228" s="1" t="s">
        <v>202</v>
      </c>
      <c r="B228" s="1">
        <v>2</v>
      </c>
      <c r="C228" s="1" t="str">
        <f>CONCATENATE(Table_1[[#This Row],[Main Control]],"-",Table_1[[#This Row],[Control Enhancement]])</f>
        <v>SI-2-2</v>
      </c>
      <c r="D228" s="1" t="s">
        <v>203</v>
      </c>
    </row>
    <row r="229" spans="1:4" ht="14.25" customHeight="1">
      <c r="A229" s="1" t="s">
        <v>17</v>
      </c>
      <c r="B229" s="1">
        <v>1</v>
      </c>
      <c r="C229" s="1" t="str">
        <f>CONCATENATE(Table_1[[#This Row],[Main Control]],"-",Table_1[[#This Row],[Control Enhancement]])</f>
        <v>SI-3-1</v>
      </c>
      <c r="D229" s="1" t="s">
        <v>204</v>
      </c>
    </row>
    <row r="230" spans="1:4" ht="14.25" customHeight="1">
      <c r="A230" s="1" t="s">
        <v>17</v>
      </c>
      <c r="B230" s="1">
        <v>2</v>
      </c>
      <c r="C230" s="1" t="str">
        <f>CONCATENATE(Table_1[[#This Row],[Main Control]],"-",Table_1[[#This Row],[Control Enhancement]])</f>
        <v>SI-3-2</v>
      </c>
      <c r="D230" s="1" t="s">
        <v>205</v>
      </c>
    </row>
    <row r="231" spans="1:4" ht="14.25" customHeight="1">
      <c r="A231" s="1" t="s">
        <v>17</v>
      </c>
      <c r="B231" s="1">
        <v>4</v>
      </c>
      <c r="C231" s="1" t="str">
        <f>CONCATENATE(Table_1[[#This Row],[Main Control]],"-",Table_1[[#This Row],[Control Enhancement]])</f>
        <v>SI-3-4</v>
      </c>
      <c r="D231" s="1" t="s">
        <v>206</v>
      </c>
    </row>
    <row r="232" spans="1:4" ht="14.25" customHeight="1">
      <c r="A232" s="1" t="s">
        <v>17</v>
      </c>
      <c r="B232" s="1">
        <v>6</v>
      </c>
      <c r="C232" s="1" t="str">
        <f>CONCATENATE(Table_1[[#This Row],[Main Control]],"-",Table_1[[#This Row],[Control Enhancement]])</f>
        <v>SI-3-6</v>
      </c>
      <c r="D232" s="1" t="s">
        <v>124</v>
      </c>
    </row>
    <row r="233" spans="1:4" ht="14.25" customHeight="1">
      <c r="A233" s="1" t="s">
        <v>17</v>
      </c>
      <c r="B233" s="1">
        <v>8</v>
      </c>
      <c r="C233" s="1" t="str">
        <f>CONCATENATE(Table_1[[#This Row],[Main Control]],"-",Table_1[[#This Row],[Control Enhancement]])</f>
        <v>SI-3-8</v>
      </c>
      <c r="D233" s="1" t="s">
        <v>53</v>
      </c>
    </row>
    <row r="234" spans="1:4" ht="14.25" customHeight="1">
      <c r="A234" s="1" t="s">
        <v>17</v>
      </c>
      <c r="B234" s="1">
        <v>9</v>
      </c>
      <c r="C234" s="1" t="str">
        <f>CONCATENATE(Table_1[[#This Row],[Main Control]],"-",Table_1[[#This Row],[Control Enhancement]])</f>
        <v>SI-3-9</v>
      </c>
      <c r="D234" s="1" t="s">
        <v>207</v>
      </c>
    </row>
    <row r="235" spans="1:4" ht="14.25" customHeight="1">
      <c r="A235" s="1" t="s">
        <v>15</v>
      </c>
      <c r="B235" s="1">
        <v>5</v>
      </c>
      <c r="C235" s="1" t="str">
        <f>CONCATENATE(Table_1[[#This Row],[Main Control]],"-",Table_1[[#This Row],[Control Enhancement]])</f>
        <v>SI-4-5</v>
      </c>
      <c r="D235" s="1" t="s">
        <v>208</v>
      </c>
    </row>
    <row r="236" spans="1:4" ht="14.25" customHeight="1">
      <c r="A236" s="1" t="s">
        <v>15</v>
      </c>
      <c r="B236" s="1">
        <v>9</v>
      </c>
      <c r="C236" s="1" t="str">
        <f>CONCATENATE(Table_1[[#This Row],[Main Control]],"-",Table_1[[#This Row],[Control Enhancement]])</f>
        <v>SI-4-9</v>
      </c>
      <c r="D236" s="1" t="s">
        <v>111</v>
      </c>
    </row>
    <row r="237" spans="1:4" ht="14.25" customHeight="1">
      <c r="A237" s="1" t="s">
        <v>15</v>
      </c>
      <c r="B237" s="1">
        <v>12</v>
      </c>
      <c r="C237" s="1" t="str">
        <f>CONCATENATE(Table_1[[#This Row],[Main Control]],"-",Table_1[[#This Row],[Control Enhancement]])</f>
        <v>SI-4-12</v>
      </c>
      <c r="D237" s="1" t="s">
        <v>209</v>
      </c>
    </row>
    <row r="238" spans="1:4" ht="14.25" customHeight="1">
      <c r="A238" s="1" t="s">
        <v>15</v>
      </c>
      <c r="B238" s="1">
        <v>14</v>
      </c>
      <c r="C238" s="1" t="str">
        <f>CONCATENATE(Table_1[[#This Row],[Main Control]],"-",Table_1[[#This Row],[Control Enhancement]])</f>
        <v>SI-4-14</v>
      </c>
      <c r="D238" s="1" t="s">
        <v>209</v>
      </c>
    </row>
    <row r="239" spans="1:4" ht="14.25" customHeight="1">
      <c r="A239" s="1" t="s">
        <v>15</v>
      </c>
      <c r="B239" s="1">
        <v>15</v>
      </c>
      <c r="C239" s="1" t="str">
        <f>CONCATENATE(Table_1[[#This Row],[Main Control]],"-",Table_1[[#This Row],[Control Enhancement]])</f>
        <v>SI-4-15</v>
      </c>
      <c r="D239" s="1" t="s">
        <v>34</v>
      </c>
    </row>
    <row r="240" spans="1:4" ht="14.25" customHeight="1">
      <c r="A240" s="1" t="s">
        <v>15</v>
      </c>
      <c r="B240" s="1">
        <v>16</v>
      </c>
      <c r="C240" s="1" t="str">
        <f>CONCATENATE(Table_1[[#This Row],[Main Control]],"-",Table_1[[#This Row],[Control Enhancement]])</f>
        <v>SI-4-16</v>
      </c>
      <c r="D240" s="1" t="s">
        <v>53</v>
      </c>
    </row>
    <row r="241" spans="1:4" ht="14.25" customHeight="1">
      <c r="A241" s="1" t="s">
        <v>15</v>
      </c>
      <c r="B241" s="1">
        <v>17</v>
      </c>
      <c r="C241" s="1" t="str">
        <f>CONCATENATE(Table_1[[#This Row],[Main Control]],"-",Table_1[[#This Row],[Control Enhancement]])</f>
        <v>SI-4-17</v>
      </c>
      <c r="D241" s="1" t="s">
        <v>157</v>
      </c>
    </row>
    <row r="242" spans="1:4" ht="14.25" customHeight="1">
      <c r="A242" s="1" t="s">
        <v>15</v>
      </c>
      <c r="B242" s="1">
        <v>22</v>
      </c>
      <c r="C242" s="1" t="str">
        <f>CONCATENATE(Table_1[[#This Row],[Main Control]],"-",Table_1[[#This Row],[Control Enhancement]])</f>
        <v>SI-4-22</v>
      </c>
      <c r="D242" s="1" t="s">
        <v>210</v>
      </c>
    </row>
    <row r="243" spans="1:4" ht="14.25" customHeight="1">
      <c r="A243" s="1" t="s">
        <v>211</v>
      </c>
      <c r="B243" s="1">
        <v>2</v>
      </c>
      <c r="C243" s="1" t="str">
        <f>CONCATENATE(Table_1[[#This Row],[Main Control]],"-",Table_1[[#This Row],[Control Enhancement]])</f>
        <v>SI-6-2</v>
      </c>
      <c r="D243" s="1" t="s">
        <v>202</v>
      </c>
    </row>
    <row r="244" spans="1:4" ht="14.25" customHeight="1">
      <c r="A244" s="1" t="s">
        <v>211</v>
      </c>
      <c r="B244" s="1">
        <v>3</v>
      </c>
      <c r="C244" s="1" t="str">
        <f>CONCATENATE(Table_1[[#This Row],[Main Control]],"-",Table_1[[#This Row],[Control Enhancement]])</f>
        <v>SI-6-3</v>
      </c>
      <c r="D244" s="1" t="s">
        <v>212</v>
      </c>
    </row>
    <row r="245" spans="1:4" ht="14.25" customHeight="1">
      <c r="A245" s="1" t="s">
        <v>94</v>
      </c>
      <c r="B245" s="1">
        <v>3</v>
      </c>
      <c r="C245" s="1" t="str">
        <f>CONCATENATE(Table_1[[#This Row],[Main Control]],"-",Table_1[[#This Row],[Control Enhancement]])</f>
        <v>SI-7-3</v>
      </c>
      <c r="D245" s="1" t="s">
        <v>213</v>
      </c>
    </row>
    <row r="246" spans="1:4" ht="14.25" customHeight="1">
      <c r="A246" s="1" t="s">
        <v>94</v>
      </c>
      <c r="B246" s="1">
        <v>6</v>
      </c>
      <c r="C246" s="1" t="str">
        <f>CONCATENATE(Table_1[[#This Row],[Main Control]],"-",Table_1[[#This Row],[Control Enhancement]])</f>
        <v>SI-7-6</v>
      </c>
      <c r="D246" s="1" t="s">
        <v>79</v>
      </c>
    </row>
    <row r="247" spans="1:4" ht="14.25" customHeight="1">
      <c r="A247" s="1" t="s">
        <v>94</v>
      </c>
      <c r="B247" s="1">
        <v>7</v>
      </c>
      <c r="C247" s="1" t="str">
        <f>CONCATENATE(Table_1[[#This Row],[Main Control]],"-",Table_1[[#This Row],[Control Enhancement]])</f>
        <v>SI-7-7</v>
      </c>
      <c r="D247" s="1" t="s">
        <v>172</v>
      </c>
    </row>
    <row r="248" spans="1:4" ht="14.25" customHeight="1">
      <c r="A248" s="1" t="s">
        <v>94</v>
      </c>
      <c r="B248" s="1">
        <v>8</v>
      </c>
      <c r="C248" s="1" t="str">
        <f>CONCATENATE(Table_1[[#This Row],[Main Control]],"-",Table_1[[#This Row],[Control Enhancement]])</f>
        <v>SI-7-8</v>
      </c>
      <c r="D248" s="1" t="s">
        <v>137</v>
      </c>
    </row>
    <row r="249" spans="1:4" ht="14.25" customHeight="1">
      <c r="A249" s="1" t="s">
        <v>94</v>
      </c>
      <c r="B249" s="1">
        <v>14</v>
      </c>
      <c r="C249" s="1" t="str">
        <f>CONCATENATE(Table_1[[#This Row],[Main Control]],"-",Table_1[[#This Row],[Control Enhancement]])</f>
        <v>SI-7-14</v>
      </c>
      <c r="D249" s="1" t="s">
        <v>173</v>
      </c>
    </row>
    <row r="250" spans="1:4" ht="14.25" customHeight="1">
      <c r="A250" s="1" t="s">
        <v>205</v>
      </c>
      <c r="B250" s="1">
        <v>1</v>
      </c>
      <c r="C250" s="1" t="str">
        <f>CONCATENATE(Table_1[[#This Row],[Main Control]],"-",Table_1[[#This Row],[Control Enhancement]])</f>
        <v>SI-8-1</v>
      </c>
      <c r="D250" s="1" t="s">
        <v>214</v>
      </c>
    </row>
    <row r="251" spans="1:4" ht="14.25" customHeight="1">
      <c r="A251" s="1" t="s">
        <v>215</v>
      </c>
      <c r="B251" s="1">
        <v>1</v>
      </c>
      <c r="C251" s="1" t="str">
        <f>CONCATENATE(Table_1[[#This Row],[Main Control]],"-",Table_1[[#This Row],[Control Enhancement]])</f>
        <v>SI-10-1</v>
      </c>
      <c r="D251" s="1" t="s">
        <v>216</v>
      </c>
    </row>
    <row r="252" spans="1:4" ht="14.25" customHeight="1"/>
    <row r="253" spans="1:4" ht="14.25" customHeight="1"/>
    <row r="254" spans="1:4" ht="14.25" customHeight="1"/>
    <row r="255" spans="1:4" ht="14.25" customHeight="1"/>
    <row r="256" spans="1:4"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13</vt:i4>
      </vt:variant>
    </vt:vector>
  </HeadingPairs>
  <TitlesOfParts>
    <vt:vector size="13" baseType="lpstr">
      <vt:lpstr>Main - 800-53 Control Relations</vt:lpstr>
      <vt:lpstr>Sheet1</vt:lpstr>
      <vt:lpstr>Pivot</vt:lpstr>
      <vt:lpstr>Dashboard</vt:lpstr>
      <vt:lpstr>QA</vt:lpstr>
      <vt:lpstr>Important Notes</vt:lpstr>
      <vt:lpstr>Ref-Families</vt:lpstr>
      <vt:lpstr>Ref-NIST 800-53 (Rev. 4)</vt:lpstr>
      <vt:lpstr>Ref-ALL NIST 800-53 Controls</vt:lpstr>
      <vt:lpstr>Ref-CIS-High Baseline</vt:lpstr>
      <vt:lpstr>Ref-LI-SaaS Baseline</vt:lpstr>
      <vt:lpstr>Ref-CIS-Low or Mod Baseline</vt:lpstr>
      <vt:lpstr>Ref-Original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2018-05-25T16:41:16Z</dcterms:created>
  <dcterms:modified xsi:type="dcterms:W3CDTF">2018-07-05T16:45:50Z</dcterms:modified>
</cp:coreProperties>
</file>